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J34" i="1"/>
  <c r="I34"/>
  <c r="F34"/>
  <c r="E34"/>
  <c r="J33"/>
  <c r="I33"/>
  <c r="F33"/>
  <c r="E33"/>
  <c r="J32"/>
  <c r="I32"/>
  <c r="F32"/>
  <c r="H32" s="1"/>
  <c r="E32"/>
  <c r="G32" s="1"/>
  <c r="D32"/>
  <c r="C32"/>
  <c r="J31"/>
  <c r="I31"/>
  <c r="F31"/>
  <c r="H31" s="1"/>
  <c r="E31"/>
  <c r="G31" s="1"/>
  <c r="D31"/>
  <c r="C31"/>
  <c r="J30"/>
  <c r="I30"/>
  <c r="F30"/>
  <c r="H30" s="1"/>
  <c r="E30"/>
  <c r="G30" s="1"/>
  <c r="D30"/>
  <c r="C30"/>
  <c r="J29"/>
  <c r="I29"/>
  <c r="F29"/>
  <c r="H29" s="1"/>
  <c r="E29"/>
  <c r="G29" s="1"/>
  <c r="D29"/>
  <c r="C29"/>
  <c r="J28"/>
  <c r="I28"/>
  <c r="F28"/>
  <c r="H28" s="1"/>
  <c r="E28"/>
  <c r="G28" s="1"/>
  <c r="D28"/>
  <c r="D33" s="1"/>
  <c r="C28"/>
  <c r="C33" s="1"/>
  <c r="J26"/>
  <c r="I26"/>
  <c r="F26"/>
  <c r="H26" s="1"/>
  <c r="E26"/>
  <c r="G26" s="1"/>
  <c r="D26"/>
  <c r="C26"/>
  <c r="J25"/>
  <c r="I25"/>
  <c r="F25"/>
  <c r="H25" s="1"/>
  <c r="E25"/>
  <c r="G25" s="1"/>
  <c r="D25"/>
  <c r="D34" s="1"/>
  <c r="C25"/>
  <c r="C34" s="1"/>
  <c r="J24"/>
  <c r="I24"/>
  <c r="F24"/>
  <c r="H24" s="1"/>
  <c r="E24"/>
  <c r="G24" s="1"/>
  <c r="D24"/>
  <c r="C24"/>
  <c r="J23"/>
  <c r="I23"/>
  <c r="F23"/>
  <c r="H23" s="1"/>
  <c r="E23"/>
  <c r="G23" s="1"/>
  <c r="D23"/>
  <c r="C23"/>
  <c r="J22"/>
  <c r="I22"/>
  <c r="F22"/>
  <c r="H22" s="1"/>
  <c r="E22"/>
  <c r="G22" s="1"/>
  <c r="D22"/>
  <c r="C22"/>
  <c r="J21"/>
  <c r="I21"/>
  <c r="F21"/>
  <c r="H21" s="1"/>
  <c r="E21"/>
  <c r="G21" s="1"/>
  <c r="D21"/>
  <c r="C21"/>
  <c r="J20"/>
  <c r="I20"/>
  <c r="F20"/>
  <c r="H20" s="1"/>
  <c r="E20"/>
  <c r="G20" s="1"/>
  <c r="D20"/>
  <c r="C20"/>
  <c r="J19"/>
  <c r="I19"/>
  <c r="F19"/>
  <c r="H19" s="1"/>
  <c r="E19"/>
  <c r="G19" s="1"/>
  <c r="D19"/>
  <c r="C19"/>
  <c r="J18"/>
  <c r="I18"/>
  <c r="F18"/>
  <c r="H18" s="1"/>
  <c r="E18"/>
  <c r="G18" s="1"/>
  <c r="D18"/>
  <c r="C18"/>
  <c r="J17"/>
  <c r="I17"/>
  <c r="F17"/>
  <c r="H17" s="1"/>
  <c r="E17"/>
  <c r="G17" s="1"/>
  <c r="D17"/>
  <c r="C17"/>
  <c r="J16"/>
  <c r="I16"/>
  <c r="F16"/>
  <c r="H16" s="1"/>
  <c r="E16"/>
  <c r="G16" s="1"/>
  <c r="D16"/>
  <c r="C16"/>
  <c r="J15"/>
  <c r="I15"/>
  <c r="F15"/>
  <c r="H15" s="1"/>
  <c r="E15"/>
  <c r="G15" s="1"/>
  <c r="D15"/>
  <c r="C15"/>
  <c r="J14"/>
  <c r="I14"/>
  <c r="F14"/>
  <c r="H14" s="1"/>
  <c r="E14"/>
  <c r="G14" s="1"/>
  <c r="D14"/>
  <c r="C14"/>
  <c r="J13"/>
  <c r="I13"/>
  <c r="F13"/>
  <c r="H13" s="1"/>
  <c r="E13"/>
  <c r="G13" s="1"/>
  <c r="D13"/>
  <c r="C13"/>
  <c r="J12"/>
  <c r="I12"/>
  <c r="F12"/>
  <c r="H12" s="1"/>
  <c r="E12"/>
  <c r="G12" s="1"/>
  <c r="D12"/>
  <c r="C12"/>
  <c r="J11"/>
  <c r="I11"/>
  <c r="F11"/>
  <c r="H11" s="1"/>
  <c r="E11"/>
  <c r="G11" s="1"/>
  <c r="D11"/>
  <c r="C11"/>
  <c r="J10"/>
  <c r="I10"/>
  <c r="F10"/>
  <c r="H10" s="1"/>
  <c r="E10"/>
  <c r="G10" s="1"/>
  <c r="D10"/>
  <c r="C10"/>
  <c r="J9"/>
  <c r="I9"/>
  <c r="F9"/>
  <c r="H9" s="1"/>
  <c r="E9"/>
  <c r="G9" s="1"/>
  <c r="D9"/>
  <c r="C9"/>
  <c r="D4"/>
  <c r="H33" l="1"/>
  <c r="H34"/>
  <c r="G33"/>
  <c r="G34"/>
</calcChain>
</file>

<file path=xl/sharedStrings.xml><?xml version="1.0" encoding="utf-8"?>
<sst xmlns="http://schemas.openxmlformats.org/spreadsheetml/2006/main" count="66" uniqueCount="59">
  <si>
    <t>LBS-MIS-I,II,III</t>
  </si>
  <si>
    <t>Statement showing Achievement vis-à-vis Targets and Balance Outstanding for the quarter ended December 2019</t>
  </si>
  <si>
    <t>TOTAL FOR STATE</t>
  </si>
  <si>
    <t>Name of the State/Union Territory:KARNATAKA</t>
  </si>
  <si>
    <t xml:space="preserve">Sr. No </t>
  </si>
  <si>
    <t>Sector</t>
  </si>
  <si>
    <t>Yearly Targets under ACP</t>
  </si>
  <si>
    <t>Achievement upto the end of the current quarter</t>
  </si>
  <si>
    <t>Achievement  upto  the end  of the current quarter  (%)</t>
  </si>
  <si>
    <t>Balance O/S as at 31.12.2019</t>
  </si>
  <si>
    <t xml:space="preserve">Number </t>
  </si>
  <si>
    <t>Amount</t>
  </si>
  <si>
    <t>Number</t>
  </si>
  <si>
    <t>Priority Sector</t>
  </si>
  <si>
    <t>1A</t>
  </si>
  <si>
    <t>Agriculture= 1A(i)+1A(ii)+1A (iii)</t>
  </si>
  <si>
    <t>i)</t>
  </si>
  <si>
    <t>Farm Credit</t>
  </si>
  <si>
    <t>1A(ii)</t>
  </si>
  <si>
    <t>Agriculture Infrastructure</t>
  </si>
  <si>
    <t>1A(iii)</t>
  </si>
  <si>
    <t>Ancillary Activities</t>
  </si>
  <si>
    <t>1B</t>
  </si>
  <si>
    <t>Micro, Small and Medium Enterprises = 1B(i)+1B(ii)+1B(iii)+1B(iv)+1B(v)</t>
  </si>
  <si>
    <t>1B(i)</t>
  </si>
  <si>
    <t>Micro Enterprises (Manufacturing + Service advances)</t>
  </si>
  <si>
    <t>1B(ii)</t>
  </si>
  <si>
    <t>Small Enterprises (Manufacturing + Service advances )</t>
  </si>
  <si>
    <t>1B(iii)</t>
  </si>
  <si>
    <t>Medium Enterprises (Manufacturing + Service advances )</t>
  </si>
  <si>
    <t>1B(iv)</t>
  </si>
  <si>
    <t>Khadi and Village Industries</t>
  </si>
  <si>
    <t>1B(v)</t>
  </si>
  <si>
    <t>Others under MSMEs</t>
  </si>
  <si>
    <t>1C</t>
  </si>
  <si>
    <t>Export Credit</t>
  </si>
  <si>
    <t>1D</t>
  </si>
  <si>
    <t>Education</t>
  </si>
  <si>
    <t>1E</t>
  </si>
  <si>
    <t xml:space="preserve">Housing </t>
  </si>
  <si>
    <t>1F</t>
  </si>
  <si>
    <t>Social Infrastructure</t>
  </si>
  <si>
    <t>1G</t>
  </si>
  <si>
    <t>Renewable Energy</t>
  </si>
  <si>
    <t>1H</t>
  </si>
  <si>
    <t>Others</t>
  </si>
  <si>
    <t>Sub total= 1A+1B+1C+1D+1E+1F+1G+1H</t>
  </si>
  <si>
    <t>Loans to weaker Sections under Priority Sector</t>
  </si>
  <si>
    <t>Non-Priority Sector</t>
  </si>
  <si>
    <t>4A</t>
  </si>
  <si>
    <t xml:space="preserve">Agriculture </t>
  </si>
  <si>
    <t>4B</t>
  </si>
  <si>
    <t>4C</t>
  </si>
  <si>
    <t>Housing</t>
  </si>
  <si>
    <t>4D</t>
  </si>
  <si>
    <t>Personal Loans under Non-Priority Sector</t>
  </si>
  <si>
    <t>4E</t>
  </si>
  <si>
    <t>Sub-total=4A+4B+4C+4D+4E</t>
  </si>
  <si>
    <t xml:space="preserve"> GRAND Total=2+5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</si>
</sst>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30"/>
      <name val="Arial"/>
      <family val="2"/>
    </font>
    <font>
      <b/>
      <sz val="30"/>
      <color indexed="8"/>
      <name val="Calibri"/>
      <family val="2"/>
    </font>
    <font>
      <b/>
      <sz val="30"/>
      <name val="Calibri"/>
      <family val="2"/>
    </font>
    <font>
      <b/>
      <sz val="30"/>
      <color theme="1"/>
      <name val="Calibri"/>
      <family val="2"/>
      <scheme val="minor"/>
    </font>
    <font>
      <b/>
      <sz val="30"/>
      <name val="Arial"/>
      <family val="2"/>
    </font>
    <font>
      <sz val="30"/>
      <name val="Calibri"/>
      <family val="2"/>
    </font>
    <font>
      <sz val="30"/>
      <color theme="1"/>
      <name val="Calibri"/>
      <family val="2"/>
      <scheme val="minor"/>
    </font>
    <font>
      <sz val="3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/>
    <xf numFmtId="1" fontId="2" fillId="0" borderId="1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0" fontId="0" fillId="0" borderId="4" xfId="0" applyNumberFormat="1" applyBorder="1" applyAlignment="1" applyProtection="1">
      <alignment wrapText="1"/>
      <protection locked="0"/>
    </xf>
    <xf numFmtId="0" fontId="3" fillId="0" borderId="4" xfId="0" applyNumberFormat="1" applyFont="1" applyBorder="1" applyAlignment="1" applyProtection="1">
      <alignment wrapText="1"/>
      <protection locked="0"/>
    </xf>
    <xf numFmtId="0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3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 applyProtection="1">
      <alignment wrapText="1"/>
      <protection locked="0"/>
    </xf>
    <xf numFmtId="0" fontId="7" fillId="2" borderId="4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 applyProtection="1">
      <alignment wrapText="1"/>
      <protection locked="0"/>
    </xf>
    <xf numFmtId="1" fontId="6" fillId="3" borderId="4" xfId="0" applyNumberFormat="1" applyFont="1" applyFill="1" applyBorder="1" applyAlignment="1" applyProtection="1">
      <alignment wrapText="1"/>
      <protection locked="0"/>
    </xf>
    <xf numFmtId="0" fontId="3" fillId="3" borderId="4" xfId="0" applyNumberFormat="1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wrapText="1"/>
      <protection locked="0"/>
    </xf>
    <xf numFmtId="1" fontId="5" fillId="0" borderId="4" xfId="0" applyNumberFormat="1" applyFont="1" applyBorder="1"/>
    <xf numFmtId="1" fontId="6" fillId="0" borderId="4" xfId="0" applyNumberFormat="1" applyFont="1" applyBorder="1" applyAlignment="1" applyProtection="1">
      <alignment wrapText="1"/>
      <protection locked="0"/>
    </xf>
    <xf numFmtId="0" fontId="6" fillId="0" borderId="4" xfId="0" applyNumberFormat="1" applyFont="1" applyBorder="1" applyAlignment="1" applyProtection="1">
      <alignment wrapText="1"/>
      <protection locked="0"/>
    </xf>
    <xf numFmtId="0" fontId="8" fillId="0" borderId="4" xfId="0" applyNumberFormat="1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rtal\2019-20\DECEMBER%20QUARTER%202019\Data%20downloaded%20from%20the%20Portal%20-%20FINAL\bank-2-ACP-BAL%20OS-LBS-MIS%201-3%20REPORTS%20-%202020-03-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-SEC-ADV-BANKS"/>
      <sheetName val="PRI-SEC-ADVANCES-DT-WISE"/>
      <sheetName val="NON-PSA-BKWISE"/>
      <sheetName val="non-psa-dtwise"/>
      <sheetName val="ACP-PRIORITY-banks"/>
      <sheetName val="Acp-distwise"/>
      <sheetName val="ACP-NON-PRIORITY"/>
      <sheetName val="ACP_Non-pri-dtwise"/>
      <sheetName val="LBS-I Pub"/>
      <sheetName val="LBS-I Pvt"/>
      <sheetName val="LBS-I RRB"/>
      <sheetName val="lbs-I-coop"/>
      <sheetName val="LBS-i-ksFC"/>
      <sheetName val="lbs-I-SmallFin"/>
      <sheetName val="lbs-I-Other"/>
      <sheetName val="lbs-I-PaymentBank"/>
      <sheetName val="LBS-I Tot"/>
      <sheetName val="LBS-II Pub"/>
      <sheetName val="LBS_II Pvt"/>
      <sheetName val="LBS-II RRB"/>
      <sheetName val="LBS-II-COOP"/>
      <sheetName val="LBS-II-KSFC"/>
      <sheetName val="LBS-II-SmallFin"/>
      <sheetName val="LBS-II-Other"/>
      <sheetName val="LBS-II-PaymentBank"/>
      <sheetName val="LBS-II Tot"/>
      <sheetName val="LBS-iii-PSB"/>
      <sheetName val="lbs-III-PVT sec"/>
      <sheetName val="lbs-iii-rrbS"/>
      <sheetName val="LBS-III-COOP"/>
      <sheetName val="LBS-III-KSFC"/>
      <sheetName val="LBS-III-SmallFin"/>
      <sheetName val="LBS-III-Other"/>
      <sheetName val="LBS-III-PaymentBank"/>
      <sheetName val="LBS-iii-t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C12">
            <v>5886182</v>
          </cell>
          <cell r="D12">
            <v>96727.974900000016</v>
          </cell>
        </row>
        <row r="13">
          <cell r="C13">
            <v>448181</v>
          </cell>
          <cell r="D13">
            <v>6766.6725000000006</v>
          </cell>
        </row>
        <row r="14">
          <cell r="C14">
            <v>430623</v>
          </cell>
          <cell r="D14">
            <v>11443.324099999996</v>
          </cell>
        </row>
        <row r="15">
          <cell r="C15">
            <v>1332086</v>
          </cell>
          <cell r="D15">
            <v>54074.146943999993</v>
          </cell>
        </row>
        <row r="16">
          <cell r="C16">
            <v>496163</v>
          </cell>
          <cell r="D16">
            <v>21699.815895500004</v>
          </cell>
        </row>
        <row r="17">
          <cell r="C17">
            <v>238551</v>
          </cell>
          <cell r="D17">
            <v>12923.281382000001</v>
          </cell>
        </row>
        <row r="18">
          <cell r="C18">
            <v>100784</v>
          </cell>
          <cell r="D18">
            <v>8391.1684480000004</v>
          </cell>
        </row>
        <row r="19">
          <cell r="C19">
            <v>64514</v>
          </cell>
          <cell r="D19">
            <v>2934.0054735000003</v>
          </cell>
        </row>
        <row r="20">
          <cell r="C20">
            <v>432074</v>
          </cell>
          <cell r="D20">
            <v>8125.8757449999994</v>
          </cell>
        </row>
        <row r="21">
          <cell r="C21">
            <v>12670</v>
          </cell>
          <cell r="D21">
            <v>2611.456475</v>
          </cell>
        </row>
        <row r="22">
          <cell r="C22">
            <v>183420</v>
          </cell>
          <cell r="D22">
            <v>4971.4984000000004</v>
          </cell>
        </row>
        <row r="23">
          <cell r="C23">
            <v>259629</v>
          </cell>
          <cell r="D23">
            <v>25576.511468001776</v>
          </cell>
        </row>
        <row r="24">
          <cell r="C24">
            <v>89241</v>
          </cell>
          <cell r="D24">
            <v>1490.0189999999998</v>
          </cell>
        </row>
        <row r="25">
          <cell r="C25">
            <v>47396</v>
          </cell>
          <cell r="D25">
            <v>1274.3179</v>
          </cell>
        </row>
        <row r="26">
          <cell r="C26">
            <v>426221</v>
          </cell>
          <cell r="D26">
            <v>7581.2017000000005</v>
          </cell>
        </row>
        <row r="27">
          <cell r="C27">
            <v>9115649</v>
          </cell>
          <cell r="D27">
            <v>212517.12338700239</v>
          </cell>
        </row>
        <row r="28">
          <cell r="C28">
            <v>1525224</v>
          </cell>
          <cell r="D28">
            <v>43324.015781000009</v>
          </cell>
        </row>
        <row r="30">
          <cell r="C30">
            <v>21163</v>
          </cell>
          <cell r="D30">
            <v>1537.345724</v>
          </cell>
        </row>
        <row r="31">
          <cell r="C31">
            <v>36213</v>
          </cell>
          <cell r="D31">
            <v>1586.5151460000002</v>
          </cell>
        </row>
        <row r="32">
          <cell r="C32">
            <v>68127</v>
          </cell>
          <cell r="D32">
            <v>12137.344304999999</v>
          </cell>
        </row>
        <row r="33">
          <cell r="C33">
            <v>445412</v>
          </cell>
          <cell r="D33">
            <v>64909.123609999995</v>
          </cell>
        </row>
        <row r="34">
          <cell r="C34">
            <v>674662</v>
          </cell>
          <cell r="D34">
            <v>22810.422399999999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C10">
            <v>6101835</v>
          </cell>
          <cell r="D10">
            <v>59142.393306880898</v>
          </cell>
          <cell r="E10">
            <v>9950208</v>
          </cell>
          <cell r="F10">
            <v>112561.4460246493</v>
          </cell>
        </row>
        <row r="11">
          <cell r="C11">
            <v>66573</v>
          </cell>
          <cell r="D11">
            <v>1358.2020439230002</v>
          </cell>
          <cell r="E11">
            <v>306996</v>
          </cell>
          <cell r="F11">
            <v>3888.0949803080002</v>
          </cell>
        </row>
        <row r="12">
          <cell r="C12">
            <v>113034</v>
          </cell>
          <cell r="D12">
            <v>8948.887266131871</v>
          </cell>
          <cell r="E12">
            <v>107125</v>
          </cell>
          <cell r="F12">
            <v>11460.039630992342</v>
          </cell>
        </row>
        <row r="13">
          <cell r="C13">
            <v>50293012</v>
          </cell>
          <cell r="D13">
            <v>67851.535230590205</v>
          </cell>
          <cell r="E13">
            <v>2064786</v>
          </cell>
          <cell r="F13">
            <v>98027.91447499521</v>
          </cell>
        </row>
        <row r="14">
          <cell r="C14">
            <v>50041941</v>
          </cell>
          <cell r="D14">
            <v>26533.861701725597</v>
          </cell>
          <cell r="E14">
            <v>1793438</v>
          </cell>
          <cell r="F14">
            <v>36353.676167229001</v>
          </cell>
        </row>
        <row r="15">
          <cell r="C15">
            <v>186612</v>
          </cell>
          <cell r="D15">
            <v>26043.410111367597</v>
          </cell>
          <cell r="E15">
            <v>146100</v>
          </cell>
          <cell r="F15">
            <v>37568.150729463501</v>
          </cell>
        </row>
        <row r="16">
          <cell r="C16">
            <v>16459</v>
          </cell>
          <cell r="D16">
            <v>8724.1540543369501</v>
          </cell>
          <cell r="E16">
            <v>14776</v>
          </cell>
          <cell r="F16">
            <v>14203.845750688799</v>
          </cell>
        </row>
        <row r="17">
          <cell r="C17">
            <v>694</v>
          </cell>
          <cell r="D17">
            <v>23.678813160000001</v>
          </cell>
          <cell r="E17">
            <v>1681</v>
          </cell>
          <cell r="F17">
            <v>92.072745369999993</v>
          </cell>
        </row>
        <row r="18">
          <cell r="C18">
            <v>47306</v>
          </cell>
          <cell r="D18">
            <v>6526.43055</v>
          </cell>
          <cell r="E18">
            <v>108791</v>
          </cell>
          <cell r="F18">
            <v>9810.1690822440014</v>
          </cell>
        </row>
        <row r="19">
          <cell r="C19">
            <v>6067</v>
          </cell>
          <cell r="D19">
            <v>5106.2928229529998</v>
          </cell>
          <cell r="E19">
            <v>1533</v>
          </cell>
          <cell r="F19">
            <v>1845.8433301619998</v>
          </cell>
        </row>
        <row r="20">
          <cell r="C20">
            <v>64696</v>
          </cell>
          <cell r="D20">
            <v>1003.551741924143</v>
          </cell>
          <cell r="E20">
            <v>216607</v>
          </cell>
          <cell r="F20">
            <v>5879.4148033699994</v>
          </cell>
        </row>
        <row r="21">
          <cell r="C21">
            <v>119573</v>
          </cell>
          <cell r="D21">
            <v>4094.0737502060001</v>
          </cell>
          <cell r="E21">
            <v>470688</v>
          </cell>
          <cell r="F21">
            <v>35996.505224591012</v>
          </cell>
        </row>
        <row r="22">
          <cell r="C22">
            <v>1301</v>
          </cell>
          <cell r="D22">
            <v>55.832608675000003</v>
          </cell>
          <cell r="E22">
            <v>441185</v>
          </cell>
          <cell r="F22">
            <v>599.05111265200003</v>
          </cell>
        </row>
        <row r="23">
          <cell r="C23">
            <v>305</v>
          </cell>
          <cell r="D23">
            <v>2.442844</v>
          </cell>
          <cell r="E23">
            <v>11693</v>
          </cell>
          <cell r="F23">
            <v>248.04030157400001</v>
          </cell>
        </row>
        <row r="24">
          <cell r="C24">
            <v>347883</v>
          </cell>
          <cell r="D24">
            <v>1959.545260269</v>
          </cell>
          <cell r="E24">
            <v>576626</v>
          </cell>
          <cell r="F24">
            <v>5491.1805670125877</v>
          </cell>
        </row>
        <row r="25">
          <cell r="C25">
            <v>57114279</v>
          </cell>
          <cell r="D25">
            <v>149522.75687555314</v>
          </cell>
          <cell r="E25">
            <v>14147447</v>
          </cell>
          <cell r="F25">
            <v>275997.53045030631</v>
          </cell>
        </row>
        <row r="26">
          <cell r="C26">
            <v>4727257</v>
          </cell>
          <cell r="D26">
            <v>56991.249081462105</v>
          </cell>
          <cell r="E26">
            <v>9358372</v>
          </cell>
          <cell r="F26">
            <v>92910.774499947511</v>
          </cell>
        </row>
        <row r="28">
          <cell r="C28">
            <v>33565</v>
          </cell>
          <cell r="D28">
            <v>1099.806706461</v>
          </cell>
          <cell r="E28">
            <v>4069</v>
          </cell>
          <cell r="F28">
            <v>804.08191901099997</v>
          </cell>
        </row>
        <row r="29">
          <cell r="C29">
            <v>5192</v>
          </cell>
          <cell r="D29">
            <v>468.24073078200007</v>
          </cell>
          <cell r="E29">
            <v>15472</v>
          </cell>
          <cell r="F29">
            <v>1916.005561812</v>
          </cell>
        </row>
        <row r="30">
          <cell r="C30">
            <v>76711</v>
          </cell>
          <cell r="D30">
            <v>21964.978010775001</v>
          </cell>
          <cell r="E30">
            <v>378964</v>
          </cell>
          <cell r="F30">
            <v>100275.5050783878</v>
          </cell>
        </row>
        <row r="31">
          <cell r="C31">
            <v>340532</v>
          </cell>
          <cell r="D31">
            <v>13979.05788636099</v>
          </cell>
          <cell r="E31">
            <v>1128318</v>
          </cell>
          <cell r="F31">
            <v>33037.801782588002</v>
          </cell>
        </row>
        <row r="32">
          <cell r="C32">
            <v>2512309</v>
          </cell>
          <cell r="D32">
            <v>149848.99958680052</v>
          </cell>
          <cell r="E32">
            <v>6500656</v>
          </cell>
          <cell r="F32">
            <v>304348.69849368301</v>
          </cell>
        </row>
        <row r="33">
          <cell r="C33">
            <v>2968309</v>
          </cell>
          <cell r="D33">
            <v>187361.08292117951</v>
          </cell>
          <cell r="E33">
            <v>8027479</v>
          </cell>
          <cell r="F33">
            <v>440382.0928354818</v>
          </cell>
        </row>
        <row r="34">
          <cell r="C34">
            <v>60082588</v>
          </cell>
          <cell r="D34">
            <v>336883.83979673265</v>
          </cell>
          <cell r="E34">
            <v>22174926</v>
          </cell>
          <cell r="F34">
            <v>716379.62328578811</v>
          </cell>
        </row>
      </sheetData>
      <sheetData sheetId="26"/>
      <sheetData sheetId="27"/>
      <sheetData sheetId="28"/>
      <sheetData sheetId="29"/>
      <sheetData sheetId="30"/>
      <sheetData sheetId="31"/>
      <sheetData sheetId="32">
        <row r="4">
          <cell r="D4" t="str">
            <v>No. in actuals , Amount in Rs Crore )</v>
          </cell>
        </row>
      </sheetData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50" zoomScaleNormal="50" workbookViewId="0">
      <selection activeCell="A37" sqref="A37:E37"/>
    </sheetView>
  </sheetViews>
  <sheetFormatPr defaultRowHeight="37.5"/>
  <cols>
    <col min="1" max="1" width="17.28515625" style="4" customWidth="1"/>
    <col min="2" max="2" width="100.5703125" style="4" customWidth="1"/>
    <col min="3" max="3" width="41.85546875" style="4" customWidth="1"/>
    <col min="4" max="4" width="37.7109375" style="4" customWidth="1"/>
    <col min="5" max="5" width="39.28515625" style="4" customWidth="1"/>
    <col min="6" max="6" width="29.7109375" style="4" customWidth="1"/>
    <col min="7" max="7" width="24.5703125" style="4" customWidth="1"/>
    <col min="8" max="8" width="31.85546875" style="4" customWidth="1"/>
    <col min="9" max="9" width="28.85546875" style="4" customWidth="1"/>
    <col min="10" max="10" width="22.42578125" style="4" bestFit="1" customWidth="1"/>
    <col min="11" max="11" width="11.42578125" style="4" customWidth="1"/>
    <col min="12" max="16384" width="9.140625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39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0">
      <c r="A3" s="8" t="s">
        <v>2</v>
      </c>
      <c r="B3" s="9"/>
      <c r="C3" s="9"/>
      <c r="D3" s="9"/>
      <c r="E3" s="9"/>
      <c r="F3" s="9"/>
    </row>
    <row r="4" spans="1:10">
      <c r="D4" s="4" t="str">
        <f>'[1]LBS-III-Other'!D4</f>
        <v>No. in actuals , Amount in Rs Crore )</v>
      </c>
    </row>
    <row r="5" spans="1:10">
      <c r="A5" s="4" t="s">
        <v>3</v>
      </c>
    </row>
    <row r="6" spans="1:10" ht="156" customHeight="1">
      <c r="A6" s="10" t="s">
        <v>4</v>
      </c>
      <c r="B6" s="10" t="s">
        <v>5</v>
      </c>
      <c r="C6" s="11" t="s">
        <v>6</v>
      </c>
      <c r="D6" s="12"/>
      <c r="E6" s="13" t="s">
        <v>7</v>
      </c>
      <c r="F6" s="14"/>
      <c r="G6" s="15" t="s">
        <v>8</v>
      </c>
      <c r="H6" s="15"/>
      <c r="I6" s="16" t="s">
        <v>9</v>
      </c>
      <c r="J6" s="17"/>
    </row>
    <row r="7" spans="1:10" ht="39">
      <c r="A7" s="18"/>
      <c r="B7" s="18"/>
      <c r="C7" s="18" t="s">
        <v>10</v>
      </c>
      <c r="D7" s="18" t="s">
        <v>11</v>
      </c>
      <c r="E7" s="18" t="s">
        <v>12</v>
      </c>
      <c r="F7" s="18" t="s">
        <v>11</v>
      </c>
      <c r="G7" s="19" t="s">
        <v>12</v>
      </c>
      <c r="H7" s="19" t="s">
        <v>11</v>
      </c>
      <c r="I7" s="19" t="s">
        <v>12</v>
      </c>
      <c r="J7" s="19" t="s">
        <v>11</v>
      </c>
    </row>
    <row r="8" spans="1:10" ht="39">
      <c r="A8" s="10">
        <v>1</v>
      </c>
      <c r="B8" s="10" t="s">
        <v>13</v>
      </c>
      <c r="C8" s="18"/>
      <c r="D8" s="18"/>
      <c r="E8" s="18"/>
      <c r="F8" s="18"/>
    </row>
    <row r="9" spans="1:10" ht="39">
      <c r="A9" s="10" t="s">
        <v>14</v>
      </c>
      <c r="B9" s="10" t="s">
        <v>15</v>
      </c>
      <c r="C9" s="20">
        <f>SUM(C10:C12)</f>
        <v>6764986</v>
      </c>
      <c r="D9" s="21">
        <f>SUM(D10:D12)</f>
        <v>114937.97150000001</v>
      </c>
      <c r="E9" s="20">
        <f>SUM(E10:E12)</f>
        <v>6281442</v>
      </c>
      <c r="F9" s="21">
        <f>SUM(F10:F12)</f>
        <v>69449.482616935769</v>
      </c>
      <c r="G9" s="4">
        <f>E9/C9*100</f>
        <v>92.852254239698354</v>
      </c>
      <c r="H9" s="4">
        <f>F9/D9*100</f>
        <v>60.423445542481815</v>
      </c>
      <c r="I9" s="20">
        <f>SUM(I10:I12)</f>
        <v>10364329</v>
      </c>
      <c r="J9" s="21">
        <f>SUM(J10:J12)</f>
        <v>127909.58063594963</v>
      </c>
    </row>
    <row r="10" spans="1:10" ht="39">
      <c r="A10" s="18" t="s">
        <v>16</v>
      </c>
      <c r="B10" s="18" t="s">
        <v>17</v>
      </c>
      <c r="C10" s="20">
        <f>SUM('[1]LBS-I Tot'!C12)</f>
        <v>5886182</v>
      </c>
      <c r="D10" s="21">
        <f>SUM('[1]LBS-I Tot'!D12)</f>
        <v>96727.974900000016</v>
      </c>
      <c r="E10" s="20">
        <f>SUM('[1]LBS-II Tot'!C10)</f>
        <v>6101835</v>
      </c>
      <c r="F10" s="21">
        <f>SUM('[1]LBS-II Tot'!D10)</f>
        <v>59142.393306880898</v>
      </c>
      <c r="G10" s="4">
        <f t="shared" ref="G10:H26" si="0">E10/C10*100</f>
        <v>103.66371614061542</v>
      </c>
      <c r="H10" s="4">
        <f t="shared" si="0"/>
        <v>61.143007871325636</v>
      </c>
      <c r="I10" s="20">
        <f>SUM('[1]LBS-II Tot'!E10)</f>
        <v>9950208</v>
      </c>
      <c r="J10" s="21">
        <f>SUM('[1]LBS-II Tot'!F10)</f>
        <v>112561.4460246493</v>
      </c>
    </row>
    <row r="11" spans="1:10" ht="39">
      <c r="A11" s="18" t="s">
        <v>18</v>
      </c>
      <c r="B11" s="18" t="s">
        <v>19</v>
      </c>
      <c r="C11" s="20">
        <f>SUM('[1]LBS-I Tot'!C13)</f>
        <v>448181</v>
      </c>
      <c r="D11" s="21">
        <f>SUM('[1]LBS-I Tot'!D13)</f>
        <v>6766.6725000000006</v>
      </c>
      <c r="E11" s="20">
        <f>SUM('[1]LBS-II Tot'!C11)</f>
        <v>66573</v>
      </c>
      <c r="F11" s="21">
        <f>SUM('[1]LBS-II Tot'!D11)</f>
        <v>1358.2020439230002</v>
      </c>
      <c r="G11" s="4">
        <f t="shared" si="0"/>
        <v>14.854043344095356</v>
      </c>
      <c r="H11" s="4">
        <f t="shared" si="0"/>
        <v>20.071934084633181</v>
      </c>
      <c r="I11" s="20">
        <f>SUM('[1]LBS-II Tot'!E11)</f>
        <v>306996</v>
      </c>
      <c r="J11" s="21">
        <f>SUM('[1]LBS-II Tot'!F11)</f>
        <v>3888.0949803080002</v>
      </c>
    </row>
    <row r="12" spans="1:10" ht="39">
      <c r="A12" s="18" t="s">
        <v>20</v>
      </c>
      <c r="B12" s="18" t="s">
        <v>21</v>
      </c>
      <c r="C12" s="20">
        <f>SUM('[1]LBS-I Tot'!C14)</f>
        <v>430623</v>
      </c>
      <c r="D12" s="21">
        <f>SUM('[1]LBS-I Tot'!D14)</f>
        <v>11443.324099999996</v>
      </c>
      <c r="E12" s="20">
        <f>SUM('[1]LBS-II Tot'!C12)</f>
        <v>113034</v>
      </c>
      <c r="F12" s="21">
        <f>SUM('[1]LBS-II Tot'!D12)</f>
        <v>8948.887266131871</v>
      </c>
      <c r="G12" s="4">
        <f t="shared" si="0"/>
        <v>26.248946294090192</v>
      </c>
      <c r="H12" s="4">
        <f t="shared" si="0"/>
        <v>78.201816080101011</v>
      </c>
      <c r="I12" s="20">
        <f>SUM('[1]LBS-II Tot'!E12)</f>
        <v>107125</v>
      </c>
      <c r="J12" s="21">
        <f>SUM('[1]LBS-II Tot'!F12)</f>
        <v>11460.039630992342</v>
      </c>
    </row>
    <row r="13" spans="1:10" ht="78">
      <c r="A13" s="10" t="s">
        <v>22</v>
      </c>
      <c r="B13" s="10" t="s">
        <v>23</v>
      </c>
      <c r="C13" s="20">
        <f>SUM('[1]LBS-I Tot'!C15)</f>
        <v>1332086</v>
      </c>
      <c r="D13" s="21">
        <f>SUM('[1]LBS-I Tot'!D15)</f>
        <v>54074.146943999993</v>
      </c>
      <c r="E13" s="20">
        <f>SUM('[1]LBS-II Tot'!C13)</f>
        <v>50293012</v>
      </c>
      <c r="F13" s="21">
        <f>SUM('[1]LBS-II Tot'!D13)</f>
        <v>67851.535230590205</v>
      </c>
      <c r="G13" s="4">
        <f t="shared" si="0"/>
        <v>3775.5078876288771</v>
      </c>
      <c r="H13" s="4">
        <f t="shared" si="0"/>
        <v>125.47869742791926</v>
      </c>
      <c r="I13" s="20">
        <f>SUM('[1]LBS-II Tot'!E13)</f>
        <v>2064786</v>
      </c>
      <c r="J13" s="21">
        <f>SUM('[1]LBS-II Tot'!F13)</f>
        <v>98027.91447499521</v>
      </c>
    </row>
    <row r="14" spans="1:10" ht="78">
      <c r="A14" s="18" t="s">
        <v>24</v>
      </c>
      <c r="B14" s="18" t="s">
        <v>25</v>
      </c>
      <c r="C14" s="20">
        <f>SUM('[1]LBS-I Tot'!C16)</f>
        <v>496163</v>
      </c>
      <c r="D14" s="21">
        <f>SUM('[1]LBS-I Tot'!D16)</f>
        <v>21699.815895500004</v>
      </c>
      <c r="E14" s="20">
        <f>SUM('[1]LBS-II Tot'!C14)</f>
        <v>50041941</v>
      </c>
      <c r="F14" s="21">
        <f>SUM('[1]LBS-II Tot'!D14)</f>
        <v>26533.861701725597</v>
      </c>
      <c r="G14" s="4">
        <f t="shared" si="0"/>
        <v>10085.786525798982</v>
      </c>
      <c r="H14" s="4">
        <f t="shared" si="0"/>
        <v>122.27689778339573</v>
      </c>
      <c r="I14" s="20">
        <f>SUM('[1]LBS-II Tot'!E14)</f>
        <v>1793438</v>
      </c>
      <c r="J14" s="21">
        <f>SUM('[1]LBS-II Tot'!F14)</f>
        <v>36353.676167229001</v>
      </c>
    </row>
    <row r="15" spans="1:10" ht="78">
      <c r="A15" s="18" t="s">
        <v>26</v>
      </c>
      <c r="B15" s="18" t="s">
        <v>27</v>
      </c>
      <c r="C15" s="20">
        <f>SUM('[1]LBS-I Tot'!C17)</f>
        <v>238551</v>
      </c>
      <c r="D15" s="21">
        <f>SUM('[1]LBS-I Tot'!D17)</f>
        <v>12923.281382000001</v>
      </c>
      <c r="E15" s="20">
        <f>SUM('[1]LBS-II Tot'!C15)</f>
        <v>186612</v>
      </c>
      <c r="F15" s="21">
        <f>SUM('[1]LBS-II Tot'!D15)</f>
        <v>26043.410111367597</v>
      </c>
      <c r="G15" s="4">
        <f t="shared" si="0"/>
        <v>78.227297307493998</v>
      </c>
      <c r="H15" s="4">
        <f t="shared" si="0"/>
        <v>201.52319942241425</v>
      </c>
      <c r="I15" s="20">
        <f>SUM('[1]LBS-II Tot'!E15)</f>
        <v>146100</v>
      </c>
      <c r="J15" s="21">
        <f>SUM('[1]LBS-II Tot'!F15)</f>
        <v>37568.150729463501</v>
      </c>
    </row>
    <row r="16" spans="1:10" ht="78">
      <c r="A16" s="18" t="s">
        <v>28</v>
      </c>
      <c r="B16" s="18" t="s">
        <v>29</v>
      </c>
      <c r="C16" s="20">
        <f>SUM('[1]LBS-I Tot'!C18)</f>
        <v>100784</v>
      </c>
      <c r="D16" s="21">
        <f>SUM('[1]LBS-I Tot'!D18)</f>
        <v>8391.1684480000004</v>
      </c>
      <c r="E16" s="20">
        <f>SUM('[1]LBS-II Tot'!C16)</f>
        <v>16459</v>
      </c>
      <c r="F16" s="21">
        <f>SUM('[1]LBS-II Tot'!D16)</f>
        <v>8724.1540543369501</v>
      </c>
      <c r="G16" s="4">
        <f t="shared" si="0"/>
        <v>16.330965232576599</v>
      </c>
      <c r="H16" s="4">
        <f t="shared" si="0"/>
        <v>103.96828651933828</v>
      </c>
      <c r="I16" s="20">
        <f>SUM('[1]LBS-II Tot'!E16)</f>
        <v>14776</v>
      </c>
      <c r="J16" s="21">
        <f>SUM('[1]LBS-II Tot'!F16)</f>
        <v>14203.845750688799</v>
      </c>
    </row>
    <row r="17" spans="1:10" ht="39">
      <c r="A17" s="18" t="s">
        <v>30</v>
      </c>
      <c r="B17" s="18" t="s">
        <v>31</v>
      </c>
      <c r="C17" s="20">
        <f>SUM('[1]LBS-I Tot'!C19)</f>
        <v>64514</v>
      </c>
      <c r="D17" s="21">
        <f>SUM('[1]LBS-I Tot'!D19)</f>
        <v>2934.0054735000003</v>
      </c>
      <c r="E17" s="20">
        <f>SUM('[1]LBS-II Tot'!C17)</f>
        <v>694</v>
      </c>
      <c r="F17" s="21">
        <f>SUM('[1]LBS-II Tot'!D17)</f>
        <v>23.678813160000001</v>
      </c>
      <c r="G17" s="4">
        <f t="shared" si="0"/>
        <v>1.075735499271476</v>
      </c>
      <c r="H17" s="4">
        <f t="shared" si="0"/>
        <v>0.80704734104511888</v>
      </c>
      <c r="I17" s="20">
        <f>SUM('[1]LBS-II Tot'!E17)</f>
        <v>1681</v>
      </c>
      <c r="J17" s="21">
        <f>SUM('[1]LBS-II Tot'!F17)</f>
        <v>92.072745369999993</v>
      </c>
    </row>
    <row r="18" spans="1:10" ht="39">
      <c r="A18" s="18" t="s">
        <v>32</v>
      </c>
      <c r="B18" s="18" t="s">
        <v>33</v>
      </c>
      <c r="C18" s="20">
        <f>SUM('[1]LBS-I Tot'!C20)</f>
        <v>432074</v>
      </c>
      <c r="D18" s="21">
        <f>SUM('[1]LBS-I Tot'!D20)</f>
        <v>8125.8757449999994</v>
      </c>
      <c r="E18" s="20">
        <f>SUM('[1]LBS-II Tot'!C18)</f>
        <v>47306</v>
      </c>
      <c r="F18" s="21">
        <f>SUM('[1]LBS-II Tot'!D18)</f>
        <v>6526.43055</v>
      </c>
      <c r="G18" s="4">
        <f t="shared" si="0"/>
        <v>10.948587510472743</v>
      </c>
      <c r="H18" s="4">
        <f t="shared" si="0"/>
        <v>80.316642227957175</v>
      </c>
      <c r="I18" s="20">
        <f>SUM('[1]LBS-II Tot'!E18)</f>
        <v>108791</v>
      </c>
      <c r="J18" s="21">
        <f>SUM('[1]LBS-II Tot'!F18)</f>
        <v>9810.1690822440014</v>
      </c>
    </row>
    <row r="19" spans="1:10" ht="39">
      <c r="A19" s="10" t="s">
        <v>34</v>
      </c>
      <c r="B19" s="10" t="s">
        <v>35</v>
      </c>
      <c r="C19" s="20">
        <f>SUM('[1]LBS-I Tot'!C21)</f>
        <v>12670</v>
      </c>
      <c r="D19" s="21">
        <f>SUM('[1]LBS-I Tot'!D21)</f>
        <v>2611.456475</v>
      </c>
      <c r="E19" s="20">
        <f>SUM('[1]LBS-II Tot'!C19)</f>
        <v>6067</v>
      </c>
      <c r="F19" s="21">
        <f>SUM('[1]LBS-II Tot'!D19)</f>
        <v>5106.2928229529998</v>
      </c>
      <c r="G19" s="4">
        <f t="shared" si="0"/>
        <v>47.884767166535127</v>
      </c>
      <c r="H19" s="4">
        <f t="shared" si="0"/>
        <v>195.53428792846336</v>
      </c>
      <c r="I19" s="20">
        <f>SUM('[1]LBS-II Tot'!E19)</f>
        <v>1533</v>
      </c>
      <c r="J19" s="21">
        <f>SUM('[1]LBS-II Tot'!F19)</f>
        <v>1845.8433301619998</v>
      </c>
    </row>
    <row r="20" spans="1:10" ht="39">
      <c r="A20" s="10" t="s">
        <v>36</v>
      </c>
      <c r="B20" s="10" t="s">
        <v>37</v>
      </c>
      <c r="C20" s="20">
        <f>SUM('[1]LBS-I Tot'!C22)</f>
        <v>183420</v>
      </c>
      <c r="D20" s="21">
        <f>SUM('[1]LBS-I Tot'!D22)</f>
        <v>4971.4984000000004</v>
      </c>
      <c r="E20" s="20">
        <f>SUM('[1]LBS-II Tot'!C20)</f>
        <v>64696</v>
      </c>
      <c r="F20" s="21">
        <f>SUM('[1]LBS-II Tot'!D20)</f>
        <v>1003.551741924143</v>
      </c>
      <c r="G20" s="4">
        <f t="shared" si="0"/>
        <v>35.272053211209247</v>
      </c>
      <c r="H20" s="4">
        <f t="shared" si="0"/>
        <v>20.186102079890901</v>
      </c>
      <c r="I20" s="20">
        <f>SUM('[1]LBS-II Tot'!E20)</f>
        <v>216607</v>
      </c>
      <c r="J20" s="21">
        <f>SUM('[1]LBS-II Tot'!F20)</f>
        <v>5879.4148033699994</v>
      </c>
    </row>
    <row r="21" spans="1:10" ht="39">
      <c r="A21" s="10" t="s">
        <v>38</v>
      </c>
      <c r="B21" s="10" t="s">
        <v>39</v>
      </c>
      <c r="C21" s="20">
        <f>SUM('[1]LBS-I Tot'!C23)</f>
        <v>259629</v>
      </c>
      <c r="D21" s="21">
        <f>SUM('[1]LBS-I Tot'!D23)</f>
        <v>25576.511468001776</v>
      </c>
      <c r="E21" s="20">
        <f>SUM('[1]LBS-II Tot'!C21)</f>
        <v>119573</v>
      </c>
      <c r="F21" s="21">
        <f>SUM('[1]LBS-II Tot'!D21)</f>
        <v>4094.0737502060001</v>
      </c>
      <c r="G21" s="4">
        <f t="shared" si="0"/>
        <v>46.055332801805655</v>
      </c>
      <c r="H21" s="4">
        <f t="shared" si="0"/>
        <v>16.007162490975393</v>
      </c>
      <c r="I21" s="20">
        <f>SUM('[1]LBS-II Tot'!E21)</f>
        <v>470688</v>
      </c>
      <c r="J21" s="21">
        <f>SUM('[1]LBS-II Tot'!F21)</f>
        <v>35996.505224591012</v>
      </c>
    </row>
    <row r="22" spans="1:10" ht="39">
      <c r="A22" s="10" t="s">
        <v>40</v>
      </c>
      <c r="B22" s="10" t="s">
        <v>41</v>
      </c>
      <c r="C22" s="20">
        <f>SUM('[1]LBS-I Tot'!C24)</f>
        <v>89241</v>
      </c>
      <c r="D22" s="21">
        <f>SUM('[1]LBS-I Tot'!D24)</f>
        <v>1490.0189999999998</v>
      </c>
      <c r="E22" s="20">
        <f>SUM('[1]LBS-II Tot'!C22)</f>
        <v>1301</v>
      </c>
      <c r="F22" s="21">
        <f>SUM('[1]LBS-II Tot'!D22)</f>
        <v>55.832608675000003</v>
      </c>
      <c r="G22" s="4">
        <f t="shared" si="0"/>
        <v>1.457850091325736</v>
      </c>
      <c r="H22" s="4">
        <f t="shared" si="0"/>
        <v>3.7471071627274561</v>
      </c>
      <c r="I22" s="20">
        <f>SUM('[1]LBS-II Tot'!E22)</f>
        <v>441185</v>
      </c>
      <c r="J22" s="21">
        <f>SUM('[1]LBS-II Tot'!F22)</f>
        <v>599.05111265200003</v>
      </c>
    </row>
    <row r="23" spans="1:10" ht="39">
      <c r="A23" s="10" t="s">
        <v>42</v>
      </c>
      <c r="B23" s="10" t="s">
        <v>43</v>
      </c>
      <c r="C23" s="20">
        <f>SUM('[1]LBS-I Tot'!C25)</f>
        <v>47396</v>
      </c>
      <c r="D23" s="21">
        <f>SUM('[1]LBS-I Tot'!D25)</f>
        <v>1274.3179</v>
      </c>
      <c r="E23" s="20">
        <f>SUM('[1]LBS-II Tot'!C23)</f>
        <v>305</v>
      </c>
      <c r="F23" s="21">
        <f>SUM('[1]LBS-II Tot'!D23)</f>
        <v>2.442844</v>
      </c>
      <c r="G23" s="4">
        <f t="shared" si="0"/>
        <v>0.64351422060933416</v>
      </c>
      <c r="H23" s="4">
        <f t="shared" si="0"/>
        <v>0.19169816260134145</v>
      </c>
      <c r="I23" s="20">
        <f>SUM('[1]LBS-II Tot'!E23)</f>
        <v>11693</v>
      </c>
      <c r="J23" s="21">
        <f>SUM('[1]LBS-II Tot'!F23)</f>
        <v>248.04030157400001</v>
      </c>
    </row>
    <row r="24" spans="1:10" ht="39">
      <c r="A24" s="10" t="s">
        <v>44</v>
      </c>
      <c r="B24" s="10" t="s">
        <v>45</v>
      </c>
      <c r="C24" s="20">
        <f>SUM('[1]LBS-I Tot'!C26)</f>
        <v>426221</v>
      </c>
      <c r="D24" s="21">
        <f>SUM('[1]LBS-I Tot'!D26)</f>
        <v>7581.2017000000005</v>
      </c>
      <c r="E24" s="20">
        <f>SUM('[1]LBS-II Tot'!C24)</f>
        <v>347883</v>
      </c>
      <c r="F24" s="21">
        <f>SUM('[1]LBS-II Tot'!D24)</f>
        <v>1959.545260269</v>
      </c>
      <c r="G24" s="4">
        <f t="shared" si="0"/>
        <v>81.620333113572542</v>
      </c>
      <c r="H24" s="4">
        <f t="shared" si="0"/>
        <v>25.847422846815959</v>
      </c>
      <c r="I24" s="20">
        <f>SUM('[1]LBS-II Tot'!E24)</f>
        <v>576626</v>
      </c>
      <c r="J24" s="21">
        <f>SUM('[1]LBS-II Tot'!F24)</f>
        <v>5491.1805670125877</v>
      </c>
    </row>
    <row r="25" spans="1:10" ht="39">
      <c r="A25" s="10">
        <v>2</v>
      </c>
      <c r="B25" s="10" t="s">
        <v>46</v>
      </c>
      <c r="C25" s="20">
        <f>SUM('[1]LBS-I Tot'!C27)</f>
        <v>9115649</v>
      </c>
      <c r="D25" s="21">
        <f>SUM('[1]LBS-I Tot'!D27)</f>
        <v>212517.12338700239</v>
      </c>
      <c r="E25" s="20">
        <f>SUM('[1]LBS-II Tot'!C25)</f>
        <v>57114279</v>
      </c>
      <c r="F25" s="21">
        <f>SUM('[1]LBS-II Tot'!D25)</f>
        <v>149522.75687555314</v>
      </c>
      <c r="G25" s="4">
        <f t="shared" si="0"/>
        <v>626.5519767160846</v>
      </c>
      <c r="H25" s="4">
        <f t="shared" si="0"/>
        <v>70.357980802923862</v>
      </c>
      <c r="I25" s="20">
        <f>SUM('[1]LBS-II Tot'!E25)</f>
        <v>14147447</v>
      </c>
      <c r="J25" s="21">
        <f>SUM('[1]LBS-II Tot'!F25)</f>
        <v>275997.53045030631</v>
      </c>
    </row>
    <row r="26" spans="1:10" ht="78">
      <c r="A26" s="10">
        <v>3</v>
      </c>
      <c r="B26" s="10" t="s">
        <v>47</v>
      </c>
      <c r="C26" s="20">
        <f>SUM('[1]LBS-I Tot'!C28)</f>
        <v>1525224</v>
      </c>
      <c r="D26" s="21">
        <f>SUM('[1]LBS-I Tot'!D28)</f>
        <v>43324.015781000009</v>
      </c>
      <c r="E26" s="20">
        <f>SUM('[1]LBS-II Tot'!C26)</f>
        <v>4727257</v>
      </c>
      <c r="F26" s="21">
        <f>SUM('[1]LBS-II Tot'!D26)</f>
        <v>56991.249081462105</v>
      </c>
      <c r="G26" s="4">
        <f t="shared" si="0"/>
        <v>309.93854017508249</v>
      </c>
      <c r="H26" s="4">
        <f t="shared" si="0"/>
        <v>131.54655230842184</v>
      </c>
      <c r="I26" s="20">
        <f>SUM('[1]LBS-II Tot'!E26)</f>
        <v>9358372</v>
      </c>
      <c r="J26" s="21">
        <f>SUM('[1]LBS-II Tot'!F26)</f>
        <v>92910.774499947511</v>
      </c>
    </row>
    <row r="27" spans="1:10" ht="39">
      <c r="A27" s="10">
        <v>4</v>
      </c>
      <c r="B27" s="10" t="s">
        <v>48</v>
      </c>
      <c r="C27" s="20"/>
      <c r="D27" s="21"/>
      <c r="E27" s="20"/>
      <c r="F27" s="21"/>
    </row>
    <row r="28" spans="1:10" ht="39">
      <c r="A28" s="10" t="s">
        <v>49</v>
      </c>
      <c r="B28" s="10" t="s">
        <v>50</v>
      </c>
      <c r="C28" s="20">
        <f>SUM('[1]LBS-I Tot'!C30)</f>
        <v>21163</v>
      </c>
      <c r="D28" s="21">
        <f>SUM('[1]LBS-I Tot'!D30)</f>
        <v>1537.345724</v>
      </c>
      <c r="E28" s="20">
        <f>SUM('[1]LBS-II Tot'!C28)</f>
        <v>33565</v>
      </c>
      <c r="F28" s="21">
        <f>SUM('[1]LBS-II Tot'!D28)</f>
        <v>1099.806706461</v>
      </c>
      <c r="G28" s="4">
        <f>E28/C28*100</f>
        <v>158.60227755989226</v>
      </c>
      <c r="H28" s="4">
        <f>F28/D28*100</f>
        <v>71.539321916440954</v>
      </c>
      <c r="I28" s="20">
        <f>SUM('[1]LBS-II Tot'!E28)</f>
        <v>4069</v>
      </c>
      <c r="J28" s="21">
        <f>SUM('[1]LBS-II Tot'!F28)</f>
        <v>804.08191901099997</v>
      </c>
    </row>
    <row r="29" spans="1:10" ht="39">
      <c r="A29" s="10" t="s">
        <v>51</v>
      </c>
      <c r="B29" s="10" t="s">
        <v>37</v>
      </c>
      <c r="C29" s="20">
        <f>SUM('[1]LBS-I Tot'!C31)</f>
        <v>36213</v>
      </c>
      <c r="D29" s="21">
        <f>SUM('[1]LBS-I Tot'!D31)</f>
        <v>1586.5151460000002</v>
      </c>
      <c r="E29" s="20">
        <f>SUM('[1]LBS-II Tot'!C29)</f>
        <v>5192</v>
      </c>
      <c r="F29" s="21">
        <f>SUM('[1]LBS-II Tot'!D29)</f>
        <v>468.24073078200007</v>
      </c>
      <c r="G29" s="4">
        <f t="shared" ref="G29:H34" si="1">E29/C29*100</f>
        <v>14.337392649048683</v>
      </c>
      <c r="H29" s="4">
        <f t="shared" si="1"/>
        <v>29.513788882668507</v>
      </c>
      <c r="I29" s="20">
        <f>SUM('[1]LBS-II Tot'!E29)</f>
        <v>15472</v>
      </c>
      <c r="J29" s="21">
        <f>SUM('[1]LBS-II Tot'!F29)</f>
        <v>1916.005561812</v>
      </c>
    </row>
    <row r="30" spans="1:10" ht="39">
      <c r="A30" s="10" t="s">
        <v>52</v>
      </c>
      <c r="B30" s="10" t="s">
        <v>53</v>
      </c>
      <c r="C30" s="20">
        <f>SUM('[1]LBS-I Tot'!C32)</f>
        <v>68127</v>
      </c>
      <c r="D30" s="21">
        <f>SUM('[1]LBS-I Tot'!D32)</f>
        <v>12137.344304999999</v>
      </c>
      <c r="E30" s="20">
        <f>SUM('[1]LBS-II Tot'!C30)</f>
        <v>76711</v>
      </c>
      <c r="F30" s="21">
        <f>SUM('[1]LBS-II Tot'!D30)</f>
        <v>21964.978010775001</v>
      </c>
      <c r="G30" s="4">
        <f t="shared" si="1"/>
        <v>112.59999706430636</v>
      </c>
      <c r="H30" s="4">
        <f t="shared" si="1"/>
        <v>180.97021439629501</v>
      </c>
      <c r="I30" s="20">
        <f>SUM('[1]LBS-II Tot'!E30)</f>
        <v>378964</v>
      </c>
      <c r="J30" s="21">
        <f>SUM('[1]LBS-II Tot'!F30)</f>
        <v>100275.5050783878</v>
      </c>
    </row>
    <row r="31" spans="1:10" ht="78">
      <c r="A31" s="10" t="s">
        <v>54</v>
      </c>
      <c r="B31" s="10" t="s">
        <v>55</v>
      </c>
      <c r="C31" s="20">
        <f>SUM('[1]LBS-I Tot'!C33)</f>
        <v>445412</v>
      </c>
      <c r="D31" s="21">
        <f>SUM('[1]LBS-I Tot'!D33)</f>
        <v>64909.123609999995</v>
      </c>
      <c r="E31" s="20">
        <f>SUM('[1]LBS-II Tot'!C31)</f>
        <v>340532</v>
      </c>
      <c r="F31" s="21">
        <f>SUM('[1]LBS-II Tot'!D31)</f>
        <v>13979.05788636099</v>
      </c>
      <c r="G31" s="4">
        <f t="shared" si="1"/>
        <v>76.45326125025818</v>
      </c>
      <c r="H31" s="4">
        <f t="shared" si="1"/>
        <v>21.536352840554077</v>
      </c>
      <c r="I31" s="20">
        <f>SUM('[1]LBS-II Tot'!E31)</f>
        <v>1128318</v>
      </c>
      <c r="J31" s="21">
        <f>SUM('[1]LBS-II Tot'!F31)</f>
        <v>33037.801782588002</v>
      </c>
    </row>
    <row r="32" spans="1:10" ht="39">
      <c r="A32" s="10" t="s">
        <v>56</v>
      </c>
      <c r="B32" s="10" t="s">
        <v>45</v>
      </c>
      <c r="C32" s="20">
        <f>SUM('[1]LBS-I Tot'!C34)</f>
        <v>674662</v>
      </c>
      <c r="D32" s="21">
        <f>SUM('[1]LBS-I Tot'!D34)</f>
        <v>22810.422399999999</v>
      </c>
      <c r="E32" s="20">
        <f>SUM('[1]LBS-II Tot'!C32)</f>
        <v>2512309</v>
      </c>
      <c r="F32" s="21">
        <f>SUM('[1]LBS-II Tot'!D32)</f>
        <v>149848.99958680052</v>
      </c>
      <c r="G32" s="4">
        <f t="shared" si="1"/>
        <v>372.3803919592329</v>
      </c>
      <c r="H32" s="4">
        <f t="shared" si="1"/>
        <v>656.9321556570585</v>
      </c>
      <c r="I32" s="20">
        <f>SUM('[1]LBS-II Tot'!E32)</f>
        <v>6500656</v>
      </c>
      <c r="J32" s="21">
        <f>SUM('[1]LBS-II Tot'!F32)</f>
        <v>304348.69849368301</v>
      </c>
    </row>
    <row r="33" spans="1:10" ht="39">
      <c r="A33" s="10">
        <v>5</v>
      </c>
      <c r="B33" s="10" t="s">
        <v>57</v>
      </c>
      <c r="C33" s="20">
        <f>SUM(C28+C29+C30+C31+C32)</f>
        <v>1245577</v>
      </c>
      <c r="D33" s="21">
        <f>SUM(D28+D29+D30+D31+D32)</f>
        <v>102980.75118499999</v>
      </c>
      <c r="E33" s="20">
        <f>SUM('[1]LBS-II Tot'!C33)</f>
        <v>2968309</v>
      </c>
      <c r="F33" s="21">
        <f>SUM('[1]LBS-II Tot'!D33)</f>
        <v>187361.08292117951</v>
      </c>
      <c r="G33" s="4">
        <f t="shared" si="1"/>
        <v>238.30794884619741</v>
      </c>
      <c r="H33" s="4">
        <f t="shared" si="1"/>
        <v>181.93796487713931</v>
      </c>
      <c r="I33" s="20">
        <f>SUM('[1]LBS-II Tot'!E33)</f>
        <v>8027479</v>
      </c>
      <c r="J33" s="21">
        <f>SUM('[1]LBS-II Tot'!F33)</f>
        <v>440382.0928354818</v>
      </c>
    </row>
    <row r="34" spans="1:10" ht="39">
      <c r="A34" s="18"/>
      <c r="B34" s="10" t="s">
        <v>58</v>
      </c>
      <c r="C34" s="22">
        <f>SUM(C25+C33)</f>
        <v>10361226</v>
      </c>
      <c r="D34" s="23">
        <f>SUM(D25+D33)</f>
        <v>315497.87457200239</v>
      </c>
      <c r="E34" s="22">
        <f>SUM('[1]LBS-II Tot'!C34)</f>
        <v>60082588</v>
      </c>
      <c r="F34" s="23">
        <f>SUM('[1]LBS-II Tot'!D34)</f>
        <v>336883.83979673265</v>
      </c>
      <c r="G34" s="24">
        <f t="shared" si="1"/>
        <v>579.87913785492185</v>
      </c>
      <c r="H34" s="24">
        <f t="shared" si="1"/>
        <v>106.77848155197304</v>
      </c>
      <c r="I34" s="22">
        <f>SUM('[1]LBS-II Tot'!E34)</f>
        <v>22174926</v>
      </c>
      <c r="J34" s="23">
        <f>SUM('[1]LBS-II Tot'!F34)</f>
        <v>716379.62328578811</v>
      </c>
    </row>
    <row r="35" spans="1:10" ht="39">
      <c r="A35" s="18"/>
      <c r="B35" s="18"/>
      <c r="C35" s="18"/>
      <c r="D35" s="18"/>
      <c r="E35" s="18"/>
      <c r="F35" s="25"/>
    </row>
    <row r="36" spans="1:10" ht="39">
      <c r="A36" s="18"/>
      <c r="B36" s="18"/>
      <c r="C36" s="18"/>
      <c r="D36" s="18"/>
      <c r="E36" s="18"/>
      <c r="F36" s="18"/>
    </row>
    <row r="37" spans="1:10" ht="39">
      <c r="A37" s="26"/>
      <c r="B37" s="26"/>
      <c r="C37" s="26"/>
      <c r="D37" s="26"/>
      <c r="E37" s="26"/>
      <c r="F37" s="18"/>
    </row>
    <row r="38" spans="1:10" ht="39">
      <c r="A38" s="18"/>
      <c r="B38" s="27"/>
      <c r="C38" s="27"/>
      <c r="D38" s="27"/>
      <c r="E38" s="27"/>
      <c r="F38" s="27"/>
    </row>
  </sheetData>
  <mergeCells count="9">
    <mergeCell ref="A37:E37"/>
    <mergeCell ref="B38:F38"/>
    <mergeCell ref="A1:J1"/>
    <mergeCell ref="A2:J2"/>
    <mergeCell ref="A3:F3"/>
    <mergeCell ref="C6:D6"/>
    <mergeCell ref="E6:F6"/>
    <mergeCell ref="G6:H6"/>
    <mergeCell ref="I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2020-03-30T07:18:51Z</dcterms:modified>
</cp:coreProperties>
</file>