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nth Murthy\Desktop\FINAL Templates 16.10.2017\FINAL RABI 2017 GO as on 13.10. 2017\Soft copy\Annexures 1-7\"/>
    </mc:Choice>
  </mc:AlternateContent>
  <bookViews>
    <workbookView xWindow="0" yWindow="0" windowWidth="19440" windowHeight="7155"/>
  </bookViews>
  <sheets>
    <sheet name="Bagalkot" sheetId="1" r:id="rId1"/>
    <sheet name="Belagavi Chilli" sheetId="2" r:id="rId2"/>
    <sheet name="Belagavi Grape" sheetId="3" r:id="rId3"/>
    <sheet name="Belagavi Mango" sheetId="4" r:id="rId4"/>
    <sheet name="Mysore Mango HD kote" sheetId="5" r:id="rId5"/>
    <sheet name="Raichur Mango Devadurga" sheetId="6" r:id="rId6"/>
    <sheet name="BIDAR" sheetId="7" r:id="rId7"/>
    <sheet name="Chitradurga Areca MLK" sheetId="8" r:id="rId8"/>
    <sheet name="Gadag" sheetId="9" r:id="rId9"/>
    <sheet name="Vijayapura Muddebihal" sheetId="10" r:id="rId10"/>
    <sheet name="Haveri" sheetId="12" r:id="rId11"/>
    <sheet name="DharwadMango Alnavar (2)" sheetId="13" r:id="rId12"/>
  </sheets>
  <externalReferences>
    <externalReference r:id="rId13"/>
  </externalReferences>
  <definedNames>
    <definedName name="_xlnm.Print_Area" localSheetId="0">Bagalkot!$A$1:$K$416</definedName>
    <definedName name="_xlnm.Print_Area" localSheetId="1">'Belagavi Chilli'!$A$1:$H$332</definedName>
    <definedName name="_xlnm.Print_Area" localSheetId="2">'Belagavi Grape'!$A$1:$K$84</definedName>
    <definedName name="_xlnm.Print_Area" localSheetId="3">'Belagavi Mango'!$A$1:$K$146</definedName>
    <definedName name="_xlnm.Print_Area" localSheetId="6">BIDAR!$A$1:$K$390</definedName>
    <definedName name="_xlnm.Print_Area" localSheetId="7">'Chitradurga Areca MLK'!$A$1:$L$232</definedName>
    <definedName name="_xlnm.Print_Area" localSheetId="11">'DharwadMango Alnavar (2)'!$A$1:$E$466</definedName>
    <definedName name="_xlnm.Print_Area" localSheetId="8">Gadag!$A$1:$F$191</definedName>
    <definedName name="_xlnm.Print_Area" localSheetId="10">Haveri!$A$1:$H$214</definedName>
    <definedName name="_xlnm.Print_Area" localSheetId="4">'Mysore Mango HD kote'!$A$1:$D$284</definedName>
    <definedName name="_xlnm.Print_Area" localSheetId="5">'Raichur Mango Devadurga'!$A$1:$K$584</definedName>
    <definedName name="_xlnm.Print_Area" localSheetId="9">'Vijayapura Muddebihal'!$A$1:$K$662</definedName>
    <definedName name="Station">[1]RF!$B$4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66" i="13" l="1"/>
  <c r="D424" i="13"/>
  <c r="D381" i="13"/>
  <c r="D339" i="13"/>
  <c r="D297" i="13"/>
  <c r="D254" i="13"/>
  <c r="D212" i="13"/>
  <c r="D170" i="13"/>
  <c r="D128" i="13"/>
  <c r="D85" i="13"/>
  <c r="D42" i="13"/>
  <c r="F390" i="7"/>
  <c r="F380" i="7"/>
  <c r="I379" i="7" s="1"/>
  <c r="F369" i="7"/>
  <c r="L365" i="7" s="1"/>
  <c r="D360" i="7"/>
  <c r="F351" i="7"/>
  <c r="F341" i="7"/>
  <c r="I340" i="7"/>
  <c r="I339" i="7" s="1"/>
  <c r="F340" i="7"/>
  <c r="F339" i="7" s="1"/>
  <c r="F330" i="7"/>
  <c r="L325" i="7" s="1"/>
  <c r="D321" i="7"/>
  <c r="F312" i="7"/>
  <c r="F302" i="7"/>
  <c r="I301" i="7" s="1"/>
  <c r="F291" i="7"/>
  <c r="L287" i="7" s="1"/>
  <c r="L286" i="7"/>
  <c r="D282" i="7"/>
  <c r="F273" i="7"/>
  <c r="F263" i="7"/>
  <c r="I262" i="7"/>
  <c r="I261" i="7" s="1"/>
  <c r="F262" i="7"/>
  <c r="F261" i="7" s="1"/>
  <c r="F252" i="7"/>
  <c r="L247" i="7" s="1"/>
  <c r="D243" i="7"/>
  <c r="F234" i="7"/>
  <c r="F224" i="7"/>
  <c r="I223" i="7" s="1"/>
  <c r="L213" i="7"/>
  <c r="F213" i="7"/>
  <c r="L209" i="7" s="1"/>
  <c r="L208" i="7"/>
  <c r="D204" i="7"/>
  <c r="L248" i="7" l="1"/>
  <c r="L326" i="7"/>
  <c r="I222" i="7"/>
  <c r="I221" i="7"/>
  <c r="I300" i="7"/>
  <c r="I299" i="7"/>
  <c r="I378" i="7"/>
  <c r="I377" i="7"/>
  <c r="L364" i="7"/>
  <c r="F223" i="7"/>
  <c r="F260" i="7"/>
  <c r="F301" i="7"/>
  <c r="F338" i="7"/>
  <c r="F379" i="7"/>
  <c r="I260" i="7"/>
  <c r="I338" i="7"/>
  <c r="O109" i="10"/>
  <c r="P109" i="10" s="1"/>
  <c r="O108" i="10"/>
  <c r="P108" i="10" s="1"/>
  <c r="O78" i="10"/>
  <c r="P78" i="10" s="1"/>
  <c r="O77" i="10"/>
  <c r="P77" i="10" s="1"/>
  <c r="O47" i="10"/>
  <c r="P47" i="10" s="1"/>
  <c r="O46" i="10"/>
  <c r="P46" i="10" s="1"/>
  <c r="O15" i="10"/>
  <c r="P15" i="10" s="1"/>
  <c r="O14" i="10"/>
  <c r="P14" i="10" s="1"/>
  <c r="F222" i="7" l="1"/>
  <c r="F221" i="7"/>
  <c r="F300" i="7"/>
  <c r="F299" i="7"/>
  <c r="F378" i="7"/>
  <c r="F377" i="7"/>
  <c r="I183" i="9"/>
  <c r="I180" i="9"/>
  <c r="J180" i="9" s="1"/>
  <c r="I179" i="9"/>
  <c r="J179" i="9" s="1"/>
  <c r="I172" i="9"/>
  <c r="I171" i="9"/>
  <c r="I168" i="9"/>
  <c r="H165" i="9"/>
  <c r="H164" i="9"/>
  <c r="I159" i="9"/>
  <c r="I158" i="9"/>
  <c r="I157" i="9"/>
  <c r="I145" i="9"/>
  <c r="I142" i="9"/>
  <c r="J142" i="9" s="1"/>
  <c r="I141" i="9"/>
  <c r="J141" i="9" s="1"/>
  <c r="I134" i="9"/>
  <c r="I133" i="9"/>
  <c r="I130" i="9"/>
  <c r="H127" i="9"/>
  <c r="H126" i="9"/>
  <c r="I121" i="9"/>
  <c r="I120" i="9"/>
  <c r="I119" i="9"/>
  <c r="I107" i="9"/>
  <c r="I104" i="9"/>
  <c r="J104" i="9" s="1"/>
  <c r="I103" i="9"/>
  <c r="J103" i="9" s="1"/>
  <c r="I96" i="9"/>
  <c r="I95" i="9"/>
  <c r="I92" i="9"/>
  <c r="H89" i="9"/>
  <c r="H88" i="9"/>
  <c r="I83" i="9"/>
  <c r="I82" i="9"/>
  <c r="I81" i="9"/>
  <c r="I68" i="9"/>
  <c r="I65" i="9"/>
  <c r="J65" i="9" s="1"/>
  <c r="I64" i="9"/>
  <c r="J64" i="9" s="1"/>
  <c r="I57" i="9"/>
  <c r="I56" i="9"/>
  <c r="I53" i="9"/>
  <c r="H50" i="9"/>
  <c r="H49" i="9"/>
  <c r="I44" i="9"/>
  <c r="I43" i="9"/>
  <c r="I42" i="9"/>
  <c r="I37" i="9"/>
  <c r="J33" i="9"/>
  <c r="J34" i="9" s="1"/>
  <c r="I29" i="9"/>
  <c r="I26" i="9"/>
  <c r="J26" i="9" s="1"/>
  <c r="I25" i="9"/>
  <c r="J25" i="9" s="1"/>
  <c r="I18" i="9"/>
  <c r="I17" i="9"/>
  <c r="I14" i="9"/>
  <c r="H11" i="9"/>
  <c r="H10" i="9"/>
  <c r="I5" i="9"/>
  <c r="I4" i="9"/>
  <c r="I3" i="9"/>
  <c r="G232" i="8" l="1"/>
  <c r="G193" i="8"/>
  <c r="G154" i="8"/>
  <c r="G115" i="8"/>
  <c r="G76" i="8"/>
  <c r="G36" i="8"/>
  <c r="F195" i="7" l="1"/>
  <c r="F185" i="7"/>
  <c r="I184" i="7" s="1"/>
  <c r="I183" i="7" s="1"/>
  <c r="F174" i="7"/>
  <c r="L170" i="7" s="1"/>
  <c r="L169" i="7"/>
  <c r="D165" i="7"/>
  <c r="F155" i="7"/>
  <c r="F145" i="7"/>
  <c r="F144" i="7" s="1"/>
  <c r="I144" i="7"/>
  <c r="I143" i="7" s="1"/>
  <c r="F134" i="7"/>
  <c r="L130" i="7" s="1"/>
  <c r="D125" i="7"/>
  <c r="F115" i="7"/>
  <c r="F105" i="7"/>
  <c r="I104" i="7" s="1"/>
  <c r="I103" i="7" s="1"/>
  <c r="F94" i="7"/>
  <c r="L90" i="7" s="1"/>
  <c r="D85" i="7"/>
  <c r="F75" i="7"/>
  <c r="F65" i="7"/>
  <c r="F64" i="7" s="1"/>
  <c r="F54" i="7"/>
  <c r="L50" i="7" s="1"/>
  <c r="F37" i="7"/>
  <c r="F27" i="7"/>
  <c r="I26" i="7" s="1"/>
  <c r="L16" i="7"/>
  <c r="F16" i="7"/>
  <c r="L12" i="7"/>
  <c r="L11" i="7"/>
  <c r="I64" i="7" l="1"/>
  <c r="I63" i="7" s="1"/>
  <c r="L89" i="7"/>
  <c r="F143" i="7"/>
  <c r="F142" i="7"/>
  <c r="F63" i="7"/>
  <c r="F62" i="7"/>
  <c r="I25" i="7"/>
  <c r="I24" i="7"/>
  <c r="F26" i="7"/>
  <c r="F104" i="7"/>
  <c r="F102" i="7" s="1"/>
  <c r="I142" i="7"/>
  <c r="F184" i="7"/>
  <c r="F182" i="7" s="1"/>
  <c r="L49" i="7"/>
  <c r="L129" i="7"/>
  <c r="I102" i="7"/>
  <c r="I182" i="7"/>
  <c r="F103" i="7" l="1"/>
  <c r="F183" i="7"/>
  <c r="I62" i="7"/>
  <c r="F25" i="7"/>
  <c r="F24" i="7"/>
  <c r="F583" i="6"/>
  <c r="L583" i="6" s="1"/>
  <c r="Q582" i="6"/>
  <c r="P579" i="6" s="1"/>
  <c r="M581" i="6"/>
  <c r="I581" i="6" s="1"/>
  <c r="L581" i="6"/>
  <c r="F581" i="6" s="1"/>
  <c r="M580" i="6"/>
  <c r="I580" i="6" s="1"/>
  <c r="L580" i="6"/>
  <c r="F580" i="6" s="1"/>
  <c r="Q572" i="6"/>
  <c r="L568" i="6"/>
  <c r="F571" i="6" s="1"/>
  <c r="L567" i="6"/>
  <c r="F570" i="6" s="1"/>
  <c r="F554" i="6"/>
  <c r="Q553" i="6"/>
  <c r="P550" i="6" s="1"/>
  <c r="M552" i="6"/>
  <c r="I552" i="6" s="1"/>
  <c r="L552" i="6"/>
  <c r="F552" i="6" s="1"/>
  <c r="M551" i="6"/>
  <c r="I551" i="6" s="1"/>
  <c r="L551" i="6"/>
  <c r="F551" i="6" s="1"/>
  <c r="Q543" i="6"/>
  <c r="L539" i="6"/>
  <c r="F542" i="6" s="1"/>
  <c r="L538" i="6"/>
  <c r="F541" i="6" s="1"/>
  <c r="F525" i="6"/>
  <c r="L525" i="6" s="1"/>
  <c r="Q524" i="6"/>
  <c r="P521" i="6" s="1"/>
  <c r="M523" i="6"/>
  <c r="I523" i="6" s="1"/>
  <c r="L523" i="6"/>
  <c r="F523" i="6" s="1"/>
  <c r="M522" i="6"/>
  <c r="I522" i="6" s="1"/>
  <c r="L522" i="6"/>
  <c r="F522" i="6" s="1"/>
  <c r="Q514" i="6"/>
  <c r="L510" i="6"/>
  <c r="F513" i="6" s="1"/>
  <c r="L509" i="6"/>
  <c r="F512" i="6" s="1"/>
  <c r="F496" i="6"/>
  <c r="Q495" i="6"/>
  <c r="P492" i="6" s="1"/>
  <c r="M494" i="6"/>
  <c r="I494" i="6" s="1"/>
  <c r="L494" i="6"/>
  <c r="F494" i="6" s="1"/>
  <c r="M493" i="6"/>
  <c r="I493" i="6" s="1"/>
  <c r="L493" i="6"/>
  <c r="F493" i="6" s="1"/>
  <c r="Q485" i="6"/>
  <c r="L481" i="6"/>
  <c r="F484" i="6" s="1"/>
  <c r="L480" i="6"/>
  <c r="F483" i="6" s="1"/>
  <c r="F467" i="6"/>
  <c r="L467" i="6" s="1"/>
  <c r="Q466" i="6"/>
  <c r="P463" i="6" s="1"/>
  <c r="M465" i="6"/>
  <c r="I465" i="6" s="1"/>
  <c r="L465" i="6"/>
  <c r="F465" i="6" s="1"/>
  <c r="M464" i="6"/>
  <c r="I464" i="6" s="1"/>
  <c r="L464" i="6"/>
  <c r="F464" i="6" s="1"/>
  <c r="Q456" i="6"/>
  <c r="L452" i="6"/>
  <c r="F455" i="6" s="1"/>
  <c r="L451" i="6"/>
  <c r="F454" i="6" s="1"/>
  <c r="F438" i="6"/>
  <c r="Q437" i="6"/>
  <c r="P434" i="6" s="1"/>
  <c r="M436" i="6"/>
  <c r="I436" i="6" s="1"/>
  <c r="L436" i="6"/>
  <c r="F436" i="6" s="1"/>
  <c r="M435" i="6"/>
  <c r="L435" i="6"/>
  <c r="F435" i="6" s="1"/>
  <c r="I435" i="6"/>
  <c r="Q427" i="6"/>
  <c r="L423" i="6"/>
  <c r="F426" i="6" s="1"/>
  <c r="L422" i="6"/>
  <c r="F425" i="6" s="1"/>
  <c r="F408" i="6"/>
  <c r="L408" i="6" s="1"/>
  <c r="Q407" i="6"/>
  <c r="P404" i="6" s="1"/>
  <c r="M406" i="6"/>
  <c r="I406" i="6" s="1"/>
  <c r="L406" i="6"/>
  <c r="F406" i="6" s="1"/>
  <c r="M405" i="6"/>
  <c r="I405" i="6" s="1"/>
  <c r="L405" i="6"/>
  <c r="F405" i="6" s="1"/>
  <c r="Q397" i="6"/>
  <c r="L393" i="6"/>
  <c r="F396" i="6" s="1"/>
  <c r="L392" i="6"/>
  <c r="F395" i="6" s="1"/>
  <c r="F378" i="6"/>
  <c r="Q377" i="6"/>
  <c r="P374" i="6" s="1"/>
  <c r="M376" i="6"/>
  <c r="I376" i="6" s="1"/>
  <c r="L376" i="6"/>
  <c r="F376" i="6" s="1"/>
  <c r="M375" i="6"/>
  <c r="L375" i="6"/>
  <c r="F375" i="6" s="1"/>
  <c r="I375" i="6"/>
  <c r="Q367" i="6"/>
  <c r="L363" i="6"/>
  <c r="F366" i="6" s="1"/>
  <c r="L362" i="6"/>
  <c r="F365" i="6" s="1"/>
  <c r="F349" i="6"/>
  <c r="L349" i="6" s="1"/>
  <c r="Q348" i="6"/>
  <c r="P345" i="6" s="1"/>
  <c r="M347" i="6"/>
  <c r="I347" i="6" s="1"/>
  <c r="L347" i="6"/>
  <c r="F347" i="6" s="1"/>
  <c r="M346" i="6"/>
  <c r="I346" i="6" s="1"/>
  <c r="L346" i="6"/>
  <c r="F346" i="6" s="1"/>
  <c r="Q338" i="6"/>
  <c r="L334" i="6"/>
  <c r="F337" i="6" s="1"/>
  <c r="L333" i="6"/>
  <c r="F336" i="6" s="1"/>
  <c r="F320" i="6"/>
  <c r="Q319" i="6"/>
  <c r="P316" i="6" s="1"/>
  <c r="M318" i="6"/>
  <c r="I318" i="6" s="1"/>
  <c r="L318" i="6"/>
  <c r="F318" i="6" s="1"/>
  <c r="M317" i="6"/>
  <c r="I317" i="6" s="1"/>
  <c r="L317" i="6"/>
  <c r="F317" i="6" s="1"/>
  <c r="Q309" i="6"/>
  <c r="L305" i="6"/>
  <c r="F308" i="6" s="1"/>
  <c r="L304" i="6"/>
  <c r="F307" i="6" s="1"/>
  <c r="F291" i="6"/>
  <c r="L291" i="6" s="1"/>
  <c r="Q290" i="6"/>
  <c r="P287" i="6" s="1"/>
  <c r="M289" i="6"/>
  <c r="I289" i="6" s="1"/>
  <c r="L289" i="6"/>
  <c r="F289" i="6" s="1"/>
  <c r="M288" i="6"/>
  <c r="I288" i="6" s="1"/>
  <c r="L288" i="6"/>
  <c r="F288" i="6" s="1"/>
  <c r="Q280" i="6"/>
  <c r="L276" i="6"/>
  <c r="F279" i="6" s="1"/>
  <c r="L275" i="6"/>
  <c r="F278" i="6" s="1"/>
  <c r="F262" i="6"/>
  <c r="Q261" i="6"/>
  <c r="P258" i="6" s="1"/>
  <c r="M260" i="6"/>
  <c r="I260" i="6" s="1"/>
  <c r="L260" i="6"/>
  <c r="F260" i="6" s="1"/>
  <c r="M259" i="6"/>
  <c r="I259" i="6" s="1"/>
  <c r="L259" i="6"/>
  <c r="F259" i="6" s="1"/>
  <c r="Q251" i="6"/>
  <c r="L247" i="6"/>
  <c r="F250" i="6" s="1"/>
  <c r="L246" i="6"/>
  <c r="F249" i="6" s="1"/>
  <c r="F232" i="6"/>
  <c r="L232" i="6" s="1"/>
  <c r="Q231" i="6"/>
  <c r="P228" i="6" s="1"/>
  <c r="M230" i="6"/>
  <c r="I230" i="6" s="1"/>
  <c r="L230" i="6"/>
  <c r="F230" i="6" s="1"/>
  <c r="M229" i="6"/>
  <c r="I229" i="6" s="1"/>
  <c r="L229" i="6"/>
  <c r="F229" i="6" s="1"/>
  <c r="Q221" i="6"/>
  <c r="L217" i="6"/>
  <c r="F220" i="6" s="1"/>
  <c r="L216" i="6"/>
  <c r="F219" i="6" s="1"/>
  <c r="F202" i="6"/>
  <c r="Q201" i="6"/>
  <c r="P198" i="6" s="1"/>
  <c r="M200" i="6"/>
  <c r="I200" i="6" s="1"/>
  <c r="L200" i="6"/>
  <c r="F200" i="6" s="1"/>
  <c r="M199" i="6"/>
  <c r="I199" i="6" s="1"/>
  <c r="L199" i="6"/>
  <c r="F199" i="6" s="1"/>
  <c r="Q191" i="6"/>
  <c r="L187" i="6"/>
  <c r="F190" i="6" s="1"/>
  <c r="L186" i="6"/>
  <c r="F189" i="6" s="1"/>
  <c r="F172" i="6"/>
  <c r="L172" i="6" s="1"/>
  <c r="Q171" i="6"/>
  <c r="P168" i="6" s="1"/>
  <c r="M170" i="6"/>
  <c r="I170" i="6" s="1"/>
  <c r="L170" i="6"/>
  <c r="F170" i="6" s="1"/>
  <c r="M169" i="6"/>
  <c r="I169" i="6" s="1"/>
  <c r="L169" i="6"/>
  <c r="F169" i="6" s="1"/>
  <c r="Q161" i="6"/>
  <c r="L157" i="6"/>
  <c r="F160" i="6" s="1"/>
  <c r="L156" i="6"/>
  <c r="F159" i="6" s="1"/>
  <c r="F143" i="6"/>
  <c r="Q142" i="6"/>
  <c r="P139" i="6" s="1"/>
  <c r="M141" i="6"/>
  <c r="I141" i="6" s="1"/>
  <c r="L141" i="6"/>
  <c r="F141" i="6" s="1"/>
  <c r="M140" i="6"/>
  <c r="I140" i="6" s="1"/>
  <c r="L140" i="6"/>
  <c r="F140" i="6" s="1"/>
  <c r="Q132" i="6"/>
  <c r="L128" i="6"/>
  <c r="F131" i="6" s="1"/>
  <c r="L127" i="6"/>
  <c r="F130" i="6" s="1"/>
  <c r="F114" i="6"/>
  <c r="L114" i="6" s="1"/>
  <c r="Q113" i="6"/>
  <c r="P110" i="6" s="1"/>
  <c r="M112" i="6"/>
  <c r="I112" i="6" s="1"/>
  <c r="L112" i="6"/>
  <c r="F112" i="6" s="1"/>
  <c r="M111" i="6"/>
  <c r="I111" i="6" s="1"/>
  <c r="L111" i="6"/>
  <c r="F111" i="6" s="1"/>
  <c r="Q103" i="6"/>
  <c r="L99" i="6"/>
  <c r="F102" i="6" s="1"/>
  <c r="L98" i="6"/>
  <c r="F101" i="6" s="1"/>
  <c r="F85" i="6"/>
  <c r="Q84" i="6"/>
  <c r="P81" i="6" s="1"/>
  <c r="M83" i="6"/>
  <c r="I83" i="6" s="1"/>
  <c r="L83" i="6"/>
  <c r="F83" i="6" s="1"/>
  <c r="M82" i="6"/>
  <c r="I82" i="6" s="1"/>
  <c r="L82" i="6"/>
  <c r="F82" i="6" s="1"/>
  <c r="Q74" i="6"/>
  <c r="L70" i="6"/>
  <c r="F73" i="6" s="1"/>
  <c r="L69" i="6"/>
  <c r="F72" i="6" s="1"/>
  <c r="F57" i="6"/>
  <c r="L57" i="6" s="1"/>
  <c r="Q56" i="6"/>
  <c r="P53" i="6" s="1"/>
  <c r="M55" i="6"/>
  <c r="I55" i="6" s="1"/>
  <c r="L55" i="6"/>
  <c r="F55" i="6" s="1"/>
  <c r="M54" i="6"/>
  <c r="I54" i="6" s="1"/>
  <c r="L54" i="6"/>
  <c r="F54" i="6" s="1"/>
  <c r="Q46" i="6"/>
  <c r="L42" i="6"/>
  <c r="L41" i="6"/>
  <c r="F28" i="6"/>
  <c r="L28" i="6" s="1"/>
  <c r="Q27" i="6"/>
  <c r="P24" i="6" s="1"/>
  <c r="M26" i="6"/>
  <c r="L26" i="6"/>
  <c r="M25" i="6"/>
  <c r="L25" i="6"/>
  <c r="AS22" i="6"/>
  <c r="AR22" i="6"/>
  <c r="AQ22" i="6"/>
  <c r="Q17" i="6"/>
  <c r="L13" i="6"/>
  <c r="L12" i="6"/>
  <c r="F292" i="6" l="1"/>
  <c r="F526" i="6"/>
  <c r="F58" i="6"/>
  <c r="F173" i="6"/>
  <c r="F409" i="6"/>
  <c r="F233" i="6"/>
  <c r="F468" i="6"/>
  <c r="F29" i="6"/>
  <c r="F115" i="6"/>
  <c r="F350" i="6"/>
  <c r="F584" i="6"/>
  <c r="F203" i="6"/>
  <c r="L202" i="6"/>
  <c r="F439" i="6"/>
  <c r="L438" i="6"/>
  <c r="F144" i="6"/>
  <c r="L143" i="6"/>
  <c r="F379" i="6"/>
  <c r="L378" i="6"/>
  <c r="F86" i="6"/>
  <c r="L85" i="6"/>
  <c r="F321" i="6"/>
  <c r="L320" i="6"/>
  <c r="F555" i="6"/>
  <c r="L554" i="6"/>
  <c r="F263" i="6"/>
  <c r="L262" i="6"/>
  <c r="F497" i="6"/>
  <c r="L496" i="6"/>
  <c r="E14" i="5" l="1"/>
  <c r="E15" i="5" s="1"/>
  <c r="F15" i="5" s="1"/>
  <c r="F14" i="5" l="1"/>
  <c r="F146" i="4"/>
  <c r="F136" i="4"/>
  <c r="F135" i="4" s="1"/>
  <c r="F134" i="4" s="1"/>
  <c r="F125" i="4"/>
  <c r="F109" i="4"/>
  <c r="F99" i="4"/>
  <c r="F98" i="4" s="1"/>
  <c r="F88" i="4"/>
  <c r="F71" i="4"/>
  <c r="F61" i="4"/>
  <c r="I60" i="4" s="1"/>
  <c r="F50" i="4"/>
  <c r="F35" i="4"/>
  <c r="F25" i="4"/>
  <c r="F24" i="4" s="1"/>
  <c r="AU19" i="4"/>
  <c r="AT19" i="4"/>
  <c r="AS19" i="4"/>
  <c r="F14" i="4"/>
  <c r="L10" i="4" s="1"/>
  <c r="I135" i="4" l="1"/>
  <c r="I134" i="4" s="1"/>
  <c r="I24" i="4"/>
  <c r="I98" i="4"/>
  <c r="I97" i="4" s="1"/>
  <c r="F60" i="4"/>
  <c r="F59" i="4" s="1"/>
  <c r="I58" i="4"/>
  <c r="I59" i="4"/>
  <c r="L9" i="4"/>
  <c r="F58" i="4"/>
  <c r="I133" i="4"/>
  <c r="F133" i="4"/>
  <c r="I96" i="4"/>
  <c r="F96" i="4"/>
  <c r="F97" i="4"/>
  <c r="F22" i="4"/>
  <c r="F23" i="4"/>
  <c r="I23" i="4" l="1"/>
  <c r="I22" i="4"/>
  <c r="F84" i="3"/>
  <c r="F74" i="3"/>
  <c r="I73" i="3" s="1"/>
  <c r="I72" i="3" s="1"/>
  <c r="F57" i="3"/>
  <c r="F47" i="3"/>
  <c r="F46" i="3" s="1"/>
  <c r="F30" i="3"/>
  <c r="L25" i="3" s="1"/>
  <c r="F20" i="3"/>
  <c r="I19" i="3" s="1"/>
  <c r="I18" i="3" s="1"/>
  <c r="AU14" i="3"/>
  <c r="AT14" i="3"/>
  <c r="AS14" i="3"/>
  <c r="D9" i="3"/>
  <c r="F73" i="3" l="1"/>
  <c r="F72" i="3" s="1"/>
  <c r="F19" i="3"/>
  <c r="F18" i="3" s="1"/>
  <c r="L26" i="3"/>
  <c r="I46" i="3"/>
  <c r="F71" i="3"/>
  <c r="F44" i="3"/>
  <c r="F45" i="3"/>
  <c r="I17" i="3"/>
  <c r="I71" i="3"/>
  <c r="F17" i="3" l="1"/>
  <c r="I45" i="3"/>
  <c r="I44" i="3"/>
  <c r="T29" i="1"/>
  <c r="T28" i="1"/>
  <c r="T18" i="1"/>
  <c r="T20" i="1" s="1"/>
  <c r="U20" i="1" s="1"/>
  <c r="N15" i="1"/>
  <c r="T15" i="1" s="1"/>
  <c r="T14" i="1"/>
  <c r="T19" i="1" l="1"/>
  <c r="U19" i="1" s="1"/>
</calcChain>
</file>

<file path=xl/sharedStrings.xml><?xml version="1.0" encoding="utf-8"?>
<sst xmlns="http://schemas.openxmlformats.org/spreadsheetml/2006/main" count="7045" uniqueCount="955">
  <si>
    <t>Term sheet for RABI - 2017</t>
  </si>
  <si>
    <t xml:space="preserve"> Crop: Grape</t>
  </si>
  <si>
    <t>District</t>
  </si>
  <si>
    <t>Bagalkote</t>
  </si>
  <si>
    <t>Taluk</t>
  </si>
  <si>
    <t>Bagalkot</t>
  </si>
  <si>
    <t>Hobli</t>
  </si>
  <si>
    <t>IU (GP's) :-</t>
  </si>
  <si>
    <t>Bevinamatti S.H,  Benakatti, Shirur,  Mugalolli, Shigikeri, Kadlimatti.</t>
  </si>
  <si>
    <t>Data Provider</t>
  </si>
  <si>
    <t>KSNDMC</t>
  </si>
  <si>
    <t>Total Sum insured (Rs/ha)</t>
  </si>
  <si>
    <t>Premium (Rs./ha</t>
  </si>
  <si>
    <t xml:space="preserve">1- EXCESS RAINFALL  </t>
  </si>
  <si>
    <t>PHASE -I</t>
  </si>
  <si>
    <t>PHASE -II</t>
  </si>
  <si>
    <t>RAINFALL VOLUME</t>
  </si>
  <si>
    <t>PERIOD</t>
  </si>
  <si>
    <t>16/11/2017 to 28/02/2018</t>
  </si>
  <si>
    <t>01/03/2018 to 31/05/2018</t>
  </si>
  <si>
    <t>INDEX</t>
  </si>
  <si>
    <t>Maximum of Cummulative rainfall in mm of any 3 consecutive days during the cover period</t>
  </si>
  <si>
    <t>STRIKE I (&gt;)</t>
  </si>
  <si>
    <t>mm</t>
  </si>
  <si>
    <t xml:space="preserve">STRIKE II (&gt;) </t>
  </si>
  <si>
    <t>EXIT</t>
  </si>
  <si>
    <t>PAYOUT RATE (RS / mm)</t>
  </si>
  <si>
    <t>MAXIMUM PAYOUT (Rs.)</t>
  </si>
  <si>
    <t>TOTAL MAXIMUM PAYOUT (Rs.)</t>
  </si>
  <si>
    <t>2- DISEASE CONGENIAL WEATHER (DCW)</t>
  </si>
  <si>
    <t>Date From</t>
  </si>
  <si>
    <t>DCW</t>
  </si>
  <si>
    <t>Date to</t>
  </si>
  <si>
    <t>Index Conditional Definition</t>
  </si>
  <si>
    <r>
      <t xml:space="preserve"> No of consecutive days of Maximum temperature &gt; 28</t>
    </r>
    <r>
      <rPr>
        <sz val="14"/>
        <color indexed="8"/>
        <rFont val="Calibri"/>
        <family val="2"/>
      </rPr>
      <t>⁰</t>
    </r>
    <r>
      <rPr>
        <sz val="11.9"/>
        <color indexed="8"/>
        <rFont val="Calibri"/>
        <family val="2"/>
      </rPr>
      <t>C</t>
    </r>
    <r>
      <rPr>
        <sz val="14"/>
        <color indexed="8"/>
        <rFont val="Calibri"/>
        <family val="2"/>
      </rPr>
      <t xml:space="preserve"> and Average Relative Humidity &gt; 60%</t>
    </r>
  </si>
  <si>
    <t>Strike I(&gt;)</t>
  </si>
  <si>
    <t>5 days</t>
  </si>
  <si>
    <t>Strike II(&gt;)</t>
  </si>
  <si>
    <t>8 days</t>
  </si>
  <si>
    <t>Exit</t>
  </si>
  <si>
    <t xml:space="preserve"> 11 days</t>
  </si>
  <si>
    <t>pay-out rate 1(Rs/day)</t>
  </si>
  <si>
    <t>pay-out rate 2(Rs/day)</t>
  </si>
  <si>
    <t>Sum Insured (Rs.)</t>
  </si>
  <si>
    <t>Kaladagi</t>
  </si>
  <si>
    <t>Kaladagi,Kajjidoni,Devanal, Kadampur,Gaddanakeri, Simikeri, Chikkashellikeri.</t>
  </si>
  <si>
    <t>Sitimani</t>
  </si>
  <si>
    <t xml:space="preserve"> Rampur,  Bennur, Hiregulabal.</t>
  </si>
  <si>
    <t>Jamakhandi</t>
  </si>
  <si>
    <t>Jamakhandi (CMC-1), Kumbarhalla,  Kankanavadi, Kunchanur, Linganur, Konnur, Mareguddi, Hulyal, Siddapur.</t>
  </si>
  <si>
    <t>Teradal</t>
  </si>
  <si>
    <t>Navalagi, Madarkhandi,  Hipparagi,  Jagadal.</t>
  </si>
  <si>
    <t>Savalagi</t>
  </si>
  <si>
    <t>Savalagi, Jambagi B.K., Gothe, Kajibilagi, Kannolli, Hirepadasalagi, Bidari, Shurapali,Todalabagi, Adihudi, Chikkapadasalgi, Tungal.</t>
  </si>
  <si>
    <t>Mudhol</t>
  </si>
  <si>
    <t>Mudhol (CMC-01),  Ontgodi, uttur, Mantur, Melligeri, Sorgav, Kulali, Mugulkod, Belagali (TPC-01),Nandagav,  Shirol.</t>
  </si>
  <si>
    <t>Lokapur</t>
  </si>
  <si>
    <t xml:space="preserve"> Lokapur, Lakshanatti,  Vajramatti,  Baragi.</t>
  </si>
  <si>
    <t>Balagi</t>
  </si>
  <si>
    <t>Bilagi</t>
  </si>
  <si>
    <t>Bilagi (TPC-01), Nagaral, Siddapur, Teggi, Inamhanchinal, Badagi, Yadahalli, Galgali, Kolur, Sonna, Badagandi.</t>
  </si>
  <si>
    <t>Anagawadi</t>
  </si>
  <si>
    <t>Anagawadi,  Honnihal, Herakall, Girisagar, Kundaragi, Janamtti, Arakeri, Budhihal.S.H., Kataraki.</t>
  </si>
  <si>
    <t>Badami</t>
  </si>
  <si>
    <t>Cholachgudda, Mangalur.</t>
  </si>
  <si>
    <t>Guledgudda</t>
  </si>
  <si>
    <t xml:space="preserve"> Parvati,  Layadagundi, Katageri, Nagaral S.P.</t>
  </si>
  <si>
    <t>Kerur</t>
  </si>
  <si>
    <t xml:space="preserve"> Halakurki.</t>
  </si>
  <si>
    <t>Rabi-2017 Green Chilli (Irrigated) WBCIS Term Sheet</t>
  </si>
  <si>
    <t>District: Belagavi</t>
  </si>
  <si>
    <t>Taluk: Belagavi</t>
  </si>
  <si>
    <t>Hobli: H.bhagewadi, Belgavi, Uchagao</t>
  </si>
  <si>
    <t>Unit: Hectare</t>
  </si>
  <si>
    <t>Sum insured (Rs./ha): 70000</t>
  </si>
  <si>
    <t>Cover : 1</t>
  </si>
  <si>
    <t>Dip in minimum Temperature</t>
  </si>
  <si>
    <r>
      <t>Objective :</t>
    </r>
    <r>
      <rPr>
        <sz val="13"/>
        <rFont val="Arial"/>
        <family val="2"/>
      </rPr>
      <t xml:space="preserve"> To provide cover for reduced growth due to dip in minimum temperature during cover period</t>
    </r>
  </si>
  <si>
    <t xml:space="preserve">Cover Period : </t>
  </si>
  <si>
    <t>1/12/2017 to 14/02/2018</t>
  </si>
  <si>
    <r>
      <t xml:space="preserve">Cover Index : </t>
    </r>
    <r>
      <rPr>
        <sz val="13"/>
        <rFont val="Arial"/>
        <family val="2"/>
      </rPr>
      <t xml:space="preserve"> Comulative downward deviation of daily minimum temperature from fortnightly trigger temperature </t>
    </r>
  </si>
  <si>
    <t>Fortnights</t>
  </si>
  <si>
    <t>Trigger Temperature</t>
  </si>
  <si>
    <t>Strike 1°C</t>
  </si>
  <si>
    <t>01 dec to 15th Dec</t>
  </si>
  <si>
    <t>13.00°C</t>
  </si>
  <si>
    <t>Strike 2°C</t>
  </si>
  <si>
    <t>16th dec to 31st dec</t>
  </si>
  <si>
    <t>Exit°C</t>
  </si>
  <si>
    <t>01-Jan to 15-Jan</t>
  </si>
  <si>
    <t>Rate1 (Rs/°C)</t>
  </si>
  <si>
    <t>16-Jan to 31-Jan</t>
  </si>
  <si>
    <t>14.00°C</t>
  </si>
  <si>
    <t>Rate2 (Rs/°C)</t>
  </si>
  <si>
    <t>01-Feb to 14-Feb</t>
  </si>
  <si>
    <t>Maximum Payout(Rs)</t>
  </si>
  <si>
    <t>Cover-2 : Rise in Maximum Temperature</t>
  </si>
  <si>
    <r>
      <t>Objective:</t>
    </r>
    <r>
      <rPr>
        <sz val="13"/>
        <rFont val="Arial"/>
        <family val="2"/>
      </rPr>
      <t xml:space="preserve"> To provide cover for reduced growth due to rise in maximum temperature during cover period</t>
    </r>
  </si>
  <si>
    <t xml:space="preserve">cover period: </t>
  </si>
  <si>
    <t>15/02/2018 to 30/04/2018</t>
  </si>
  <si>
    <r>
      <t xml:space="preserve">Cover Index : </t>
    </r>
    <r>
      <rPr>
        <sz val="13"/>
        <rFont val="Arial"/>
        <family val="2"/>
      </rPr>
      <t xml:space="preserve">Cumulative upward deviation of daily maximum temperature from fortnightly trigger temperature </t>
    </r>
  </si>
  <si>
    <t xml:space="preserve">Trigger Temperature </t>
  </si>
  <si>
    <t>15-Feb to 28-Feb</t>
  </si>
  <si>
    <t>30.00°C</t>
  </si>
  <si>
    <t>01-Mar to15-Mar</t>
  </si>
  <si>
    <t>Exit °C&gt;</t>
  </si>
  <si>
    <t>16- Mar to 31-Mar</t>
  </si>
  <si>
    <t>32.00°C</t>
  </si>
  <si>
    <t>01-Apr to15-Apr</t>
  </si>
  <si>
    <t>16- Apr to 30-Apr</t>
  </si>
  <si>
    <t>Cover 3: Unseasonal/ Excess Rainfall</t>
  </si>
  <si>
    <r>
      <t>Objective :</t>
    </r>
    <r>
      <rPr>
        <sz val="13"/>
        <rFont val="Arial"/>
        <family val="2"/>
      </rPr>
      <t xml:space="preserve"> To provide cover for reduced growth due to unseasonal/ excess rainfall during cover period</t>
    </r>
  </si>
  <si>
    <r>
      <t xml:space="preserve">Cover index: </t>
    </r>
    <r>
      <rPr>
        <sz val="13"/>
        <rFont val="Arial"/>
        <family val="2"/>
      </rPr>
      <t>Maximum of consecutive 4days cumulative Rainfall in respective phases</t>
    </r>
  </si>
  <si>
    <t>Phase 1</t>
  </si>
  <si>
    <t>Phase 2</t>
  </si>
  <si>
    <t>Trigger RF (in mm) &gt;</t>
  </si>
  <si>
    <t>Fixed Payout (rs)</t>
  </si>
  <si>
    <t>Payout (Rs / mm)</t>
  </si>
  <si>
    <t>Fixed Payout</t>
  </si>
  <si>
    <t>Payout ( Rs /mm)</t>
  </si>
  <si>
    <t>Maximum Payout (Rs):</t>
  </si>
  <si>
    <t>Total Sum Insured (Rs)</t>
  </si>
  <si>
    <t>Taluk: Bailhongal</t>
  </si>
  <si>
    <t>Hobli: All</t>
  </si>
  <si>
    <t>Taluk: Gokak</t>
  </si>
  <si>
    <t>Hobli: Gokak, Arabhavi, Koujalagi</t>
  </si>
  <si>
    <t>Taluk: Hukkeri</t>
  </si>
  <si>
    <t>Hobli:Yamakanamardi, Sankeshwar</t>
  </si>
  <si>
    <t>GP covered: Sankeshwara(ULB),GOTUR,NIDASOSI,HEBBAL,HANCHINAL,HATTARAGI,HARAGAPUR,AMMANAGI,SOLLAPUR,MATTIWADE, MAVANUR,NERLI,BORGAL,BAD,B. ALUR,BASSAPUR,ISLAMPUR,U-KHANAPUR,PACHAPUR,KONANAKERI,KESTI,KOCHARI,KURANI, KAMATANUR,KANAGALA,YAMAKANAMARDI</t>
  </si>
  <si>
    <t>Taluk: Khanapur</t>
  </si>
  <si>
    <t>Hobli: Khanapur, Bidi, Jamboti</t>
  </si>
  <si>
    <t>Taluk: Chikkodi</t>
  </si>
  <si>
    <t>Hobli: Chikkodi, Nippani, Sadalaga</t>
  </si>
  <si>
    <t>Taluk: Sawadatti</t>
  </si>
  <si>
    <t>Hobli: Muragod, Munnoli, Yaragatti</t>
  </si>
  <si>
    <t>GP covered: BHANDARAHALLI,HOOLIKATTI,GORABAL,GORAVANAKOLLA,HOSUR,HARUGOPPA,HOOLI,HIREBUDANUR, ARATGAL, SOPPADLA,SUTAGATTI,SATTIGERI,SHINDOGI,SHIRASANGI,MUGALIHAL, MUNAVALLI,MURGOD,MALLUR,MARKUMBI,MADAMAGERI, TEGGIHAL,TALLUR,TADASALUR,INCHAL,RUDRAPUR,CHACHADI,KOTURSHIVAPUR,KAGADAL,KADABI,YARAGATTI,YARAZARVI</t>
  </si>
  <si>
    <t>Taluk: Raibag</t>
  </si>
  <si>
    <t>Hobli: Kudachi, Raibag</t>
  </si>
  <si>
    <t>Weather Based Crop Insurance Scheme Rabi - 2017</t>
  </si>
  <si>
    <t>Crop</t>
  </si>
  <si>
    <t>Grapes</t>
  </si>
  <si>
    <t>Termsheet</t>
  </si>
  <si>
    <t>Belagavi</t>
  </si>
  <si>
    <t>Taluka</t>
  </si>
  <si>
    <t>Athani</t>
  </si>
  <si>
    <t>AIC</t>
  </si>
  <si>
    <t>BELAGAVI-17</t>
  </si>
  <si>
    <t>RAIBAGH-1709</t>
  </si>
  <si>
    <t>KUDCHI-170902</t>
  </si>
  <si>
    <t>EXCESS</t>
  </si>
  <si>
    <t>PHASE 1</t>
  </si>
  <si>
    <t>BANANA</t>
  </si>
  <si>
    <t>Athani, Ananthapur, Kagawad, Telsang</t>
  </si>
  <si>
    <t>GP</t>
  </si>
  <si>
    <t>Shedabala (ULB),Inapura (ULB)),Ugara KH (ULB),SUTTATTI,SIDDEWADI, RADDERAHATTI,KANNALA,JAKKARATTI,CHAMKERI,BADACHI,AIGALI,HULAGABALI, HALYAL,ANANTAPUR,ATHANI (GRAMEEN),ADAHALLI,ARALIHATTI, ARTAL,SAVADI,SAMBARAGI,SAPTSAGAR,SHANKARHATTI,SATTI,GUNDEWADI, SHIRUR,SHIRAHATTI,SHIRAGUPPI,MOLE,SHEGUNASHI,MURAGUNDI,MAHISHAWADAGI,MANGASULI,MALABAD,MADBHAVI,TELSANG,TANGADI,NAGANUR -PK,NANDESHAWAR,NANDAGAON,NADI-INGALAGAON, BALLIGERI, KHILEGAON,UGAR - BK, DARUR,ZUNJARWAD,PARTANAHALLI, KOHALLI,KOTTALAGI,KOKATANUR,KEMPWAD,KAGAWAD,KRISHANA KITTUR,KUSANAL,KATAGERI,KAKAMARI,YALIHADALAGI,JUGUL,JAMBAGI</t>
  </si>
  <si>
    <t>Total Sum insured (Rs./ha)</t>
  </si>
  <si>
    <t>Farmer Premium (Rs./ha)</t>
  </si>
  <si>
    <t>1- EXCESS RAINFALL</t>
  </si>
  <si>
    <t>16th Nov 2017</t>
  </si>
  <si>
    <t xml:space="preserve">to </t>
  </si>
  <si>
    <t>15th Jan 2018</t>
  </si>
  <si>
    <t>16th Jan 2018</t>
  </si>
  <si>
    <t>to</t>
  </si>
  <si>
    <t>31st May 2018</t>
  </si>
  <si>
    <t>INDEX DEFINITION</t>
  </si>
  <si>
    <t>Maximum of cummulative rainfall in mm of any 3 consecutive days during the cover period</t>
  </si>
  <si>
    <t>STRIKE I &gt;</t>
  </si>
  <si>
    <t>STRIKE II &gt;</t>
  </si>
  <si>
    <t>EXIT &gt;</t>
  </si>
  <si>
    <t>COMPANYNAME</t>
  </si>
  <si>
    <t>DISTRICT</t>
  </si>
  <si>
    <t>TALUK</t>
  </si>
  <si>
    <t>HOBLI</t>
  </si>
  <si>
    <t>PHASECOUNT</t>
  </si>
  <si>
    <t>PHASE</t>
  </si>
  <si>
    <t>CROP</t>
  </si>
  <si>
    <t>STARTDATE</t>
  </si>
  <si>
    <t>ENDDATE</t>
  </si>
  <si>
    <t>YEAR</t>
  </si>
  <si>
    <t>STRIKE1</t>
  </si>
  <si>
    <t>STRIKE2</t>
  </si>
  <si>
    <t>PAYOUT1</t>
  </si>
  <si>
    <t>PAYOUT2</t>
  </si>
  <si>
    <t>PAYOUTLIMIT</t>
  </si>
  <si>
    <t>DailyRFCount</t>
  </si>
  <si>
    <t>ACTUALPAYOUT</t>
  </si>
  <si>
    <t>TOTALPAYOUT</t>
  </si>
  <si>
    <t>PAYOUT RATE (RS/mm)</t>
  </si>
  <si>
    <t>2. Disease congenial climate</t>
  </si>
  <si>
    <t>RHRFConcecDays</t>
  </si>
  <si>
    <t>Period</t>
  </si>
  <si>
    <t>Index  Definition</t>
  </si>
  <si>
    <t>No of consecutive days of maximum temp &gt; 27° C and Average R.Humidity &gt; 60%</t>
  </si>
  <si>
    <t>Strike 1 &gt;</t>
  </si>
  <si>
    <t>Strike 2 &gt;</t>
  </si>
  <si>
    <t>Exit &gt;</t>
  </si>
  <si>
    <t>Pay-out rate 1(Rs/Slab)</t>
  </si>
  <si>
    <t>Pay-out rate 2(Rs/Slab)</t>
  </si>
  <si>
    <t>Max payouts (Rs)</t>
  </si>
  <si>
    <t>Gokak</t>
  </si>
  <si>
    <t>Koujalgi</t>
  </si>
  <si>
    <t>DHAVALESHWAR,AVARADI,KOUJALAGI,KALLIGUDDI</t>
  </si>
  <si>
    <t>No of consecutive days of maximum temp &gt; 27°C and Average R.Humidity &gt; 60%</t>
  </si>
  <si>
    <t>Raibag</t>
  </si>
  <si>
    <t>Raibag, Kudachi</t>
  </si>
  <si>
    <t>NIDAGUNDI,HUBBARWADI,ALAKHANUR,KUDACHI (RURAL),KAPPALGUDDI</t>
  </si>
  <si>
    <t>No of consecutive days of maximum temp &gt;  27°C and Average R.Humidity &gt; 60%</t>
  </si>
  <si>
    <t>Mango</t>
  </si>
  <si>
    <t>SULEBHAVI,SANTIBASTAWAD,MARIHAL,TUMMARGUDDI</t>
  </si>
  <si>
    <t>1. Disease congenial climate</t>
  </si>
  <si>
    <t>01st Dec 2017</t>
  </si>
  <si>
    <t>No. of consecutive days of &gt;2.5mm rainfall with &gt; 65% maximum RH and &gt;25°C mean temperature during the cover period</t>
  </si>
  <si>
    <t>Strike 1 &gt;=</t>
  </si>
  <si>
    <t>Strike 2 &gt;=</t>
  </si>
  <si>
    <t>Exit &gt;=</t>
  </si>
  <si>
    <t>2- EXCESS RAINFALL</t>
  </si>
  <si>
    <t>1st Dec 2017</t>
  </si>
  <si>
    <t>31st Jan 2018</t>
  </si>
  <si>
    <t>1st Feb 2018</t>
  </si>
  <si>
    <t>3. High wind speed</t>
  </si>
  <si>
    <t>Index Definition</t>
  </si>
  <si>
    <t>Cumulative upward deviation in Daily maximum wind speed from trigger</t>
  </si>
  <si>
    <t>Trigger</t>
  </si>
  <si>
    <t>15km/hr</t>
  </si>
  <si>
    <t>Pay-out rate 1(Rs/kmph)</t>
  </si>
  <si>
    <t>Pay-out rate 2(Rs/kmph)</t>
  </si>
  <si>
    <t>Max. payouts (Rs)</t>
  </si>
  <si>
    <t>Kittur, Bailhongal, Nesargi</t>
  </si>
  <si>
    <t>Kitturu (ULB),M K Hubballi (ULB),Bailahongala (ULB),MALLAPUR K.N.,GOVANAKOPPA,CHIVATGUNDI,CHIKKABAGEVADI,NICCHANAKI,HOLIHOSUR,HOLINAGALAPUR,HUNASHIKATTI,HIRENADIHALLI,AMBADAGATTI,SANGOLLI,SAMPAGON,MEKALMARADI,MARIKATTI,VAKKUND,TURAMARI,TURAKARSHIGIHALLI,NESARAGI,NEGINAHAL,NAGANUR,BELAVADI,BHAVIHAL,BUDRAKATTI,UGARAKOD,DEGOAN,DESHANUR,DEVARASHIGIHALLI,DODAVAD,DASTIKOPPA,PATTIHAL K.B,KHODANAPUR,KITTUR, KENGANUR,KADARAVALLI, KULVALLI, KALABHAVI,TIGDOLLI,TIGADI</t>
  </si>
  <si>
    <t>SHILTIBHAVI,MAMADAPUR</t>
  </si>
  <si>
    <t>Khanapur</t>
  </si>
  <si>
    <t>Khanapur, Bidi</t>
  </si>
  <si>
    <t>TOPINAKATTI,PARISHWAD,NANJANKODAL,NANDAGAD,MANGENKOPPA,LOKOLLI, LINGANAMATH,KODACHAWAD,KERAWAD,KARAMBAL,KAKKERI, KASABA NANDAGAD,KADATAN BAGEWADI, ITAGI, HIREMUNAVALLI, HIREHATTIHOLI, HEBBAL, HALAKARNI, HALASHI, HALAGA, GODHOLLI,GANDIGAWAD,DEVALATTI, CHAPAGAON,BHURANAKI,BEKAWAD,BEEDI,BARAGAON</t>
  </si>
  <si>
    <t>WEATHER BASED CROP INSURANCE SCHEME (RABI) 2017-18</t>
  </si>
  <si>
    <t>MYSURU</t>
  </si>
  <si>
    <t>Talluk</t>
  </si>
  <si>
    <t>HD KOTE</t>
  </si>
  <si>
    <t>KASABA, ANTRASANTHE, HAMPAPURA, SARAGURU, KANDALIKE</t>
  </si>
  <si>
    <t>G Ps</t>
  </si>
  <si>
    <t>Alanahalli, G.B. Saraguru, Kyathanahalli, Chikkereyooru, Kanchmalli, Hampapura, Madapura, Hyrige, Hebbalaguppe, Thumbasoge, Naganahalli, Chakkodanahalli, Bheemanahalli, Savve, K.Belthuru, Manuganahalli, Kallambalu, Mulluru, M.C.Tholalu, Hegganuru, Beechanahalli, Antharasanthe, Nooralakuppe, N.Bellathuru, N.Beguru, D.B.Kuppe, Bachegowdanahalli, Hommaragalli, Kothegala, Padukote Kaval</t>
  </si>
  <si>
    <t>MANGO</t>
  </si>
  <si>
    <t>DISEASE CONGENIAL WEATHER COVER</t>
  </si>
  <si>
    <t>Index</t>
  </si>
  <si>
    <t>Consecutive number of disease conducive days where a disease conducive day is a day having when Average Relative Humidity is &gt;70%  and Maximum Temperature is &gt;25 degree celsius</t>
  </si>
  <si>
    <t>Cover Period</t>
  </si>
  <si>
    <t>1 Dec' 2017 to 28 Feb' 2018</t>
  </si>
  <si>
    <t>Strike1 (days)</t>
  </si>
  <si>
    <t>&gt;  2</t>
  </si>
  <si>
    <t>Strike2 (days)</t>
  </si>
  <si>
    <t>&gt;  4</t>
  </si>
  <si>
    <t xml:space="preserve">Exit </t>
  </si>
  <si>
    <t>&gt;  6</t>
  </si>
  <si>
    <t>Rate 1 (Rs)</t>
  </si>
  <si>
    <t>Rate 2 (Rs)</t>
  </si>
  <si>
    <t>Maximum payout (Rs)</t>
  </si>
  <si>
    <t>UNSEASONAL/EXCESS RAINFALL COVER</t>
  </si>
  <si>
    <t>Objective</t>
  </si>
  <si>
    <t>To cover reduced or affected growth or flower drop due to exess rainfall</t>
  </si>
  <si>
    <t>Daily rainfall (in mm) exeeding the strike ( Multiple payouts)</t>
  </si>
  <si>
    <t>1 Dec' 2017  to 31 May 2018</t>
  </si>
  <si>
    <t>1 Dec' 2017 to 15 Mar' 2018</t>
  </si>
  <si>
    <t>16 Mar' to 31 May 2018</t>
  </si>
  <si>
    <t>Strike1 &gt;</t>
  </si>
  <si>
    <t>Payout1 (Rs/mm)</t>
  </si>
  <si>
    <t>Maximum payout Rs</t>
  </si>
  <si>
    <t>Total Maximum payout Rs</t>
  </si>
  <si>
    <t>HIGH WIND SPEED COVER</t>
  </si>
  <si>
    <t>Cumulative upward deviation of daily maximum Wind speed from respective triggers</t>
  </si>
  <si>
    <t>1 March to 30 June 2018</t>
  </si>
  <si>
    <t>18 Kmph</t>
  </si>
  <si>
    <t>Strike1 (KMPH)</t>
  </si>
  <si>
    <t>Rate  (Rs./ Kmph)</t>
  </si>
  <si>
    <t>Maximum Payout (Rs.)</t>
  </si>
  <si>
    <t>SUM INSURED (Rs.)</t>
  </si>
  <si>
    <t>74000/ha</t>
  </si>
  <si>
    <t xml:space="preserve">WEATHER BASED CROP INSURANCE SCHEME (RABI) 2017-18 </t>
  </si>
  <si>
    <t>KASABA, JAYAPURA, VARUNA, ELAWALA</t>
  </si>
  <si>
    <t>GPs</t>
  </si>
  <si>
    <t>Gungralchathra, Ananduru, Elawala, Koorgalli, Nagawala, Belawadi, Rammanahalli, Harohalli (Mellahalli), Vajamangala, Yadakola, Keelanapura, Mosambayanahalli, Varuna, Devalapura, Someshwarapura, Hosahundi, Kadakola, Sindhuvalli, Doora, Marballi, Jayapura, Harohalli(J), Dhanagalli, Udbooru, Beerihundi, Doddamaragowdanahalli, Gopalapura, Hanchya, Maratikyathanahalli, Varakodu</t>
  </si>
  <si>
    <t>Payout1 (Rs/day/ha)</t>
  </si>
  <si>
    <t>HUNSURU</t>
  </si>
  <si>
    <t>KASABA, BILIKERE, HANAGUDU, GAVADAGERE</t>
  </si>
  <si>
    <t>Cosecutive number of disease conducive days where a disease conducive day is a day having when Average Relative Humidity is &gt;70%  and Maximum Temperature is &gt;25 degree celsius</t>
  </si>
  <si>
    <t>KR NAGARA</t>
  </si>
  <si>
    <t>KASABA, SALIGARAMA, HOSAAGRAHARA, CHUNCHANKATTE, MIRLE, HEBBALU</t>
  </si>
  <si>
    <t>Honnenahalli, Karpuravalli, Lakshmipura, Saligrama, Thandre, Meluru, Ankanahalli, Mirle, Munjanahalli, Hosaagrahara, Gandhanahalli, Adaguru, Thippuru, Keggere, Lalandevanahalli, Dornahalli (Doddekoppalu), Chandagalu, Hebbalu, Byadarahalli, Mavathuru, Kesthuru, Kuppehantha(Chunchanakatte), Hosakote, Haliyuru, Narachanahalli, Chanamgere, Mayigowdanahalli, Arjunahalli, Sheegavalu, Siddapura</t>
  </si>
  <si>
    <t>Ditsrict</t>
  </si>
  <si>
    <t>NANJANGUDU</t>
  </si>
  <si>
    <t>KASABA, BILIGERE, CHIKKAIAHNACHTRA, DODDAKAVALNDE, HULLAHALLI</t>
  </si>
  <si>
    <t xml:space="preserve">Maraluru, Thandavapura, Hadinaru, Hosakote, Thumnerale, Thayuru, Suthuru, Biligere, Nagarle, Mallupura, Thagaduru, Karya, Dasanuru, Konanuru, Devanuru, Doddakavalande, Hemmaragala, Kudalapura, Badanavalu, Horalavadi, Kalale, Sindhuvalli, Kasuvinahalli, Naviluru, Devirammanahalli, Heggadahalli, Shirammalli, Hullahalli, Kurihundi, Haradanahalli, Nallithalapura, Duggahalli, Haginavalu, Hallare, Hura, Hadya, Devarayashettipura, Hediyala, Ramapura
</t>
  </si>
  <si>
    <t>PERIYAPATANA</t>
  </si>
  <si>
    <t>KASABA, RAVANDURU, BETTADAPURA, HARANHALLI</t>
  </si>
  <si>
    <t>Halaganahalli, Atthigudu, Handithavalli, Bhuvanahalli, Komalapura, Hitnehebbagilu, Makodu, Panchavalli, Chapparadahalli, Kirnalli, N.Shettihalli</t>
  </si>
  <si>
    <t>Disrict</t>
  </si>
  <si>
    <t>T NARASIPURA</t>
  </si>
  <si>
    <t>KASABA, SOSALE, BANNURU, TALAKADU, MUGURU</t>
  </si>
  <si>
    <t>Kodagahalli, B.Seehalli, Ankanahalli, Hegguru, Thuruganuru, Hanumanalu, Beedanahalli, Maliyuru, Atthahalli, Kethupura, Somanathapura, Ukkalagere, Chidaravalli, Kolatthuru, Doddebagilu, Mutthalavadi, Sosale, Benakanahalli, B.Shettihalli, Talakadu, Holesalu, Kaliyuru, T.Doddapura, Hemmige, Madapura, Kotthegala, Muguru, Vatalu, Karohatti, Kiragasuru, Gargeshwari, Hosakote, Thumbala, Rangasamudra, Kupya, Yachenahalli, Bannur</t>
  </si>
  <si>
    <t>To cover reduced or affected growth or flower and fruit drop due to exess rainfall</t>
  </si>
  <si>
    <t>Daily rainfall (in mm) exeeding the strike 1 (Multiple payouts)</t>
  </si>
  <si>
    <t>Strike1 (KMPH) &gt;</t>
  </si>
  <si>
    <t>R-Weather Based Crop Insurance Scheme Rabi - 2017</t>
  </si>
  <si>
    <t>Raichur</t>
  </si>
  <si>
    <t>Devadurga</t>
  </si>
  <si>
    <t>IU - GP</t>
  </si>
  <si>
    <t>Dondambli, Koppar</t>
  </si>
  <si>
    <t>IU-ULB</t>
  </si>
  <si>
    <t>Devadurga (ULB)</t>
  </si>
  <si>
    <t>01st Dec 17</t>
  </si>
  <si>
    <t>30th June 2018</t>
  </si>
  <si>
    <t>No. of consecutive days of &gt;2.5mm rainfall with &gt; 65% RH and &gt;25 maximum temperature during the cover period</t>
  </si>
  <si>
    <t>Strike 1 &gt;(Days)</t>
  </si>
  <si>
    <t>Strike 2 &gt;(Days)</t>
  </si>
  <si>
    <t>Pay-out rate 1(Rs/Days)</t>
  </si>
  <si>
    <t>Pay-out rate 2(Rs/Days)</t>
  </si>
  <si>
    <t>31st Jan 18</t>
  </si>
  <si>
    <t>1st Feb 18</t>
  </si>
  <si>
    <t>STRIKE I &gt;(mm)</t>
  </si>
  <si>
    <t>STRIKE II &gt;(mm)</t>
  </si>
  <si>
    <t>SUM INSURED (Rs./ha)</t>
  </si>
  <si>
    <t>Gabbur</t>
  </si>
  <si>
    <t xml:space="preserve">Gabbur, Gugal </t>
  </si>
  <si>
    <t>-</t>
  </si>
  <si>
    <t>Arakera</t>
  </si>
  <si>
    <t>Arakera, Mustur</t>
  </si>
  <si>
    <t>Lingasugur</t>
  </si>
  <si>
    <t>Gurgunta</t>
  </si>
  <si>
    <t xml:space="preserve">Guntgol, Hutti, Gurgunta </t>
  </si>
  <si>
    <t>Mudugal</t>
  </si>
  <si>
    <t>Mudagal (ULB),</t>
  </si>
  <si>
    <t xml:space="preserve">Gorebal, Neeralakere, Roudalabanda (T), Kalapur </t>
  </si>
  <si>
    <t>Chitapur, Gorebal, Anehosur, Mavinabhavi, Eachinal, Kachapur, Kalapur, Narakaladinni, Neeralakeri,Roudalabanda (U.K.P), Sarjapur</t>
  </si>
  <si>
    <t>Lingasugur (ULB)</t>
  </si>
  <si>
    <t>Maski</t>
  </si>
  <si>
    <t xml:space="preserve">Kannal, Talekhana,  Medakinal </t>
  </si>
  <si>
    <t>Maski (ULB),</t>
  </si>
  <si>
    <t>Manvi</t>
  </si>
  <si>
    <t>Manvi (ULB),</t>
  </si>
  <si>
    <t>Kallur</t>
  </si>
  <si>
    <t xml:space="preserve">Chandrabanda     </t>
  </si>
  <si>
    <t>Atkoor, Singanodi, Chandrabanda,Yapaladinni</t>
  </si>
  <si>
    <t xml:space="preserve">Yeragera    </t>
  </si>
  <si>
    <t>Yeragera, Kamalapur, L.K. Doddi, Jambaldinni</t>
  </si>
  <si>
    <t xml:space="preserve">Gillesugur                 </t>
  </si>
  <si>
    <t>Ganadhal, Gillesugur, Heerapur</t>
  </si>
  <si>
    <t xml:space="preserve"> Raichur      </t>
  </si>
  <si>
    <t>Baidoddi, Bijangera, Mittimalkapur</t>
  </si>
  <si>
    <t>Raichur (ULB)</t>
  </si>
  <si>
    <t xml:space="preserve">Devasugur        </t>
  </si>
  <si>
    <t>Sagamkunta, Chikkasugur, Yadlapur</t>
  </si>
  <si>
    <t>Sindhanur</t>
  </si>
  <si>
    <t>Huda</t>
  </si>
  <si>
    <t>Mukkunda</t>
  </si>
  <si>
    <t xml:space="preserve">Jawalgera </t>
  </si>
  <si>
    <t>Jawalagera</t>
  </si>
  <si>
    <t>Turvihal</t>
  </si>
  <si>
    <t>Kalmangi, Gunda, Umaluti</t>
  </si>
  <si>
    <t>Gorebal</t>
  </si>
  <si>
    <t>Chennalli</t>
  </si>
  <si>
    <t xml:space="preserve">Gunjalli </t>
  </si>
  <si>
    <t>Bappur</t>
  </si>
  <si>
    <t>Bidar</t>
  </si>
  <si>
    <t>All</t>
  </si>
  <si>
    <t>Gadagi, Chillargi, Aliyabad , Chimakoda,Chitta, Amlapur, Malkapur, Ashtur,Janawada, Markal, Aliyembar, Yernalli, Chambol, Shrimandal, Bagdal Kheniranjol, Sirsi aurad, Andoor, Kamthana, Kolar, Bellur, Yedlapur, Kapalapur, Kadawad, Chitanalli, Aurad (S), Sangolagi, Mandakanalli, Manalli, Baroor, Hokrana, Sindol, Rekulgi, Nagura, Markunda.   .</t>
  </si>
  <si>
    <t>1st  Dec 2017</t>
  </si>
  <si>
    <t xml:space="preserve">Maximum of cummulative rainfall in mm of any 3 consecutive days during the cover period. </t>
  </si>
  <si>
    <t>15km/ha</t>
  </si>
  <si>
    <t>Humnabad</t>
  </si>
  <si>
    <t xml:space="preserve">Belkera, itaga, Koodambal, Mustari, Talmadagi, Benchincholi, Dakalgi, Hallikhed (B), Madargaon, Sitalgera, Nirna, Muttangi, Mangalgi, Udabal,  Dhoomanasur, Hudagi, Bemalakheda, Changlera, Mannaekhelli, Meenakera, Udabanalli, Manikanagar, Nandgaon, Sindankera, Hallikeda (K), Chandanahalli, Dubalagundi, Ghatboral, Kanakatta, Shedol, Sultanabad.  </t>
  </si>
  <si>
    <t>Basavakalyan</t>
  </si>
  <si>
    <t>Maximum of cummulative rainfall in mm of any 3 consecutive days during the cover period.</t>
  </si>
  <si>
    <t>Bhalki</t>
  </si>
  <si>
    <t xml:space="preserve">Dadagi, Gorchincholi, Joldapaka, Madkatti, Siddeshwar, Talwad (K), Ambesangavi, Baloor, Nittoor, Beeri (K), Dhannoora, Halbarga, Jyanti, Kanji, Konmelkunda, Malchapoor, Beeri (B), Bhatambra, Donagapoor, Lakhangaon, Methimelkunda, Lanjwada, Shivani, Telgaon, Chalkapoor, Dawargaon, K.Chincholi, Kurabkhelgi, Morambi, Varvatti, Enkoor, Alawaiyi, Inchoor, Mehakar, Sayigaon, Tugaon (H), Wanjarkheda, Attarga. </t>
  </si>
  <si>
    <t>Aurad</t>
  </si>
  <si>
    <t>Dabaka ©, Hokrana, Murki, Bhandarkunta, Bonthi, Chimegaon, Chikli (U), Chintaki, Nagarampalli, Sundal, Jojna, Chikli (j), Ghodampalli, Kamalanagar, Diggi, Donagaon (M), Thanakushnoor, Chanduri, Dupatmagaon, Korekal, Mudhol (B), Balat (B), Belkuni (c), Hedgapoor. Sonal,  Torna, Madnoor, Belkuni (B), Kheda (B), Holasamudra, Santpur, Sembeli, Jamagi, Wadagaon, Kouta (B), Ladha,  Ekmba, Badalgaon, Eklar, Aurad (B).</t>
  </si>
  <si>
    <t>2017-18 WEATHER BASED CROP INSURANCE SCHEME RABITERM SHEET</t>
  </si>
  <si>
    <t>STATE: KARNATAKA                         DISTRICT:CHITRADURGA                        TALUK:MOLKALMURU</t>
  </si>
  <si>
    <t>Crop:ARECANUT</t>
  </si>
  <si>
    <t>UNIT:HECTARE</t>
  </si>
  <si>
    <t>RWS:</t>
  </si>
  <si>
    <t>Hobli:</t>
  </si>
  <si>
    <t>RAU:</t>
  </si>
  <si>
    <t>Kasaba</t>
  </si>
  <si>
    <t xml:space="preserve">Chikkerahalli, Nerlahalli, Rayapura, </t>
  </si>
  <si>
    <t>DEVASAMUDRA</t>
  </si>
  <si>
    <t xml:space="preserve"> </t>
  </si>
  <si>
    <t>PHASE - I</t>
  </si>
  <si>
    <t xml:space="preserve">
 RAINFALL DISTRIBUTION (Dry Days) Cover </t>
  </si>
  <si>
    <t>INDEX DEFINATION</t>
  </si>
  <si>
    <t>Maximum Number of Consecutive Dry Days (CDD) Where dry day is a day with rainfall less than or equal to 2.5mm</t>
  </si>
  <si>
    <t>STRIKE 1 ( &gt;) days</t>
  </si>
  <si>
    <t>STRIKE 2 ( &gt;) days</t>
  </si>
  <si>
    <t>PAYOUT RATE 1 (Rs/day)</t>
  </si>
  <si>
    <t>PAYOUT RATE 2 (Rs/day)</t>
  </si>
  <si>
    <t>DEFICIT RAINFALL (RAINFALL VOLUME COVER)</t>
  </si>
  <si>
    <t>Aggregate of rainfall (mm) over the period</t>
  </si>
  <si>
    <t>STRIKE 1 ( &lt;) mm</t>
  </si>
  <si>
    <t>STRIKE 2 (&lt;) mm</t>
  </si>
  <si>
    <t>PAYOUT RATE 1 (Rs/mm)</t>
  </si>
  <si>
    <t>PAYOUT RATE 2 (Rs/mm)</t>
  </si>
  <si>
    <t>Maximum Temprature</t>
  </si>
  <si>
    <t>Maximum Number of Consecutive  Days having daily maximum temprature more than 37 degree celsius</t>
  </si>
  <si>
    <t>STRIKE 1 (&gt;) days</t>
  </si>
  <si>
    <t>STATE: KARNATAKA                         DISTRICT:CHITRADURGA                        TALUK:HOSADURGA</t>
  </si>
  <si>
    <t xml:space="preserve"> Kellodu, Hunavinadu, Hebballi, Madure, Baguru, Mallappanhalli, Anivala, Devigere, Bokikere, Sanehalli</t>
  </si>
  <si>
    <t>MADADAKERE</t>
  </si>
  <si>
    <t>Kanguvalli,  Madadakere, Lakkihalli, Attimagge,  Jankallu, Doddaghatta, Devapura, Doddakitadahalli</t>
  </si>
  <si>
    <t>MATTODU</t>
  </si>
  <si>
    <t>Mattodu, Karehalli, Doddatekalvatti, Kanchipura, Chikkabyaladakere, Guddad nerlakere</t>
  </si>
  <si>
    <t>SRIRAMPURA</t>
  </si>
  <si>
    <t>Srirampura, Ballalsamudra, Kabbal, Heggere, Kurubarahalli, Tandaga, Belguru, Kainadu, Nerlakere</t>
  </si>
  <si>
    <t>STRIKE 2 (&gt;) days</t>
  </si>
  <si>
    <t>STRIKE 1 (&lt;) mm</t>
  </si>
  <si>
    <t>STATE: KARNATAKA                         DISTRICT:CHITRADURGA                        TALUK:HOLALKERE</t>
  </si>
  <si>
    <t>Adanur, Arehalli, Gunderi, Shivapura, Vishwanathanahalli, Holalkere(ULB)</t>
  </si>
  <si>
    <t>RAMGIRI</t>
  </si>
  <si>
    <t xml:space="preserve">Bidarakere, Dummi, Gangasamudra, Malladihalli, NG Halli, R Nulenur, Ramagiri, Thalikatte, Thuppadahalli </t>
  </si>
  <si>
    <t>TALYA</t>
  </si>
  <si>
    <t>Chitrahalli, HD Pura, Madderu, Shivaganga, T Nulenur, Talya, Thekalavatti, Upparigenahall</t>
  </si>
  <si>
    <t>B.DURGA</t>
  </si>
  <si>
    <t>Andanur, B Durga, Chikkajajur, Chikka Yemmiganur, Gunjiganur, Hire Yemmiganur, Muthugaduru</t>
  </si>
  <si>
    <t>STATE: KARNATAKA                         DISTRICT:CHITRADURGA                        TALUK:HIRIYUR</t>
  </si>
  <si>
    <t xml:space="preserve"> Baburu, Maskal, Kunikere, Uduvalli, V.V.Pura, Hiriyur(ULB)</t>
  </si>
  <si>
    <t>J.G.HALLY</t>
  </si>
  <si>
    <t>Adivala, Gowdanahalli, J.G.Halli, Yalladakere, Hosayalnadu, Ranganathapura, K.R.Halli, Kariyala, Dindavara</t>
  </si>
  <si>
    <t>IYMANGALA</t>
  </si>
  <si>
    <t>Iymangala, Burujanaroppa,  Maradihalli, M.D.Kote, Hartikote, Yarabahalli, Gannanayakanahalli, Metikurke, Suragondanahalli</t>
  </si>
  <si>
    <t>DHARAMPURA</t>
  </si>
  <si>
    <t>Kandenahalli, P.D.Kote, Dharmapura, Kanjanahalli, Hariyabbe, Abbinahole, Eshwaragere, Rangenahalli, Ikkanuru, Byadarahalli</t>
  </si>
  <si>
    <t>STATE: KARNATAKA                         DISTRICT:CHITRADURGA                        TALUK:CHALLAKERE</t>
  </si>
  <si>
    <t>Budnahatti, Devaramarikunte, Dodderi, Gopanahalli, Mirasabihalli, Nagarmgere, Nanivala, Ramajogihalli, sanikere, somguddu</t>
  </si>
  <si>
    <t>Nayakanahatty</t>
  </si>
  <si>
    <t>Aabbenahalli, Gowadagere, Mallurahalli, N.Devarahalli, N.Mahadevapura, Nayakanahatti, Nelgetanahtti, Nerlagunte, Thimmappainahalli</t>
  </si>
  <si>
    <t>Parashurampura</t>
  </si>
  <si>
    <t>Belgere, Channamanagatihalli, chowluru, Doddachaluru, Jajuru,  P.Mahadevapura, Padagalbande, Parushurapura, Siddeshwarandurga, T.N.Kote</t>
  </si>
  <si>
    <t>Talaku</t>
  </si>
  <si>
    <t>Bedarahalli, Devareddihalli, Doddaularti,  Gowrasamudra, Hirehalli, Kaluvehalli, Mannekote, Mailanahalli, Obalapura, Renukapura, Taluk</t>
  </si>
  <si>
    <t>STATE: KARNATAKA                         DISTRICT:CHITRADURGA                        TALUK:CHITRADURGA</t>
  </si>
  <si>
    <t xml:space="preserve">  Annehal, Doddasiddavvanahally,  Godubanahal, Gonur, Guddadarangavvana hally, Jampanna nayakana kote, Janakonda,  Madakaripura, Matada kurubarahatti, Medehally, Siddapura, Sondekola,  </t>
  </si>
  <si>
    <t>BHARAMASAGARA</t>
  </si>
  <si>
    <t xml:space="preserve">Alagavadi, Alagatta, Bharamasagara, Chikkabennur, Isamudra, Kalgere, Kogunde, Kolahalu, Sirigere, Yalagodu    </t>
  </si>
  <si>
    <t>THURUVANUR</t>
  </si>
  <si>
    <t>Belagatta, Chikkagondanahally, Kunabevu, Madanayakana hally, Muddapura, Turuvanur</t>
  </si>
  <si>
    <t>HIREGUNTANUR</t>
  </si>
  <si>
    <t xml:space="preserve">Bheemasamudra,  Hireguntanur, Hullur, Iyyanahally, Byalahal, Laxmisagara </t>
  </si>
  <si>
    <t>Rabi 2017-18 Mango WBCIS Term Sheet</t>
  </si>
  <si>
    <t>Gadag</t>
  </si>
  <si>
    <t>Rinfall</t>
  </si>
  <si>
    <t>wind</t>
  </si>
  <si>
    <t>Hobali</t>
  </si>
  <si>
    <t>Gadag-Betageri</t>
  </si>
  <si>
    <t>disease</t>
  </si>
  <si>
    <t>Excess Rainfall Cover</t>
  </si>
  <si>
    <t>Index A</t>
  </si>
  <si>
    <t xml:space="preserve">Daily Rainfall (mm) exit in the Strike (multipal payouts)  </t>
  </si>
  <si>
    <t>GP's</t>
  </si>
  <si>
    <t>Phase 3</t>
  </si>
  <si>
    <t>Gadag-Betageri (ULB), Beladadi, Chikkahandigol,  Yalishirur, Hulkoti, Kotumachagi, Kurtakoti, Nagavi, Soratur, Kalasapur, Mulagund (ULB).</t>
  </si>
  <si>
    <t>01 Dec to 31 Dec 2017</t>
  </si>
  <si>
    <t>01 Jan to 28 Feb 2018</t>
  </si>
  <si>
    <t>01 Mar to 31 May 2018</t>
  </si>
  <si>
    <t>Strike 1 (mm) (&gt;)</t>
  </si>
  <si>
    <t>Exit (mm)</t>
  </si>
  <si>
    <t>Rate 1 (Rs. / mm)</t>
  </si>
  <si>
    <t>Maximum Payout  (Rs. Hectare)</t>
  </si>
  <si>
    <t>Disease Cover</t>
  </si>
  <si>
    <t>IndexB</t>
  </si>
  <si>
    <t xml:space="preserve">Coseceutive number of disease conducive days where a disease conducive days is a day having when Avarage relative humiditiy is &gt; 60% and Maximum Temprature is &gt; 27 Degree celsius </t>
  </si>
  <si>
    <t>01 Dec to 28 Feb 2018</t>
  </si>
  <si>
    <t>Strike 1 (days)  (&gt;)</t>
  </si>
  <si>
    <t>Strike 2 (days)  (&gt;)</t>
  </si>
  <si>
    <t>Exit (days) &gt;</t>
  </si>
  <si>
    <t>Rate 1 (Rs. /day)</t>
  </si>
  <si>
    <t>Rate 2 (Rs. / day)</t>
  </si>
  <si>
    <t>Policy Limit (Rs / Hectare)</t>
  </si>
  <si>
    <t>Index (HWS)</t>
  </si>
  <si>
    <t>Cumulative daily upward deviation of average wind speed from respective triggers</t>
  </si>
  <si>
    <t>1 Mar' to 31 May 2018</t>
  </si>
  <si>
    <t xml:space="preserve">Trigger </t>
  </si>
  <si>
    <t>10 KMHR</t>
  </si>
  <si>
    <t>Strike 1 (Km/Hr)</t>
  </si>
  <si>
    <t>Strike 2 (Km/Hr)</t>
  </si>
  <si>
    <t>Exit (Km/Hr)</t>
  </si>
  <si>
    <t>Rate 1 (Rs /Km/Hr)</t>
  </si>
  <si>
    <t>Rate 2 (Rs /Km/Hr)</t>
  </si>
  <si>
    <t>Phase Limit (Rs / Hectare)</t>
  </si>
  <si>
    <t>Policy Limit (Rs / Hecatre)</t>
  </si>
  <si>
    <t>Mundaragi</t>
  </si>
  <si>
    <t>Dambal, Mundaragi</t>
  </si>
  <si>
    <t>Mundaragi (ULB), Bagewadi, Bidaralli, Dambal, Hammagi, Harogeri, Hesarur, Kalakeri, Mevundi, Bidanal.</t>
  </si>
  <si>
    <t>Rate 1 (Rs. / day)</t>
  </si>
  <si>
    <t>Naragund</t>
  </si>
  <si>
    <t>Naragund, Konnur</t>
  </si>
  <si>
    <t>Ron</t>
  </si>
  <si>
    <t>Ron, Gajendragad, Hole-Alur</t>
  </si>
  <si>
    <t>Ron (ULB), Naregal (ULB) Abbigeri, Gogeri, Hirehal, Kotabal, Kuntoji, Lakkalakatti, Rajur, Ramapur, Savadi, Gajendragad (ULB).</t>
  </si>
  <si>
    <t>Shirahatti</t>
  </si>
  <si>
    <t>Shirahatti, Lakshmeshwar</t>
  </si>
  <si>
    <t xml:space="preserve">Adrakatti, Balehosur, Bellatti, Chabbi, Doddur, Itagi, Kadakol, Machenahalli, Ramagiri, Suranagi, Tarikoppa, Govanal, Hullur, Majjur, Lakshmeshwar (ULB). </t>
  </si>
  <si>
    <t xml:space="preserve">                                                                               </t>
  </si>
  <si>
    <t>Term sheet for RABI 2017-18</t>
  </si>
  <si>
    <t>Vijayapur</t>
  </si>
  <si>
    <t>Muddebihal</t>
  </si>
  <si>
    <t>Villages / ULB</t>
  </si>
  <si>
    <t>Kavadimatti, Hadalageri, Yalagur, Muddebihal (ULB)</t>
  </si>
  <si>
    <t>16/11/2017 to 31/12/2017</t>
  </si>
  <si>
    <t>01/01/2018 to 30/04/2018</t>
  </si>
  <si>
    <t xml:space="preserve"> No of consecutive days of Maximum temperature &gt; 28 and Average Relative Humidity &gt; 60%</t>
  </si>
  <si>
    <t>Strike 1</t>
  </si>
  <si>
    <t>&gt;3 days</t>
  </si>
  <si>
    <t>Strike 2</t>
  </si>
  <si>
    <t>&gt;6 days</t>
  </si>
  <si>
    <t>&gt; 9 days</t>
  </si>
  <si>
    <t>pay-out rate 1 (Rs/Slab)</t>
  </si>
  <si>
    <t>pay-out rate 2 (Rs/Slab)</t>
  </si>
  <si>
    <t>Nalatwad</t>
  </si>
  <si>
    <t>Hiremural,Nalatawad (ULB)</t>
  </si>
  <si>
    <t>pay-out rate 1(Rs/Slab)</t>
  </si>
  <si>
    <t>pay-out rate 2(Rs/Slab)</t>
  </si>
  <si>
    <t>Davalagi</t>
  </si>
  <si>
    <t>Dhavalagi, Madikeshwar,Konnur, Ingalageri, Basarakod, Bidarakundi, Rudagi</t>
  </si>
  <si>
    <t>Talikoti</t>
  </si>
  <si>
    <t>Bantanur</t>
  </si>
  <si>
    <t>B. Bagewadi</t>
  </si>
  <si>
    <t>Masabinal, Ingaleshwar, Muttagi, Hebbal, B Bagewadi(ULB)</t>
  </si>
  <si>
    <t>H. Hipparagi</t>
  </si>
  <si>
    <t xml:space="preserve">H.Hipparagi, Hunashayal P B, Yalawar, Narasalagi, Satihal, Dindawar, K Salawadagi, Kanakal, Byakod, Vadavadagi, Sasanur, Itagi, </t>
  </si>
  <si>
    <t>Kolhar</t>
  </si>
  <si>
    <t xml:space="preserve">Kolhar(ULB), Ronihal, Mulawad, Talewad,Malaghan, Masuti, Kudagi, Arashinagai, Telagi, Hanamapur, </t>
  </si>
  <si>
    <t>Managuli</t>
  </si>
  <si>
    <t>Managuli (ULB), Ukkali, Yaranal, Donur</t>
  </si>
  <si>
    <t>Nidagundi</t>
  </si>
  <si>
    <t>Vandal, Golasangi, Biraladinni, Nidagundi, Gani R C, Alamatti, Benal R C,Chimmalagi, Nidagundi(ULB)</t>
  </si>
  <si>
    <t>Sindagi</t>
  </si>
  <si>
    <t>Guddewad, Bykod, Yankanchi, Sungthan, Chandakavate, Hikkanagutti, Chattaraki, Handiganur, Bandal,Honnalli, Yaragal B K, Kokatanur, Rampur P A, Golageri, Kannolli</t>
  </si>
  <si>
    <t>D. Hipparagi</t>
  </si>
  <si>
    <t xml:space="preserve">Haranal, Mannur, Yalagod, Korawar, Kalakeri, Jalawad, Hunashayal, Kerutagi, Chikkarugi, Hittinahalli, Mulasavalagi, Aski, Bekinal, Kondaguli,D.Hipparagi (ULB) </t>
  </si>
  <si>
    <t>Almel</t>
  </si>
  <si>
    <t>Indi</t>
  </si>
  <si>
    <t>Ballolli</t>
  </si>
  <si>
    <t>Ballolli, Zalaki, Lachyan, Ahirasang,Padanur,Hingani,Benakanahalli, Anjutagi, Horti, Koluragi, Chavadihal, Tadavalaga, Nimbal KD, Hadalasang, Athraga, Hanjagi, Babalad, Basanal, Bhatagunaki, Kapanimbaragi</t>
  </si>
  <si>
    <t>Chadchan</t>
  </si>
  <si>
    <t>Revatagaon, Devara nimbaragi, Jigajevanagi, Hadalasang, Nandaragi, Inchageri, Umaraj, Nivaragi, Loni BK, Umarani, Dhulakhed, Halasangi, Hattalli, Baradol, Hingani, Chadachan(ULB)</t>
  </si>
  <si>
    <t>Nagthan</t>
  </si>
  <si>
    <t>Aheri, Nagathan, Kannur, Jambagi A, Aliyabad, Tidagundi, Makhanapur, Gunaki</t>
  </si>
  <si>
    <t>Vijyapur</t>
  </si>
  <si>
    <t>Hadagali, Kumatagi, Shivanagi, Honnutagi, Madhabhavi, Hitnalli, Jumanal, Hegadihal, Ainapur, Vijayapur (BBMP)</t>
  </si>
  <si>
    <t>Tikota</t>
  </si>
  <si>
    <t>Tikota, Toravi, Tajapur H, Kotyal, Honawadi, Kanamadi, Bijjaragi, Babanagar, Ghonasagi, Jalageri, Takkalaki, Siddapur K, Lohagaon, Arakeri, Baratagi,</t>
  </si>
  <si>
    <t>Babaleshwar</t>
  </si>
  <si>
    <t>Babaleshwar, Sarawad, Honaganahalli, Karajool, Kakhandaki, Halagani, Arjunagi, Nidoni, Kambagi,Kumate, Bolachikkalaki,</t>
  </si>
  <si>
    <t>Mamadapur</t>
  </si>
  <si>
    <t>Mamadapur, Devargennur,Gunadal, Jainapur, Hosur</t>
  </si>
  <si>
    <t>GP covered:Kitturu (ULB),M K Hubballi (ULB),Bailahongala (ULB),MALLAPUR K.N.,GOVANAKOPPA,CHIVATGUNDI,CHIKKABAGEVADI, NICCHANAKI,HOLIHOSUR,HOLINAGALAPUR,HUNASHIKATTI,HANNIKERI,HANABARAHATTI,HIRENADIHALLI,AMATUR,AMBADAGATTI,SUTAGATTI, SANGOLLI, SAMPAGON,MEKALMARADI,MURAKIBAVI,MARIKATTI,MARADINAGALAPUR,VANNUR,VAKKUND,TURAMARI,TURAKARSHIGIHALLI, NESARAGI,NEGINAHAL, NAGANUR,BAILWAD,BELAVADI,BHAVIHAL, BUDRAKATTI,UGARAKOD,UDIKERI,DEGOAN,DESHANUR,DEVALAPUAR, DEVARASHIGIHALLI,DODAVAD,DASTIKOPPA,PATTIHAL K.B, ANIGOL, KHODANAPUR, KITTUR,KENGANUR,KADARAVALLI,KULVALLI,KALABHAVI, TIGDOLLI, TIGADI</t>
  </si>
  <si>
    <t>GP covered: MODAGA,KUKADOLLI,MACCHE,BELAGUNDI,BENKANHALLI,BALEKUNDARI BK,PEERANWADI,DHAMNE S,KK KOPPA, BIJAGARNI,YALLUR</t>
  </si>
  <si>
    <t>GP covered: Arabhavi (ULB),Mallapura (ULB),Naganuru (ULB),Konnur (ULB),Mudalagi(ULB),Gokak(ULB),TIGADI,SANGANAKERI, PATAGUNDI, MIDAKANATTI,KHANATTI,KAMANAKATTI,GUJANATTI,DANDAPURA,BENACHINAMARADI,GOSABAL, HUNASHYAL.P.G, HUNASHYAL.P.Y.,HALLUR,HIRENANDI,SULADHAL,SUNADHOLI,GUJANAL,SHIVAPUR(H),SHILTIBHAVI,SHINDHIKURABET,LOLASUR,MELAVANKI,MUNYAL,MASAGUPPI,MALLAPUR. P.G,MAMADAPUR,MADAVAL,MAKKALAGERI,WADERAHATTI,MALADINNI,TUKKANATTI, TALAKATNAL,TAVAG,NAGANUR,NALLANATTI,NANDAGAON,BETAGERI,BENACHINAMARADI(U),BALOBAL,BADIGAWAD,UDAGATTI,DURADUNDI,DHUPADAL,DHARMATTI,DHAVALESHWAR,RAJAPUR,PAMALADINNI,AVARADI,ARABHAVI,AKKATANGERHAL,ANKALAGI,KHANAGAON,KOLAVI,KONNUR (RURAL),KOUJALAGI,KULAGOD,KUNDARAGI,KALLIGUDDI , KALLOLLI,YADAWAD</t>
  </si>
  <si>
    <t>GP covered: TOPINAKATTI,RAMAGURAWADI,PARAWAD,PARISHWAD,NITTUR,NILAWADE,NANJANKODAL,NANDAGAD,NAGURDA,MANGENKOPPA, LOKOLLI,LINGANAMATH,KODACHAWAD,KERAWAD,KARAMBAL,KANAKUMBI,KAKKERI,KASABA NANDAGAD,KADATAN BAGEWADI, JAMBOTI, ITAGI,IDDALHONDA,HIREMUNAVALLI,HIREHATTIHOLI,HEBBAL, HALAKARNI,HALASHI,HALAGA, GOLYALI,GODHOLLI, GARLAGUNJI,GANDIGAWAD,DEVALATTI,CHAPAGAON,BHURANAKI,BEKAWAD,BEEDI,BARAGAON,BAILUR,AMATE</t>
  </si>
  <si>
    <t>GP covered: Boragaon(ULB),Yaksamba,Sadalaga(ULB),HIREKODI,APPACHIWADI,ANKALI,ADI,SOUNDALAGA,GALATAGA, SHIRAGUPPI,SHENDUR, SHAMANEWADI,MALIKAWAD,MANAJARI,NEJ,BENADI,BORAGON,BEDAKIHAL,BHOJ,INGALI,CHANDUR, KHADAKALAT, KADAPUR,KALLOL,YAMAGRANI,YADUR,EXAMBA</t>
  </si>
  <si>
    <t>GP covered: Mugalkhod(ULB),Chicholi(ULB),Kankanavadi (ULB),Harogeri (ULB),Raibag(ULB), Kundachi(ULB),YALPARATTI, YADRAV, KEMPATTI, YABARATTI, SIDDAPURA, KHANADAL, JALALPUR, CHINCHALI, NILAJI, NIDAGUNDI,HARUGERI,HUBBARWADI, HANDIGUND, HIDAKAL, ALAKHANUR, SAVASUDDI,SAVADATTI,SHIRAGUR,MEKHALI,MORAB,MUGALKHOD,NASALAPUR,NIPANAL, NANDIKURALI, BHENDWAD,BEKKERI,BYAKUD,ITANAL,RAIBAG (RURAL),PALBHAVI,PARAMANANDWADI,ALAGAWADI,KHEMALAPUR, KOLIGUDD,KUDACHI (RURAL),KATAKBHAVI, KAPPALGUDDI, KANKANAWADI, BHIRADI,DIGGEWADI</t>
  </si>
  <si>
    <t>:</t>
  </si>
  <si>
    <t>Taluka:</t>
  </si>
  <si>
    <t>: Bailhongal</t>
  </si>
  <si>
    <t>: H.bhagewadi, Uchagoan</t>
  </si>
  <si>
    <t xml:space="preserve">Taluka: </t>
  </si>
  <si>
    <t>WEATHER BASED CROP INSURANCE SCHEME (RABI) 2017-18- TERM SHEETS</t>
  </si>
  <si>
    <t>Harave, Hirikyathanahalli, Bolanahalli, Halebeedu, Manuganahalli, Bilikere, Gagenahalli,Bannikuppe, Maraduru, Kattemalalavadi, Chilkunda, Kallahalli,   Beejaganahalli, Udboorkaval, Challahalli, Singamaranahalli, Karimuddanahalli, Dharmapura, Uyyigondanahalli,  Aspathrekaval, Govindanahalli,  Ummathuru, Thattekere, Karnakuppe, Neralekuppe, Doddahejjuru, Biligere, Chikkabeechanahalli, Gurupura, Hegganduru, Hussainpura, Jabagere, Kiranguru, Moduru, Mukanhallil, UdduruGurupura</t>
  </si>
  <si>
    <t xml:space="preserve">Nagalapur, Nagarahal,Hunoor, Upparnandihal, 
Halkavatigi, Bannigol, </t>
  </si>
  <si>
    <t>2017-18 WEATHER BASED CROP INSURANCE SCHEME RABI TERM SHEET</t>
  </si>
  <si>
    <t>GP : Hirekumbi</t>
  </si>
  <si>
    <t>Bidar (ULB),MALEGAON,RANJOLKHENI  .</t>
  </si>
  <si>
    <t>Gadagi</t>
  </si>
  <si>
    <t xml:space="preserve"> Chillargi</t>
  </si>
  <si>
    <t xml:space="preserve"> Aliyabad </t>
  </si>
  <si>
    <t xml:space="preserve"> Chimakoda</t>
  </si>
  <si>
    <t>Chitta</t>
  </si>
  <si>
    <t>Chittaguppa (ULB), GHODWADI, Humnabad (ULB), JALASANGI, KALLUR</t>
  </si>
  <si>
    <t>Belkera</t>
  </si>
  <si>
    <t xml:space="preserve"> itaga</t>
  </si>
  <si>
    <t xml:space="preserve"> Koodambal</t>
  </si>
  <si>
    <t>CHIKKANAGAON, MANTHAL</t>
  </si>
  <si>
    <t>Narayanpur</t>
  </si>
  <si>
    <t xml:space="preserve"> kitta</t>
  </si>
  <si>
    <t xml:space="preserve"> Dhanur (k)</t>
  </si>
  <si>
    <t>Bhalki (ULB), BYALHALLI, KOSAM</t>
  </si>
  <si>
    <t>Dadagi</t>
  </si>
  <si>
    <t xml:space="preserve"> Gorchincholi</t>
  </si>
  <si>
    <t xml:space="preserve"> Joldapaka</t>
  </si>
  <si>
    <t>SONALA</t>
  </si>
  <si>
    <t>Dabaka ©</t>
  </si>
  <si>
    <t xml:space="preserve"> Hokrana</t>
  </si>
  <si>
    <t xml:space="preserve"> Murki</t>
  </si>
  <si>
    <t xml:space="preserve">GP </t>
  </si>
  <si>
    <t>Mannura</t>
  </si>
  <si>
    <t>Rabi 2017-18 Mango WBCIS Term Sheet.</t>
  </si>
  <si>
    <t>State</t>
  </si>
  <si>
    <t>Karnataka</t>
  </si>
  <si>
    <t>Haveri</t>
  </si>
  <si>
    <t>Ranebennur</t>
  </si>
  <si>
    <t>Lingadahalli</t>
  </si>
  <si>
    <t xml:space="preserve">DISEASE  CONGENIAL WEATHER COVER </t>
  </si>
  <si>
    <t>Consecutive number of disease conducive days where a disease 
conducive day is a day having when Average Relative Humidity is &gt;60 % 
 and Maximum Temperature is &gt;30 degree celsius</t>
  </si>
  <si>
    <t>1st Dec' 2017 to 28 Feb' 2018</t>
  </si>
  <si>
    <t>Strike1 (days) &gt;</t>
  </si>
  <si>
    <t>Strike2 (days) &gt;</t>
  </si>
  <si>
    <t>Rate 1 (Rs/day)</t>
  </si>
  <si>
    <t>Rate 2 (Rs/day)</t>
  </si>
  <si>
    <t>To cover reduced or affected bearing due to exess /unseasonal rainfall</t>
  </si>
  <si>
    <t>Daily rainfall (in mm) exceeding the strike   (Multiple payouts)</t>
  </si>
  <si>
    <t>1st December 2017 to 30 April 2018</t>
  </si>
  <si>
    <t>1st Dec'  to 15 Jan' 2018</t>
  </si>
  <si>
    <t>16 Jan' to 31 Mar' 2018</t>
  </si>
  <si>
    <t>1st  April to 30 April 2018</t>
  </si>
  <si>
    <t>Payout (Rs/mm)</t>
  </si>
  <si>
    <t>Total Payout (Rs.)</t>
  </si>
  <si>
    <t>1st March to 30 June 2018</t>
  </si>
  <si>
    <t>15 Kmph</t>
  </si>
  <si>
    <t>Rate I  (Rs./ Kmph)</t>
  </si>
  <si>
    <t>SUM INSURED (Rs.)/Ha</t>
  </si>
  <si>
    <t>Premium (Rs)</t>
  </si>
  <si>
    <t>Premium (%)</t>
  </si>
  <si>
    <t>Farmer share</t>
  </si>
  <si>
    <t>Byadagi, Hirekerur</t>
  </si>
  <si>
    <t>Hirekerur</t>
  </si>
  <si>
    <t>Byadagi, Kaginele, Hirekerur, Hamsabavi, Rattihalli</t>
  </si>
  <si>
    <t>Aladageri</t>
  </si>
  <si>
    <t>Aralikatti</t>
  </si>
  <si>
    <t>Burudikatti</t>
  </si>
  <si>
    <t>Channalli</t>
  </si>
  <si>
    <t>Consecutive number of disease conducive days where a disease 
conducive day is a day having when Average Relative Humidity is &gt;60 % 
 and Maximum Temperature is &gt;28 degree celsius</t>
  </si>
  <si>
    <t>Byadagi</t>
  </si>
  <si>
    <t>Hullatti</t>
  </si>
  <si>
    <t>Shidenur</t>
  </si>
  <si>
    <t>Koda</t>
  </si>
  <si>
    <t>Bannihatti</t>
  </si>
  <si>
    <t>Kunchuru</t>
  </si>
  <si>
    <t>Bislahalli</t>
  </si>
  <si>
    <t>Masur</t>
  </si>
  <si>
    <t>Kadarmandalgi</t>
  </si>
  <si>
    <t>Neshwi</t>
  </si>
  <si>
    <t>Mallur</t>
  </si>
  <si>
    <t>Nidanegilu</t>
  </si>
  <si>
    <t>Motebennur</t>
  </si>
  <si>
    <t>Suttakote</t>
  </si>
  <si>
    <t>Gundenahlli</t>
  </si>
  <si>
    <t>Tavaragi</t>
  </si>
  <si>
    <t>Kalledevaru</t>
  </si>
  <si>
    <t>Abaluru</t>
  </si>
  <si>
    <t>Budapanahalli</t>
  </si>
  <si>
    <t>Betekeruru</t>
  </si>
  <si>
    <t>Kaginelli</t>
  </si>
  <si>
    <t>Bhogavi</t>
  </si>
  <si>
    <t>Sodambi</t>
  </si>
  <si>
    <t>Chikkeruru</t>
  </si>
  <si>
    <t>Chikkabasur</t>
  </si>
  <si>
    <t>Chikkonati</t>
  </si>
  <si>
    <t>1st Dec. to 15 Jan 2018</t>
  </si>
  <si>
    <t>1st April to 30 April 2018</t>
  </si>
  <si>
    <t>Ghalapuji</t>
  </si>
  <si>
    <t>Chinnamulagunda</t>
  </si>
  <si>
    <t>Hireanji</t>
  </si>
  <si>
    <t>Hamsabavi</t>
  </si>
  <si>
    <t>Tadas</t>
  </si>
  <si>
    <t>Kachvi</t>
  </si>
  <si>
    <t>Kummur</t>
  </si>
  <si>
    <t>Madluru</t>
  </si>
  <si>
    <t>Hirehalli</t>
  </si>
  <si>
    <t>Satenahalli</t>
  </si>
  <si>
    <t>Hedigonda</t>
  </si>
  <si>
    <t>Yattinahalli MK</t>
  </si>
  <si>
    <t>Kerudi</t>
  </si>
  <si>
    <t>Chikkayadachi</t>
  </si>
  <si>
    <t>Masanagi</t>
  </si>
  <si>
    <t>Anaji</t>
  </si>
  <si>
    <t>Mattur</t>
  </si>
  <si>
    <t>Halluru</t>
  </si>
  <si>
    <t>1st March  to 30 June 2018</t>
  </si>
  <si>
    <t>Hirekabbar</t>
  </si>
  <si>
    <t>Hiremorab</t>
  </si>
  <si>
    <t>Ingalgondi</t>
  </si>
  <si>
    <t>Kaduru</t>
  </si>
  <si>
    <t>Kanvisiddageri</t>
  </si>
  <si>
    <t>Kodamaggi</t>
  </si>
  <si>
    <t>Kudupali</t>
  </si>
  <si>
    <t>Makari</t>
  </si>
  <si>
    <t>Meduru</t>
  </si>
  <si>
    <t>Nagavanda</t>
  </si>
  <si>
    <t>Rattihalli</t>
  </si>
  <si>
    <t>Shiragambi</t>
  </si>
  <si>
    <t>Tadakanahalli</t>
  </si>
  <si>
    <t>Hanagal ULB</t>
  </si>
  <si>
    <t>Araleshwar</t>
  </si>
  <si>
    <t>Hanagal</t>
  </si>
  <si>
    <t>Chikkanshi Hosur</t>
  </si>
  <si>
    <t>Hanagal, Akkialur, Bammanahalli</t>
  </si>
  <si>
    <t>Dolleshwar</t>
  </si>
  <si>
    <t>Gejjihalli</t>
  </si>
  <si>
    <t>Gondi</t>
  </si>
  <si>
    <t>Hirur</t>
  </si>
  <si>
    <t>Hirekanagi</t>
  </si>
  <si>
    <t>Manthagi</t>
  </si>
  <si>
    <t>Sammasagi</t>
  </si>
  <si>
    <t>Sanvasagi</t>
  </si>
  <si>
    <t>Shyadaguppi</t>
  </si>
  <si>
    <t>Shiragoda</t>
  </si>
  <si>
    <t>Suraleshwar</t>
  </si>
  <si>
    <t>Yalavatti</t>
  </si>
  <si>
    <t>Akkiallur</t>
  </si>
  <si>
    <t>Addur</t>
  </si>
  <si>
    <t>Balambeed</t>
  </si>
  <si>
    <t>Havangi</t>
  </si>
  <si>
    <t>Herur</t>
  </si>
  <si>
    <t>1st Dec.'  to 15 Jan' 2018</t>
  </si>
  <si>
    <t>Hirehullal</t>
  </si>
  <si>
    <t>Honkana</t>
  </si>
  <si>
    <t>Kallapur</t>
  </si>
  <si>
    <t>Kelavarakoppa</t>
  </si>
  <si>
    <t>Kiravadi</t>
  </si>
  <si>
    <t>Kusanur</t>
  </si>
  <si>
    <t>Malagund</t>
  </si>
  <si>
    <t>Shigihalli-Singapur</t>
  </si>
  <si>
    <t>Somasagar</t>
  </si>
  <si>
    <t>Tilavalli</t>
  </si>
  <si>
    <t>Uppanshi</t>
  </si>
  <si>
    <t>Naregal</t>
  </si>
  <si>
    <t>Bommanahalli</t>
  </si>
  <si>
    <t>Aladakatti</t>
  </si>
  <si>
    <t>Baichavalli</t>
  </si>
  <si>
    <t>Belagalpeth</t>
  </si>
  <si>
    <t>Kanchinegalur</t>
  </si>
  <si>
    <t>Karagudari</t>
  </si>
  <si>
    <t>Kopparasikoppa</t>
  </si>
  <si>
    <t>Kudal</t>
  </si>
  <si>
    <t>Maranbeed</t>
  </si>
  <si>
    <t>Masanakatti</t>
  </si>
  <si>
    <t>Haveri ULB</t>
  </si>
  <si>
    <t>Ranebennur ULB</t>
  </si>
  <si>
    <t>Ranebennur, Haveri, Savanur</t>
  </si>
  <si>
    <t>Asundi</t>
  </si>
  <si>
    <t>Kabbur</t>
  </si>
  <si>
    <t>Ranebennur, Kuppelur, Medleri, Haveri, Guttal, Karjagi, Savanur, Hattimattur</t>
  </si>
  <si>
    <t>Benakankona</t>
  </si>
  <si>
    <t>Sangur</t>
  </si>
  <si>
    <t>Guddaguddapur</t>
  </si>
  <si>
    <t>Kankapur</t>
  </si>
  <si>
    <t>Honnatti</t>
  </si>
  <si>
    <t>Kurabagonda</t>
  </si>
  <si>
    <t>Joyisarahalli</t>
  </si>
  <si>
    <t>Devagiri</t>
  </si>
  <si>
    <t>Kajjari</t>
  </si>
  <si>
    <t>Naganur</t>
  </si>
  <si>
    <t>Kakola</t>
  </si>
  <si>
    <t>Devihosur</t>
  </si>
  <si>
    <t>Kamadod</t>
  </si>
  <si>
    <t>Kullenur</t>
  </si>
  <si>
    <t>Savanur ULB</t>
  </si>
  <si>
    <t>Sunakalbidari</t>
  </si>
  <si>
    <t>Hombaradi</t>
  </si>
  <si>
    <t>Tanduru</t>
  </si>
  <si>
    <t>Ukkund</t>
  </si>
  <si>
    <t>Karajagi</t>
  </si>
  <si>
    <t>Huralikoppi</t>
  </si>
  <si>
    <t>Guddaanweri</t>
  </si>
  <si>
    <t>Kolur</t>
  </si>
  <si>
    <t>Chillurubadni</t>
  </si>
  <si>
    <t>Hediyal</t>
  </si>
  <si>
    <t>Agadi</t>
  </si>
  <si>
    <t>Karadagi</t>
  </si>
  <si>
    <t>Y.T.Honnatti</t>
  </si>
  <si>
    <t>Katenahallli</t>
  </si>
  <si>
    <t>Mantrodi</t>
  </si>
  <si>
    <t>Kuppelru</t>
  </si>
  <si>
    <t>Kallihal</t>
  </si>
  <si>
    <t>Taggihalli</t>
  </si>
  <si>
    <t>Billalli</t>
  </si>
  <si>
    <t>Konantambagi</t>
  </si>
  <si>
    <t>Kurubaramallur</t>
  </si>
  <si>
    <t>Halageri</t>
  </si>
  <si>
    <t>Handiganur</t>
  </si>
  <si>
    <t>Kunimellalli</t>
  </si>
  <si>
    <t>Itagi</t>
  </si>
  <si>
    <t>Kanavalli</t>
  </si>
  <si>
    <t>Tavaramaralihalli</t>
  </si>
  <si>
    <t>Kotihal</t>
  </si>
  <si>
    <t>Yalagachi</t>
  </si>
  <si>
    <t>Hattimattur</t>
  </si>
  <si>
    <t>Makanur</t>
  </si>
  <si>
    <t>Budagatti</t>
  </si>
  <si>
    <t>Yalavigi</t>
  </si>
  <si>
    <t>Malanayakanahalli</t>
  </si>
  <si>
    <t>Nellogal</t>
  </si>
  <si>
    <t>Huvinashigli</t>
  </si>
  <si>
    <t>Mudenur</t>
  </si>
  <si>
    <t>Guttal ULB</t>
  </si>
  <si>
    <t>Kadakola</t>
  </si>
  <si>
    <t>Nittur</t>
  </si>
  <si>
    <t>Kancharagatti</t>
  </si>
  <si>
    <t>Hesaruru</t>
  </si>
  <si>
    <t>Tumminkatte</t>
  </si>
  <si>
    <t>Havanur</t>
  </si>
  <si>
    <t>Ichhangi</t>
  </si>
  <si>
    <t>Antaravalli</t>
  </si>
  <si>
    <t>Hounshi</t>
  </si>
  <si>
    <t>Hiremaralihalli</t>
  </si>
  <si>
    <t>Medleri</t>
  </si>
  <si>
    <t>Belavagi</t>
  </si>
  <si>
    <t>Hiremugadur</t>
  </si>
  <si>
    <t>Aremallapur</t>
  </si>
  <si>
    <t>Mevundi</t>
  </si>
  <si>
    <t>Shirabadagi</t>
  </si>
  <si>
    <t>Beluru</t>
  </si>
  <si>
    <t>Marol</t>
  </si>
  <si>
    <t>Jallapur</t>
  </si>
  <si>
    <t>Chalageri</t>
  </si>
  <si>
    <t>Halagi</t>
  </si>
  <si>
    <t>Kalasur</t>
  </si>
  <si>
    <t>Chikkakuruvatti</t>
  </si>
  <si>
    <t>Negalur</t>
  </si>
  <si>
    <t>Dambaramattur</t>
  </si>
  <si>
    <t>Gudaguru</t>
  </si>
  <si>
    <t>Hosaritti</t>
  </si>
  <si>
    <t>Hanumapur</t>
  </si>
  <si>
    <t>Kuragunda</t>
  </si>
  <si>
    <t>Haranagiri</t>
  </si>
  <si>
    <t>Basapur</t>
  </si>
  <si>
    <t>Hirebidari</t>
  </si>
  <si>
    <t>Hosakittur</t>
  </si>
  <si>
    <t>Irani</t>
  </si>
  <si>
    <t>Karur</t>
  </si>
  <si>
    <t>Kavalettu</t>
  </si>
  <si>
    <t>Kodihal</t>
  </si>
  <si>
    <t>Rahutanakatti</t>
  </si>
  <si>
    <t>Nadiharalahalli</t>
  </si>
  <si>
    <t>Somalapur</t>
  </si>
  <si>
    <t>Shiggoan ULB</t>
  </si>
  <si>
    <t>Shiggaon</t>
  </si>
  <si>
    <t>Hulaguru</t>
  </si>
  <si>
    <t>Shiggaon, Bankapur, Dundshi</t>
  </si>
  <si>
    <t>Basavanal</t>
  </si>
  <si>
    <t>Bannur</t>
  </si>
  <si>
    <t>Kabanur</t>
  </si>
  <si>
    <t>Hiremalluru</t>
  </si>
  <si>
    <t>Hiremanakatti</t>
  </si>
  <si>
    <t>Hirebendigeri</t>
  </si>
  <si>
    <t>Kyalakonda</t>
  </si>
  <si>
    <t>Attegeri</t>
  </si>
  <si>
    <t>Dundshi</t>
  </si>
  <si>
    <t>Kunnur</t>
  </si>
  <si>
    <t>Madli</t>
  </si>
  <si>
    <t>Hosuru</t>
  </si>
  <si>
    <t>Konanakere</t>
  </si>
  <si>
    <t>Vanahalli</t>
  </si>
  <si>
    <t>1st December  2017 to 30 April 2018</t>
  </si>
  <si>
    <t>NM Tadas</t>
  </si>
  <si>
    <t>Banakapur ULB</t>
  </si>
  <si>
    <t>Shishuvinahal</t>
  </si>
  <si>
    <t>Kundru</t>
  </si>
  <si>
    <t>Narayanapur</t>
  </si>
  <si>
    <t>Bada</t>
  </si>
  <si>
    <t>Hanumarahalli</t>
  </si>
  <si>
    <t>Andalagi</t>
  </si>
  <si>
    <t>Chandapur</t>
  </si>
  <si>
    <t>Hotanahalli</t>
  </si>
  <si>
    <t>Hunagunda</t>
  </si>
  <si>
    <t>Halebankapur</t>
  </si>
  <si>
    <t>Guddadchannapur</t>
  </si>
  <si>
    <t>Rabi 2017-18 Mango Crop WBCIS Term Sheet</t>
  </si>
  <si>
    <t>District: Dharwad</t>
  </si>
  <si>
    <t>Taluk : Dharwad</t>
  </si>
  <si>
    <t>Hobli: Alnavar</t>
  </si>
  <si>
    <t>Crop : Mango</t>
  </si>
  <si>
    <t>Cover 1 : Disease Congenial Climate</t>
  </si>
  <si>
    <r>
      <t xml:space="preserve">Objective :  </t>
    </r>
    <r>
      <rPr>
        <sz val="16"/>
        <rFont val="Times New Roman"/>
        <family val="1"/>
      </rPr>
      <t xml:space="preserve">To provide cover for reduced growth due to Disease Conginial Climate. </t>
    </r>
    <r>
      <rPr>
        <b/>
        <sz val="16"/>
        <rFont val="Times New Roman"/>
        <family val="1"/>
      </rPr>
      <t xml:space="preserve"> </t>
    </r>
  </si>
  <si>
    <t xml:space="preserve">Cover Period: </t>
  </si>
  <si>
    <t>12/ Jan to 28/ Feb 2018</t>
  </si>
  <si>
    <t>Cover Index</t>
  </si>
  <si>
    <t>Defined in two ways-</t>
  </si>
  <si>
    <t>A. Dailly minimum Temperature:  &gt; 12˚C followed by Dailly Maximum RH &gt;65% in next &gt;= 3 consecutive days.</t>
  </si>
  <si>
    <t>Aravatagi, Benachi, Kadabagatti, Mugad, Mandihal, Ramapur, Kyarakoppa, Kalakeri, Halligeri, Devarahubballi, Honnapur and Alnavara (ULB)</t>
  </si>
  <si>
    <t>Payout Table</t>
  </si>
  <si>
    <t>Strikes</t>
  </si>
  <si>
    <t>Rate Rs./Slab</t>
  </si>
  <si>
    <t>C.   Days</t>
  </si>
  <si>
    <t>Payout (Rs)</t>
  </si>
  <si>
    <t>&gt;=3</t>
  </si>
  <si>
    <t>&gt;=5</t>
  </si>
  <si>
    <t>&gt;=7</t>
  </si>
  <si>
    <t>Maximum Payout (Rs)</t>
  </si>
  <si>
    <t>Nature Of Cover : Single Payout of Maximum Intencity</t>
  </si>
  <si>
    <t>Note :The Final Payout under this will be Maximum of Payouts of A</t>
  </si>
  <si>
    <t>Cover 2: Unseasonal / Excess Rainfall</t>
  </si>
  <si>
    <r>
      <t>Objective :</t>
    </r>
    <r>
      <rPr>
        <sz val="16"/>
        <rFont val="Times New Roman"/>
        <family val="1"/>
      </rPr>
      <t xml:space="preserve"> To Provide cover for reduced growth due to unseasonal/excess rainfall during cover period</t>
    </r>
  </si>
  <si>
    <t>Cover Period:</t>
  </si>
  <si>
    <t>1/ Dec to 31/ March 2018</t>
  </si>
  <si>
    <t>Cover Index:</t>
  </si>
  <si>
    <t>Dailly Rainfall (in mm)</t>
  </si>
  <si>
    <t>Phase1</t>
  </si>
  <si>
    <t>Phase2</t>
  </si>
  <si>
    <t>Phase3</t>
  </si>
  <si>
    <t>Phases</t>
  </si>
  <si>
    <t>1-Dec to 31-Dec</t>
  </si>
  <si>
    <t>1-Jan to 28-Feb</t>
  </si>
  <si>
    <t>1-Mar to 31-Mar</t>
  </si>
  <si>
    <t>Srike &gt;</t>
  </si>
  <si>
    <t>Payout /mm (Rs)</t>
  </si>
  <si>
    <t>Cover 3: High Wind Speed</t>
  </si>
  <si>
    <r>
      <t>Objective :</t>
    </r>
    <r>
      <rPr>
        <sz val="16"/>
        <rFont val="Times New Roman"/>
        <family val="1"/>
      </rPr>
      <t xml:space="preserve"> To provide cover for reduced growth due to high Wind Speed during cover period. </t>
    </r>
  </si>
  <si>
    <t>1/ April to 30/ Jun 2018</t>
  </si>
  <si>
    <r>
      <t xml:space="preserve">Cover Index: </t>
    </r>
    <r>
      <rPr>
        <sz val="16"/>
        <rFont val="Times New Roman"/>
        <family val="1"/>
      </rPr>
      <t>Cumilative Upward Deviation in dailly Maximum Wind Speed from respective triggere.</t>
    </r>
  </si>
  <si>
    <t>1-Apr to 15- May</t>
  </si>
  <si>
    <t>Trigger (km/h)</t>
  </si>
  <si>
    <t>Strike2 (KMPH) &gt;</t>
  </si>
  <si>
    <t>Rate I (Rs2000 / Kmph)</t>
  </si>
  <si>
    <t>Rate II (Rs3300 / Kmph)</t>
  </si>
  <si>
    <t>Sum Insured (Rs)</t>
  </si>
  <si>
    <t>Hobli: Garag</t>
  </si>
  <si>
    <r>
      <t xml:space="preserve">Objective :  </t>
    </r>
    <r>
      <rPr>
        <sz val="16"/>
        <rFont val="Times New Roman"/>
        <family val="1"/>
      </rPr>
      <t>To provide cover for reduced growth due to Disease Conginial Climate.</t>
    </r>
  </si>
  <si>
    <t>Beluru, Madanabhavi, Hangaraki, Tegur, Narendra, Lokuru, Yadavawd, Kotur, Kurubagatti, Garag, Tadakod, Kotabagi</t>
  </si>
  <si>
    <t>Nature Of Cover : Single Payout of Maximum Intencity.</t>
  </si>
  <si>
    <r>
      <t xml:space="preserve">Cover Index: </t>
    </r>
    <r>
      <rPr>
        <sz val="16"/>
        <rFont val="Times New Roman"/>
        <family val="1"/>
      </rPr>
      <t>Cumilative Upward Deviation in dailly Maximum Wind Speed from respective triggere</t>
    </r>
  </si>
  <si>
    <t>Hobli: Amminabhavi</t>
  </si>
  <si>
    <r>
      <t xml:space="preserve">Objective :  </t>
    </r>
    <r>
      <rPr>
        <sz val="16"/>
        <rFont val="Times New Roman"/>
        <family val="1"/>
      </rPr>
      <t xml:space="preserve">To provide cover for reduced growth due to Disease Conginial Climate </t>
    </r>
    <r>
      <rPr>
        <b/>
        <sz val="16"/>
        <rFont val="Times New Roman"/>
        <family val="1"/>
      </rPr>
      <t xml:space="preserve"> </t>
    </r>
  </si>
  <si>
    <t xml:space="preserve">Amminabhavi, Marewad, Karadigudda,  Maradagi, Shivalli, Uppianabetageri,   Hebballi </t>
  </si>
  <si>
    <t>Rate II (Rs3500 / Kmph)</t>
  </si>
  <si>
    <t>Hobli: Dharwad</t>
  </si>
  <si>
    <t>Mummigatti, Nigadi, Yerikoppa, Mangundi, Manasur, Chikkamalligawad and Dharwad (ULB)</t>
  </si>
  <si>
    <t>1-Apr to 30-June</t>
  </si>
  <si>
    <t>Taluk : Kalaghatagi</t>
  </si>
  <si>
    <t>Hobli: Kalaghatagi</t>
  </si>
  <si>
    <t>Belevantara, Sangameshwara, Devikoppa, Madakihonnalli, Dastikoppa, Tambur, Kalaghatagi(ULB), Sulikatti</t>
  </si>
  <si>
    <t>Hobli: Dhummawad</t>
  </si>
  <si>
    <t>Dhummawad, Galagi, G.basavanakoppa, Devalingikoppa, Gambyapur, Muttagi, Hirehonnihalli, Mishrikote, Ugginakeri, Begur, Kuruvinkoppa</t>
  </si>
  <si>
    <t>Hobli: Tabakadahonnalli</t>
  </si>
  <si>
    <t>T.honnalli, Surashettikoppa, Tavarageri, Bammigatti, Mukkall, Biravalli, Ganjigatti, Jinnur,Bhogenagarakoppa, Guddadahulikatti</t>
  </si>
  <si>
    <t>Taluk : Hubballi</t>
  </si>
  <si>
    <t>Hobli: Chabbi</t>
  </si>
  <si>
    <t>Chabbi, Adaragunchi, Anchatageri, Rayanal, Nulvi, Varur, Karadikoppa, Katnur, Belagali, B.aralikatti, Sherevad, Agadi, Channapur, Devaragudihal</t>
  </si>
  <si>
    <t>Hobli: Hubballi</t>
  </si>
  <si>
    <t>Hubballi (ULB)</t>
  </si>
  <si>
    <t>Taluk : Kundagol</t>
  </si>
  <si>
    <t>Hobli: Kundagol</t>
  </si>
  <si>
    <t>Ramanakoppa,  Mattigatti, Yelival, Betaduru, Malali</t>
  </si>
  <si>
    <t>Hobli: Samshi</t>
  </si>
  <si>
    <t xml:space="preserve"> Goudageri, Gudageri, Kalasa,     </t>
  </si>
  <si>
    <t>Removed</t>
  </si>
  <si>
    <t xml:space="preserve"> not provided in Annexure II</t>
  </si>
  <si>
    <t xml:space="preserve">Narayanpur, kitta, Dhanur (k), Betbalkunda ,  Partapur, Murkhandi, Rajeswar, Tadola, Yarandi, Yarbag, Rajola, Islampur, Nirgudi, Hanmantawadi , Kherda (B)Manthal, Algood, Ghotala, Chandakapur, Sastapur, Gundur, Kohinoor, Ladawanti, Batgera,Bhosga, Ujalamb, Hulsoor, Gadigaundgaon,Belur, Mirkal, Muchalamb, Togalur, Gorta (B), Mudabi, eklur, kalkhora, harkood Chikangaon. </t>
  </si>
  <si>
    <t>Gour,</t>
  </si>
  <si>
    <t xml:space="preserve">Removed </t>
  </si>
  <si>
    <t>Crop sown area detail not provided in Annexure II</t>
  </si>
  <si>
    <t>Balaganur, Devanagaon, Guttaragi, Bamanahalli, Bagalur, Korahalli, Devaranavadagi,Malaghan,Ramanahalli,Kadani, Gabasavalagi, Moratagi, Alamela (ULB)</t>
  </si>
  <si>
    <t xml:space="preserve"> Kakkalameli, </t>
  </si>
  <si>
    <t>Area sown details not provided in Annexure II</t>
  </si>
  <si>
    <t xml:space="preserve"> Alur, Ingalagi, Salotagi, Nada KD, Miragi, Lalasangi, Khedagi, Shirashyad, Sangogi, Tennihalli, Tamba, Hirebenur, Gubbewad, Masali B K, Chikkabenur, Rugi, Agarakhed, Indi (TMC)</t>
  </si>
  <si>
    <t xml:space="preserve"> Arjunagi B K,</t>
  </si>
  <si>
    <t>t</t>
  </si>
  <si>
    <r>
      <t xml:space="preserve">                                                                                                                                                                                                                                                                                                                                                                                           </t>
    </r>
    <r>
      <rPr>
        <b/>
        <sz val="14"/>
        <color theme="1"/>
        <rFont val="Times New Roman"/>
        <family val="1"/>
      </rPr>
      <t xml:space="preserve">Vasna   </t>
    </r>
    <r>
      <rPr>
        <b/>
        <sz val="12"/>
        <color theme="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</si>
</sst>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00"/>
    <numFmt numFmtId="166" formatCode="[$-409]d\-mmm;@"/>
    <numFmt numFmtId="167" formatCode="0.0%"/>
    <numFmt numFmtId="168" formatCode="0.000%"/>
    <numFmt numFmtId="169" formatCode="[$-409]d\-mmm\-yy;@"/>
    <numFmt numFmtId="170" formatCode="_(* #,##0_);_(* \(#,##0\);_(* &quot;-&quot;??_);_(@_)"/>
  </numFmts>
  <fonts count="56" x14ac:knownFonts="1">
    <font>
      <sz val="11"/>
      <color theme="1"/>
      <name val="Calibri"/>
      <family val="2"/>
      <scheme val="minor"/>
    </font>
    <font>
      <b/>
      <sz val="11"/>
      <color theme="1"/>
      <name val="Calibri"/>
      <family val="2"/>
      <scheme val="minor"/>
    </font>
    <font>
      <b/>
      <sz val="24"/>
      <color theme="1"/>
      <name val="Calibri"/>
      <family val="2"/>
      <scheme val="minor"/>
    </font>
    <font>
      <b/>
      <sz val="20"/>
      <color theme="1"/>
      <name val="Calibri"/>
      <family val="2"/>
      <scheme val="minor"/>
    </font>
    <font>
      <sz val="14"/>
      <color theme="1"/>
      <name val="Calibri"/>
      <family val="2"/>
      <scheme val="minor"/>
    </font>
    <font>
      <b/>
      <sz val="14"/>
      <color theme="1"/>
      <name val="Calibri"/>
      <family val="2"/>
      <scheme val="minor"/>
    </font>
    <font>
      <sz val="10"/>
      <color theme="1"/>
      <name val="Calibri"/>
      <family val="2"/>
      <scheme val="minor"/>
    </font>
    <font>
      <sz val="14"/>
      <color indexed="8"/>
      <name val="Calibri"/>
      <family val="2"/>
    </font>
    <font>
      <sz val="11.9"/>
      <color indexed="8"/>
      <name val="Calibri"/>
      <family val="2"/>
    </font>
    <font>
      <sz val="18"/>
      <color theme="1"/>
      <name val="Calibri"/>
      <family val="2"/>
      <scheme val="minor"/>
    </font>
    <font>
      <b/>
      <sz val="16"/>
      <color theme="1"/>
      <name val="Calibri"/>
      <family val="2"/>
      <scheme val="minor"/>
    </font>
    <font>
      <sz val="10"/>
      <name val="Arial"/>
      <family val="2"/>
    </font>
    <font>
      <b/>
      <sz val="18"/>
      <name val="Times New Roman"/>
      <family val="1"/>
    </font>
    <font>
      <sz val="13"/>
      <name val="Arial"/>
      <family val="2"/>
    </font>
    <font>
      <b/>
      <sz val="13"/>
      <name val="Arial"/>
      <family val="2"/>
    </font>
    <font>
      <b/>
      <sz val="13"/>
      <name val="Times New Roman"/>
      <family val="1"/>
    </font>
    <font>
      <b/>
      <sz val="12"/>
      <name val="Arial"/>
      <family val="2"/>
    </font>
    <font>
      <sz val="12"/>
      <color theme="1"/>
      <name val="Calibri"/>
      <family val="2"/>
      <scheme val="minor"/>
    </font>
    <font>
      <sz val="11"/>
      <color rgb="FF000000"/>
      <name val="Calibri"/>
      <family val="2"/>
      <scheme val="minor"/>
    </font>
    <font>
      <b/>
      <sz val="16"/>
      <color rgb="FF000000"/>
      <name val="Calibri"/>
      <family val="2"/>
      <scheme val="minor"/>
    </font>
    <font>
      <sz val="6"/>
      <color theme="1"/>
      <name val="Calibri"/>
      <family val="2"/>
      <scheme val="minor"/>
    </font>
    <font>
      <b/>
      <sz val="11"/>
      <color rgb="FFFFFFFF"/>
      <name val="Calibri"/>
      <family val="2"/>
      <scheme val="minor"/>
    </font>
    <font>
      <sz val="16"/>
      <color theme="1"/>
      <name val="Calibri"/>
      <family val="2"/>
      <scheme val="minor"/>
    </font>
    <font>
      <b/>
      <sz val="16"/>
      <color rgb="FFFFFFFF"/>
      <name val="Calibri"/>
      <family val="2"/>
      <scheme val="minor"/>
    </font>
    <font>
      <b/>
      <sz val="10"/>
      <color theme="1"/>
      <name val="Calibri"/>
      <family val="2"/>
      <scheme val="minor"/>
    </font>
    <font>
      <sz val="11"/>
      <color theme="1"/>
      <name val="Times New Roman"/>
      <family val="1"/>
    </font>
    <font>
      <b/>
      <sz val="11"/>
      <color theme="1"/>
      <name val="Times New Roman"/>
      <family val="1"/>
    </font>
    <font>
      <sz val="12"/>
      <color theme="1"/>
      <name val="Times New Roman"/>
      <family val="1"/>
    </font>
    <font>
      <b/>
      <sz val="10"/>
      <name val="Arial"/>
      <family val="2"/>
    </font>
    <font>
      <sz val="11"/>
      <name val="Times New Roman"/>
      <family val="1"/>
    </font>
    <font>
      <sz val="10"/>
      <name val="Times New Roman"/>
      <family val="1"/>
    </font>
    <font>
      <b/>
      <sz val="12"/>
      <color theme="1"/>
      <name val="Times New Roman"/>
      <family val="1"/>
    </font>
    <font>
      <sz val="11"/>
      <color theme="1"/>
      <name val="Calibri"/>
      <family val="2"/>
      <scheme val="minor"/>
    </font>
    <font>
      <b/>
      <sz val="12"/>
      <name val="Times New Roman"/>
      <family val="1"/>
    </font>
    <font>
      <b/>
      <sz val="11"/>
      <name val="Times New Roman"/>
      <family val="1"/>
    </font>
    <font>
      <b/>
      <sz val="10"/>
      <name val="Times New Roman"/>
      <family val="1"/>
    </font>
    <font>
      <b/>
      <sz val="11"/>
      <color indexed="8"/>
      <name val="Times New Roman"/>
      <family val="1"/>
    </font>
    <font>
      <b/>
      <sz val="16"/>
      <name val="Times New Roman"/>
      <family val="1"/>
    </font>
    <font>
      <b/>
      <sz val="14"/>
      <name val="Times New Roman"/>
      <family val="1"/>
    </font>
    <font>
      <sz val="10"/>
      <name val="Arial"/>
    </font>
    <font>
      <b/>
      <sz val="20"/>
      <name val="Times New Roman"/>
      <family val="1"/>
    </font>
    <font>
      <sz val="16"/>
      <name val="Times New Roman"/>
      <family val="1"/>
    </font>
    <font>
      <sz val="14"/>
      <name val="Times New Roman"/>
      <family val="1"/>
    </font>
    <font>
      <b/>
      <sz val="18"/>
      <color theme="1"/>
      <name val="Calibri"/>
      <family val="2"/>
      <scheme val="minor"/>
    </font>
    <font>
      <sz val="12"/>
      <name val="Times New Roman"/>
      <family val="1"/>
    </font>
    <font>
      <sz val="11"/>
      <name val="Calibri"/>
      <family val="2"/>
      <scheme val="minor"/>
    </font>
    <font>
      <b/>
      <sz val="16"/>
      <color theme="1"/>
      <name val="Times New Roman"/>
      <family val="1"/>
    </font>
    <font>
      <b/>
      <sz val="14"/>
      <color theme="1"/>
      <name val="Times New Roman"/>
      <family val="1"/>
    </font>
    <font>
      <sz val="11"/>
      <color rgb="FF000000"/>
      <name val="Times New Roman"/>
      <family val="1"/>
    </font>
    <font>
      <sz val="16"/>
      <color theme="1"/>
      <name val="Times New Roman"/>
      <family val="1"/>
    </font>
    <font>
      <b/>
      <sz val="16"/>
      <color rgb="FFFFFFFF"/>
      <name val="Times New Roman"/>
      <family val="1"/>
    </font>
    <font>
      <b/>
      <sz val="16"/>
      <color rgb="FF000000"/>
      <name val="Times New Roman"/>
      <family val="1"/>
    </font>
    <font>
      <sz val="10"/>
      <color theme="1"/>
      <name val="Times New Roman"/>
      <family val="1"/>
    </font>
    <font>
      <sz val="6"/>
      <color theme="1"/>
      <name val="Times New Roman"/>
      <family val="1"/>
    </font>
    <font>
      <b/>
      <sz val="11"/>
      <color rgb="FFFFFFFF"/>
      <name val="Times New Roman"/>
      <family val="1"/>
    </font>
    <font>
      <sz val="13"/>
      <name val="Times New Roman"/>
      <family val="1"/>
    </font>
  </fonts>
  <fills count="11">
    <fill>
      <patternFill patternType="none"/>
    </fill>
    <fill>
      <patternFill patternType="gray125"/>
    </fill>
    <fill>
      <patternFill patternType="solid">
        <fgColor rgb="FFFFFF00"/>
        <bgColor indexed="64"/>
      </patternFill>
    </fill>
    <fill>
      <patternFill patternType="solid">
        <fgColor indexed="13"/>
        <bgColor indexed="64"/>
      </patternFill>
    </fill>
    <fill>
      <patternFill patternType="solid">
        <fgColor rgb="FFEEEEEE"/>
        <bgColor indexed="64"/>
      </patternFill>
    </fill>
    <fill>
      <patternFill patternType="solid">
        <fgColor rgb="FFDCDCDC"/>
        <bgColor indexed="64"/>
      </patternFill>
    </fill>
    <fill>
      <patternFill patternType="solid">
        <fgColor rgb="FF000084"/>
        <bgColor indexed="64"/>
      </patternFill>
    </fill>
    <fill>
      <patternFill patternType="solid">
        <fgColor theme="0"/>
        <bgColor indexed="64"/>
      </patternFill>
    </fill>
    <fill>
      <patternFill patternType="solid">
        <fgColor indexed="9"/>
        <bgColor indexed="64"/>
      </patternFill>
    </fill>
    <fill>
      <patternFill patternType="solid">
        <fgColor theme="4" tint="0.39997558519241921"/>
        <bgColor indexed="64"/>
      </patternFill>
    </fill>
    <fill>
      <patternFill patternType="solid">
        <fgColor theme="7"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0" fontId="11" fillId="0" borderId="0"/>
    <xf numFmtId="9" fontId="32" fillId="0" borderId="0" applyFont="0" applyFill="0" applyBorder="0" applyAlignment="0" applyProtection="0"/>
    <xf numFmtId="43" fontId="32" fillId="0" borderId="0" applyFont="0" applyFill="0" applyBorder="0" applyAlignment="0" applyProtection="0"/>
    <xf numFmtId="0" fontId="39" fillId="0" borderId="0"/>
  </cellStyleXfs>
  <cellXfs count="966">
    <xf numFmtId="0" fontId="0" fillId="0" borderId="0" xfId="0"/>
    <xf numFmtId="0" fontId="3" fillId="0" borderId="0" xfId="0" applyFont="1" applyAlignment="1"/>
    <xf numFmtId="0" fontId="1" fillId="0" borderId="0" xfId="0" applyFont="1" applyAlignment="1">
      <alignment horizontal="center" vertical="center"/>
    </xf>
    <xf numFmtId="0" fontId="0" fillId="0" borderId="0" xfId="0" applyFont="1" applyAlignment="1">
      <alignment vertical="center"/>
    </xf>
    <xf numFmtId="9" fontId="0" fillId="0" borderId="0" xfId="0" applyNumberFormat="1" applyBorder="1"/>
    <xf numFmtId="0" fontId="4" fillId="0" borderId="0" xfId="0" applyFont="1" applyBorder="1" applyAlignment="1"/>
    <xf numFmtId="16" fontId="6" fillId="0" borderId="0" xfId="0" applyNumberFormat="1" applyFont="1" applyBorder="1"/>
    <xf numFmtId="0" fontId="6" fillId="0" borderId="0" xfId="0" applyFont="1" applyBorder="1"/>
    <xf numFmtId="0" fontId="0" fillId="0" borderId="0" xfId="0" applyBorder="1" applyAlignment="1">
      <alignment vertical="center"/>
    </xf>
    <xf numFmtId="0" fontId="1" fillId="0" borderId="0" xfId="0" applyFont="1" applyBorder="1" applyAlignment="1">
      <alignment vertical="center"/>
    </xf>
    <xf numFmtId="0" fontId="0" fillId="0" borderId="0" xfId="0" applyAlignment="1">
      <alignment vertical="center"/>
    </xf>
    <xf numFmtId="0" fontId="0" fillId="2" borderId="0" xfId="0" applyFill="1" applyAlignment="1">
      <alignment vertical="center"/>
    </xf>
    <xf numFmtId="0" fontId="4" fillId="0" borderId="2" xfId="0" applyFont="1" applyBorder="1"/>
    <xf numFmtId="0" fontId="0" fillId="0" borderId="0" xfId="0" applyBorder="1"/>
    <xf numFmtId="9" fontId="0" fillId="0" borderId="0" xfId="0" applyNumberFormat="1" applyBorder="1" applyAlignment="1">
      <alignment horizontal="center"/>
    </xf>
    <xf numFmtId="2" fontId="0" fillId="0" borderId="0" xfId="0" applyNumberFormat="1" applyBorder="1"/>
    <xf numFmtId="0" fontId="1" fillId="0" borderId="0" xfId="0" applyFont="1"/>
    <xf numFmtId="0" fontId="4" fillId="0" borderId="2" xfId="0" applyFont="1" applyBorder="1" applyAlignment="1"/>
    <xf numFmtId="2" fontId="0" fillId="0" borderId="0" xfId="0" applyNumberFormat="1"/>
    <xf numFmtId="0" fontId="4" fillId="0" borderId="0" xfId="0" applyFont="1" applyBorder="1"/>
    <xf numFmtId="16" fontId="6" fillId="0" borderId="0" xfId="0" applyNumberFormat="1" applyFont="1" applyBorder="1" applyAlignment="1">
      <alignment vertical="center"/>
    </xf>
    <xf numFmtId="0" fontId="6" fillId="0" borderId="0" xfId="0" applyFont="1" applyBorder="1" applyAlignment="1">
      <alignment vertical="center"/>
    </xf>
    <xf numFmtId="0" fontId="0" fillId="0" borderId="0" xfId="0" applyBorder="1" applyAlignment="1">
      <alignment horizontal="center" vertical="center"/>
    </xf>
    <xf numFmtId="0" fontId="1" fillId="0" borderId="0" xfId="0" applyFont="1" applyAlignment="1">
      <alignment vertical="center"/>
    </xf>
    <xf numFmtId="0" fontId="4" fillId="0" borderId="2" xfId="0" applyFont="1" applyBorder="1" applyAlignment="1">
      <alignment vertical="center"/>
    </xf>
    <xf numFmtId="0" fontId="13" fillId="0" borderId="0" xfId="1" applyFont="1" applyAlignment="1">
      <alignment horizontal="center" vertical="center" wrapText="1"/>
    </xf>
    <xf numFmtId="0" fontId="15" fillId="0" borderId="2" xfId="1" applyFont="1" applyBorder="1" applyAlignment="1">
      <alignment horizontal="center" vertical="center" wrapText="1"/>
    </xf>
    <xf numFmtId="0" fontId="13" fillId="0" borderId="2" xfId="1" applyFont="1" applyBorder="1" applyAlignment="1">
      <alignment horizontal="left" vertical="center" wrapText="1"/>
    </xf>
    <xf numFmtId="0" fontId="13" fillId="0" borderId="2" xfId="1" applyFont="1" applyBorder="1" applyAlignment="1">
      <alignment horizontal="center" vertical="center" wrapText="1"/>
    </xf>
    <xf numFmtId="0" fontId="14" fillId="0" borderId="2" xfId="1" applyFont="1" applyBorder="1" applyAlignment="1">
      <alignment horizontal="left" vertical="center" wrapText="1"/>
    </xf>
    <xf numFmtId="0" fontId="14" fillId="0" borderId="2" xfId="1" applyFont="1" applyBorder="1" applyAlignment="1">
      <alignment horizontal="center" vertical="center" wrapText="1"/>
    </xf>
    <xf numFmtId="0" fontId="13" fillId="0" borderId="0" xfId="1" applyFont="1" applyAlignment="1">
      <alignment horizontal="left" vertical="center" wrapText="1"/>
    </xf>
    <xf numFmtId="0" fontId="0" fillId="0" borderId="0" xfId="0" applyAlignment="1">
      <alignment vertical="center" wrapText="1"/>
    </xf>
    <xf numFmtId="0" fontId="1" fillId="0" borderId="0" xfId="0" applyFont="1" applyBorder="1" applyAlignment="1">
      <alignment vertical="center" wrapText="1"/>
    </xf>
    <xf numFmtId="0" fontId="18" fillId="4" borderId="0" xfId="0" applyFont="1" applyFill="1" applyAlignment="1">
      <alignment vertical="center" wrapText="1"/>
    </xf>
    <xf numFmtId="14" fontId="18" fillId="4" borderId="0" xfId="0" applyNumberFormat="1" applyFont="1" applyFill="1" applyAlignment="1">
      <alignment vertical="center" wrapText="1"/>
    </xf>
    <xf numFmtId="0" fontId="18" fillId="5" borderId="0" xfId="0" applyFont="1" applyFill="1" applyAlignment="1">
      <alignment vertical="center" wrapText="1"/>
    </xf>
    <xf numFmtId="14" fontId="18" fillId="5" borderId="0" xfId="0" applyNumberFormat="1" applyFont="1" applyFill="1" applyAlignment="1">
      <alignment vertical="center" wrapText="1"/>
    </xf>
    <xf numFmtId="0" fontId="10" fillId="0" borderId="0" xfId="0" applyFont="1" applyAlignment="1">
      <alignment vertical="center" wrapText="1"/>
    </xf>
    <xf numFmtId="0" fontId="10" fillId="0" borderId="0" xfId="0" applyFont="1" applyBorder="1" applyAlignment="1">
      <alignment vertical="center" wrapText="1"/>
    </xf>
    <xf numFmtId="0" fontId="19" fillId="5" borderId="0" xfId="0" applyFont="1" applyFill="1" applyAlignment="1">
      <alignment vertical="center" wrapText="1"/>
    </xf>
    <xf numFmtId="14" fontId="19" fillId="5" borderId="0" xfId="0" applyNumberFormat="1" applyFont="1" applyFill="1" applyAlignment="1">
      <alignment vertical="center" wrapText="1"/>
    </xf>
    <xf numFmtId="16" fontId="0" fillId="0" borderId="2" xfId="0" applyNumberFormat="1" applyBorder="1" applyAlignment="1">
      <alignment horizontal="center" vertical="center" wrapText="1"/>
    </xf>
    <xf numFmtId="0" fontId="0" fillId="0" borderId="2" xfId="0" applyFont="1" applyBorder="1" applyAlignment="1">
      <alignment horizontal="center" vertical="center" wrapText="1"/>
    </xf>
    <xf numFmtId="0" fontId="0" fillId="0" borderId="7" xfId="0" applyBorder="1" applyAlignment="1">
      <alignment vertical="center"/>
    </xf>
    <xf numFmtId="0" fontId="0" fillId="0" borderId="2" xfId="0" applyBorder="1" applyAlignment="1">
      <alignment vertical="center" wrapText="1"/>
    </xf>
    <xf numFmtId="0" fontId="20" fillId="0" borderId="0" xfId="0" applyFont="1" applyBorder="1" applyAlignment="1">
      <alignment vertical="center" wrapText="1"/>
    </xf>
    <xf numFmtId="0" fontId="0" fillId="0" borderId="2" xfId="0" applyBorder="1" applyAlignment="1">
      <alignment vertical="center"/>
    </xf>
    <xf numFmtId="0" fontId="0" fillId="0" borderId="0" xfId="0" applyBorder="1" applyAlignment="1">
      <alignment vertical="center" wrapText="1"/>
    </xf>
    <xf numFmtId="0" fontId="21" fillId="6" borderId="0" xfId="0" applyFont="1" applyFill="1" applyAlignment="1">
      <alignment horizontal="center" vertical="center" wrapText="1"/>
    </xf>
    <xf numFmtId="2" fontId="0" fillId="0" borderId="2" xfId="0" applyNumberFormat="1" applyBorder="1" applyAlignment="1">
      <alignment vertical="center" wrapText="1"/>
    </xf>
    <xf numFmtId="1" fontId="1" fillId="0" borderId="2" xfId="0" applyNumberFormat="1" applyFont="1" applyBorder="1" applyAlignment="1">
      <alignment vertical="center" wrapText="1"/>
    </xf>
    <xf numFmtId="0" fontId="22" fillId="0" borderId="0" xfId="0" applyFont="1" applyAlignment="1">
      <alignment vertical="center" wrapText="1"/>
    </xf>
    <xf numFmtId="0" fontId="23" fillId="6" borderId="0" xfId="0" applyFont="1" applyFill="1" applyAlignment="1">
      <alignment horizontal="center" vertical="center" wrapText="1"/>
    </xf>
    <xf numFmtId="9" fontId="0" fillId="0" borderId="2" xfId="0" applyNumberFormat="1" applyBorder="1" applyAlignment="1">
      <alignment vertical="center" wrapText="1"/>
    </xf>
    <xf numFmtId="0" fontId="0" fillId="2" borderId="0" xfId="0" applyFill="1" applyAlignment="1">
      <alignment horizontal="left" vertical="center" wrapText="1"/>
    </xf>
    <xf numFmtId="1" fontId="0" fillId="0" borderId="2" xfId="0" applyNumberFormat="1" applyBorder="1" applyAlignment="1">
      <alignment vertical="center" wrapText="1"/>
    </xf>
    <xf numFmtId="0" fontId="25" fillId="0" borderId="0" xfId="0" applyFont="1"/>
    <xf numFmtId="0" fontId="25" fillId="0" borderId="2" xfId="0" applyFont="1" applyBorder="1"/>
    <xf numFmtId="0" fontId="25" fillId="0" borderId="2" xfId="0" applyFont="1" applyBorder="1" applyAlignment="1">
      <alignment vertical="center"/>
    </xf>
    <xf numFmtId="0" fontId="25" fillId="0" borderId="0" xfId="0" applyFont="1" applyBorder="1" applyAlignment="1">
      <alignment wrapText="1"/>
    </xf>
    <xf numFmtId="0" fontId="25" fillId="0" borderId="10" xfId="0" applyFont="1" applyBorder="1"/>
    <xf numFmtId="0" fontId="25" fillId="0" borderId="0" xfId="0" applyFont="1" applyBorder="1"/>
    <xf numFmtId="0" fontId="25" fillId="0" borderId="4" xfId="0" applyFont="1" applyBorder="1"/>
    <xf numFmtId="0" fontId="25" fillId="0" borderId="0" xfId="0" applyFont="1" applyFill="1" applyBorder="1"/>
    <xf numFmtId="0" fontId="30" fillId="8" borderId="4" xfId="0" applyFont="1" applyFill="1" applyBorder="1"/>
    <xf numFmtId="0" fontId="0" fillId="0" borderId="11" xfId="0" applyBorder="1" applyAlignment="1">
      <alignment vertical="center" wrapText="1"/>
    </xf>
    <xf numFmtId="0" fontId="1" fillId="0" borderId="1" xfId="0" applyFont="1" applyBorder="1" applyAlignment="1">
      <alignment horizontal="left" vertical="center" wrapText="1"/>
    </xf>
    <xf numFmtId="0" fontId="0" fillId="0" borderId="1" xfId="0" applyBorder="1" applyAlignment="1">
      <alignment vertical="center" wrapText="1"/>
    </xf>
    <xf numFmtId="0" fontId="0" fillId="0" borderId="15" xfId="0" applyBorder="1" applyAlignment="1">
      <alignment vertical="center" wrapText="1"/>
    </xf>
    <xf numFmtId="0" fontId="0" fillId="0" borderId="0" xfId="0" applyBorder="1" applyAlignment="1">
      <alignment horizontal="center"/>
    </xf>
    <xf numFmtId="2" fontId="4" fillId="0" borderId="2" xfId="0" applyNumberFormat="1" applyFont="1" applyBorder="1"/>
    <xf numFmtId="0" fontId="4" fillId="0" borderId="21" xfId="0" applyFont="1" applyBorder="1"/>
    <xf numFmtId="0" fontId="4" fillId="0" borderId="22" xfId="0" applyFont="1" applyBorder="1"/>
    <xf numFmtId="0" fontId="4" fillId="0" borderId="23" xfId="0" applyFont="1" applyBorder="1"/>
    <xf numFmtId="0" fontId="4" fillId="0" borderId="24" xfId="0" applyFont="1" applyBorder="1"/>
    <xf numFmtId="0" fontId="4" fillId="0" borderId="0" xfId="0" applyFont="1" applyBorder="1" applyAlignment="1">
      <alignment vertical="center"/>
    </xf>
    <xf numFmtId="0" fontId="4" fillId="0" borderId="0" xfId="0" applyFont="1" applyBorder="1" applyAlignment="1">
      <alignment horizontal="left" vertical="center"/>
    </xf>
    <xf numFmtId="2" fontId="4" fillId="0" borderId="0" xfId="0" applyNumberFormat="1" applyFont="1" applyBorder="1" applyAlignment="1">
      <alignment horizontal="left" vertical="center"/>
    </xf>
    <xf numFmtId="0" fontId="1" fillId="0" borderId="0" xfId="0" applyFont="1" applyBorder="1" applyAlignment="1">
      <alignment horizontal="right" vertical="center" wrapText="1"/>
    </xf>
    <xf numFmtId="0" fontId="25" fillId="9" borderId="0" xfId="0" applyFont="1" applyFill="1" applyBorder="1"/>
    <xf numFmtId="0" fontId="25" fillId="10" borderId="0" xfId="0" applyFont="1" applyFill="1" applyBorder="1"/>
    <xf numFmtId="0" fontId="25" fillId="7" borderId="2" xfId="0" applyFont="1" applyFill="1" applyBorder="1"/>
    <xf numFmtId="0" fontId="25" fillId="7" borderId="0" xfId="0" applyFont="1" applyFill="1" applyBorder="1"/>
    <xf numFmtId="0" fontId="25" fillId="0" borderId="2" xfId="0" applyFont="1" applyBorder="1" applyAlignment="1">
      <alignment horizontal="center" vertical="center"/>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7" xfId="0" applyFont="1" applyBorder="1" applyAlignment="1">
      <alignment horizontal="center" vertical="center"/>
    </xf>
    <xf numFmtId="0" fontId="34" fillId="0" borderId="10" xfId="0" applyFont="1" applyBorder="1" applyAlignment="1">
      <alignment horizontal="left"/>
    </xf>
    <xf numFmtId="0" fontId="29" fillId="0" borderId="0" xfId="0" applyFont="1" applyBorder="1"/>
    <xf numFmtId="0" fontId="34" fillId="0" borderId="4" xfId="0" applyFont="1" applyBorder="1"/>
    <xf numFmtId="2" fontId="29" fillId="0" borderId="2" xfId="0" applyNumberFormat="1" applyFont="1" applyBorder="1" applyAlignment="1">
      <alignment horizontal="center"/>
    </xf>
    <xf numFmtId="1" fontId="29" fillId="0" borderId="2" xfId="0" applyNumberFormat="1" applyFont="1" applyBorder="1" applyAlignment="1">
      <alignment horizontal="center"/>
    </xf>
    <xf numFmtId="1" fontId="29" fillId="0" borderId="4" xfId="0" applyNumberFormat="1" applyFont="1" applyBorder="1" applyAlignment="1">
      <alignment horizontal="center"/>
    </xf>
    <xf numFmtId="0" fontId="25" fillId="0" borderId="6" xfId="0" applyFont="1" applyBorder="1" applyAlignment="1"/>
    <xf numFmtId="0" fontId="27" fillId="0" borderId="6" xfId="0" applyFont="1" applyBorder="1" applyAlignment="1"/>
    <xf numFmtId="0" fontId="25" fillId="0" borderId="12" xfId="0" applyFont="1" applyBorder="1"/>
    <xf numFmtId="0" fontId="35" fillId="0" borderId="12" xfId="0" applyFont="1" applyBorder="1" applyAlignment="1">
      <alignment horizontal="center" vertical="center"/>
    </xf>
    <xf numFmtId="0" fontId="29" fillId="0" borderId="0" xfId="0" applyFont="1" applyBorder="1" applyAlignment="1">
      <alignment horizontal="center"/>
    </xf>
    <xf numFmtId="0" fontId="29" fillId="0" borderId="3" xfId="0" applyFont="1" applyBorder="1" applyAlignment="1">
      <alignment horizontal="center"/>
    </xf>
    <xf numFmtId="0" fontId="25" fillId="0" borderId="13" xfId="0" applyFont="1" applyBorder="1"/>
    <xf numFmtId="0" fontId="35" fillId="7" borderId="13" xfId="0" applyFont="1" applyFill="1" applyBorder="1" applyAlignment="1">
      <alignment horizontal="center" vertical="center"/>
    </xf>
    <xf numFmtId="0" fontId="35" fillId="0" borderId="13" xfId="0" applyFont="1" applyBorder="1" applyAlignment="1">
      <alignment horizontal="center" vertical="center"/>
    </xf>
    <xf numFmtId="0" fontId="34" fillId="7" borderId="13" xfId="0" applyFont="1" applyFill="1" applyBorder="1" applyAlignment="1">
      <alignment horizontal="center" vertical="center"/>
    </xf>
    <xf numFmtId="0" fontId="34" fillId="0" borderId="13" xfId="0" applyFont="1" applyBorder="1" applyAlignment="1">
      <alignment horizontal="center" vertical="center" wrapText="1"/>
    </xf>
    <xf numFmtId="0" fontId="36" fillId="0" borderId="13" xfId="0" applyFont="1" applyBorder="1" applyAlignment="1">
      <alignment horizontal="center" vertical="center" wrapText="1"/>
    </xf>
    <xf numFmtId="0" fontId="34" fillId="7" borderId="13" xfId="0" applyFont="1" applyFill="1" applyBorder="1" applyAlignment="1">
      <alignment horizontal="center" vertical="center" wrapText="1"/>
    </xf>
    <xf numFmtId="2" fontId="29" fillId="0" borderId="4" xfId="0" applyNumberFormat="1" applyFont="1" applyBorder="1" applyAlignment="1">
      <alignment horizontal="center"/>
    </xf>
    <xf numFmtId="0" fontId="25" fillId="0" borderId="7" xfId="0" applyFont="1" applyBorder="1"/>
    <xf numFmtId="0" fontId="35" fillId="0" borderId="2" xfId="0" applyFont="1" applyBorder="1" applyAlignment="1">
      <alignment horizontal="center" vertical="center"/>
    </xf>
    <xf numFmtId="0" fontId="35" fillId="0" borderId="13" xfId="0" applyFont="1" applyFill="1" applyBorder="1" applyAlignment="1">
      <alignment horizontal="center" vertical="center"/>
    </xf>
    <xf numFmtId="0" fontId="35" fillId="0" borderId="7" xfId="0" applyFont="1" applyBorder="1" applyAlignment="1">
      <alignment horizontal="center" vertical="center"/>
    </xf>
    <xf numFmtId="0" fontId="26" fillId="0" borderId="13" xfId="0" applyFont="1" applyBorder="1" applyAlignment="1">
      <alignment horizontal="center"/>
    </xf>
    <xf numFmtId="0" fontId="25" fillId="7" borderId="13" xfId="0" applyFont="1" applyFill="1" applyBorder="1"/>
    <xf numFmtId="0" fontId="25" fillId="0" borderId="14" xfId="0" applyFont="1" applyBorder="1"/>
    <xf numFmtId="0" fontId="25" fillId="0" borderId="1" xfId="0" applyFont="1" applyBorder="1"/>
    <xf numFmtId="0" fontId="38" fillId="0" borderId="2" xfId="0" applyFont="1" applyBorder="1" applyAlignment="1">
      <alignment horizontal="center" vertical="center"/>
    </xf>
    <xf numFmtId="0" fontId="5" fillId="0" borderId="2" xfId="0" applyFont="1" applyBorder="1"/>
    <xf numFmtId="0" fontId="4" fillId="0" borderId="2" xfId="0" applyFont="1" applyBorder="1" applyAlignment="1">
      <alignment horizontal="left"/>
    </xf>
    <xf numFmtId="0" fontId="4" fillId="0" borderId="2" xfId="0" applyFont="1" applyBorder="1" applyAlignment="1">
      <alignment horizontal="center"/>
    </xf>
    <xf numFmtId="0" fontId="13" fillId="0" borderId="2" xfId="1" applyFont="1" applyBorder="1" applyAlignment="1">
      <alignment horizontal="center" vertical="center" wrapText="1"/>
    </xf>
    <xf numFmtId="0" fontId="14" fillId="3" borderId="2" xfId="1" applyFont="1" applyFill="1" applyBorder="1" applyAlignment="1">
      <alignment horizontal="left" vertical="center" wrapText="1"/>
    </xf>
    <xf numFmtId="0" fontId="14" fillId="0" borderId="2" xfId="1" applyFont="1" applyBorder="1" applyAlignment="1">
      <alignment horizontal="left" vertical="center" wrapText="1"/>
    </xf>
    <xf numFmtId="0" fontId="13" fillId="0" borderId="2" xfId="1" applyFont="1" applyBorder="1" applyAlignment="1">
      <alignment horizontal="left" vertical="center" wrapText="1"/>
    </xf>
    <xf numFmtId="0" fontId="14" fillId="0" borderId="2" xfId="1" applyFont="1" applyBorder="1" applyAlignment="1">
      <alignment horizontal="center" vertical="center" wrapText="1"/>
    </xf>
    <xf numFmtId="0" fontId="0" fillId="0" borderId="2" xfId="0" applyBorder="1" applyAlignment="1">
      <alignment horizontal="center" vertical="center" wrapText="1"/>
    </xf>
    <xf numFmtId="0" fontId="1" fillId="0" borderId="0" xfId="0" applyFont="1" applyBorder="1" applyAlignment="1">
      <alignment horizontal="left" vertical="center" wrapText="1"/>
    </xf>
    <xf numFmtId="0" fontId="0" fillId="0" borderId="6" xfId="0" applyBorder="1"/>
    <xf numFmtId="0" fontId="0" fillId="0" borderId="5" xfId="0" applyBorder="1"/>
    <xf numFmtId="0" fontId="0" fillId="0" borderId="0" xfId="0" applyBorder="1" applyAlignment="1">
      <alignment horizontal="center" vertical="center" wrapText="1"/>
    </xf>
    <xf numFmtId="0" fontId="1" fillId="0" borderId="0" xfId="0" applyFont="1" applyBorder="1" applyAlignment="1">
      <alignment horizontal="left" vertical="center" wrapText="1"/>
    </xf>
    <xf numFmtId="0" fontId="0" fillId="0" borderId="2" xfId="0" applyBorder="1" applyAlignment="1">
      <alignment horizontal="center" vertical="center" wrapText="1"/>
    </xf>
    <xf numFmtId="0" fontId="28" fillId="7" borderId="2" xfId="0" applyFont="1" applyFill="1" applyBorder="1" applyAlignment="1">
      <alignment horizontal="center"/>
    </xf>
    <xf numFmtId="0" fontId="0" fillId="0" borderId="14" xfId="0" applyBorder="1"/>
    <xf numFmtId="0" fontId="0" fillId="0" borderId="1" xfId="0" applyBorder="1"/>
    <xf numFmtId="2" fontId="10" fillId="0" borderId="1" xfId="0" applyNumberFormat="1" applyFont="1" applyBorder="1" applyAlignment="1">
      <alignment horizontal="left" vertical="center"/>
    </xf>
    <xf numFmtId="0" fontId="0" fillId="0" borderId="15" xfId="0" applyBorder="1"/>
    <xf numFmtId="0" fontId="4" fillId="0" borderId="10" xfId="0" applyFont="1" applyBorder="1"/>
    <xf numFmtId="0" fontId="0" fillId="0" borderId="10" xfId="0" applyBorder="1"/>
    <xf numFmtId="2" fontId="10" fillId="0" borderId="0" xfId="0" applyNumberFormat="1" applyFont="1" applyBorder="1" applyAlignment="1">
      <alignment horizontal="left" vertical="center"/>
    </xf>
    <xf numFmtId="0" fontId="0" fillId="0" borderId="11" xfId="0" applyBorder="1"/>
    <xf numFmtId="0" fontId="0" fillId="0" borderId="4" xfId="0" applyBorder="1"/>
    <xf numFmtId="2" fontId="10" fillId="0" borderId="6" xfId="0" applyNumberFormat="1" applyFont="1" applyBorder="1" applyAlignment="1">
      <alignment horizontal="left" vertical="center"/>
    </xf>
    <xf numFmtId="0" fontId="13" fillId="7" borderId="0" xfId="1" applyFont="1" applyFill="1" applyAlignment="1">
      <alignment horizontal="center" vertical="center" wrapText="1"/>
    </xf>
    <xf numFmtId="0" fontId="13" fillId="0" borderId="14" xfId="1" applyFont="1" applyBorder="1" applyAlignment="1">
      <alignment horizontal="left" vertical="center" wrapText="1"/>
    </xf>
    <xf numFmtId="0" fontId="13" fillId="0" borderId="1" xfId="1" applyFont="1" applyBorder="1" applyAlignment="1">
      <alignment horizontal="center" vertical="center" wrapText="1"/>
    </xf>
    <xf numFmtId="0" fontId="14" fillId="0" borderId="1" xfId="1" applyFont="1" applyBorder="1" applyAlignment="1">
      <alignment horizontal="center" vertical="center" wrapText="1"/>
    </xf>
    <xf numFmtId="0" fontId="13" fillId="0" borderId="15" xfId="1" applyFont="1" applyBorder="1" applyAlignment="1">
      <alignment horizontal="center" vertical="center" wrapText="1"/>
    </xf>
    <xf numFmtId="0" fontId="13" fillId="7" borderId="14" xfId="1" applyFont="1" applyFill="1" applyBorder="1" applyAlignment="1">
      <alignment horizontal="left" vertical="center" wrapText="1"/>
    </xf>
    <xf numFmtId="0" fontId="13" fillId="7" borderId="1" xfId="1" applyFont="1" applyFill="1" applyBorder="1" applyAlignment="1">
      <alignment horizontal="center" vertical="center" wrapText="1"/>
    </xf>
    <xf numFmtId="0" fontId="13" fillId="7" borderId="15" xfId="1" applyFont="1" applyFill="1" applyBorder="1" applyAlignment="1">
      <alignment horizontal="center" vertical="center" wrapText="1"/>
    </xf>
    <xf numFmtId="0" fontId="14" fillId="0" borderId="2" xfId="1" applyFont="1" applyBorder="1" applyAlignment="1">
      <alignment vertical="center" wrapText="1"/>
    </xf>
    <xf numFmtId="0" fontId="10" fillId="0" borderId="10" xfId="0" applyFont="1" applyBorder="1" applyAlignment="1">
      <alignment vertical="center" wrapText="1"/>
    </xf>
    <xf numFmtId="0" fontId="10" fillId="0" borderId="11" xfId="0" applyFont="1" applyBorder="1" applyAlignment="1">
      <alignmen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30" fillId="7" borderId="2" xfId="0" applyFont="1" applyFill="1" applyBorder="1" applyAlignment="1">
      <alignment horizontal="left"/>
    </xf>
    <xf numFmtId="0" fontId="31" fillId="7" borderId="4" xfId="0" applyFont="1" applyFill="1" applyBorder="1" applyAlignment="1">
      <alignment horizontal="center" vertical="center"/>
    </xf>
    <xf numFmtId="0" fontId="31" fillId="7" borderId="6" xfId="0" applyFont="1" applyFill="1" applyBorder="1" applyAlignment="1">
      <alignment horizontal="center" vertical="center"/>
    </xf>
    <xf numFmtId="0" fontId="31" fillId="7" borderId="5" xfId="0" applyFont="1" applyFill="1" applyBorder="1" applyAlignment="1">
      <alignment horizontal="center" vertical="center"/>
    </xf>
    <xf numFmtId="0" fontId="0" fillId="0" borderId="14" xfId="0" applyBorder="1" applyAlignment="1">
      <alignment vertical="center" wrapText="1"/>
    </xf>
    <xf numFmtId="0" fontId="0" fillId="0" borderId="1" xfId="0" applyBorder="1" applyAlignment="1">
      <alignment horizontal="center" vertical="center" wrapText="1"/>
    </xf>
    <xf numFmtId="0" fontId="1" fillId="0" borderId="11" xfId="0" applyFont="1" applyBorder="1" applyAlignment="1">
      <alignment vertical="center" wrapText="1"/>
    </xf>
    <xf numFmtId="0" fontId="28" fillId="7" borderId="2" xfId="1" applyFont="1" applyFill="1" applyBorder="1" applyAlignment="1">
      <alignment horizontal="center"/>
    </xf>
    <xf numFmtId="2" fontId="29" fillId="7" borderId="0" xfId="0" applyNumberFormat="1" applyFont="1" applyFill="1" applyBorder="1" applyAlignment="1">
      <alignment horizontal="center"/>
    </xf>
    <xf numFmtId="2" fontId="29" fillId="7" borderId="2" xfId="0" applyNumberFormat="1" applyFont="1" applyFill="1" applyBorder="1" applyAlignment="1">
      <alignment horizontal="center"/>
    </xf>
    <xf numFmtId="0" fontId="30" fillId="7" borderId="4" xfId="0" applyFont="1" applyFill="1" applyBorder="1"/>
    <xf numFmtId="0" fontId="30" fillId="7" borderId="2" xfId="0" applyFont="1" applyFill="1" applyBorder="1"/>
    <xf numFmtId="0" fontId="29" fillId="7" borderId="2" xfId="0" applyFont="1" applyFill="1" applyBorder="1"/>
    <xf numFmtId="0" fontId="29" fillId="7" borderId="2" xfId="0" applyFont="1" applyFill="1" applyBorder="1" applyAlignment="1">
      <alignment vertical="center"/>
    </xf>
    <xf numFmtId="0" fontId="29" fillId="7" borderId="10" xfId="0" applyFont="1" applyFill="1" applyBorder="1"/>
    <xf numFmtId="0" fontId="29" fillId="7" borderId="0" xfId="0" applyFont="1" applyFill="1" applyBorder="1"/>
    <xf numFmtId="0" fontId="29" fillId="7" borderId="11" xfId="0" applyFont="1" applyFill="1" applyBorder="1"/>
    <xf numFmtId="0" fontId="44" fillId="7" borderId="2" xfId="0" applyFont="1" applyFill="1" applyBorder="1" applyAlignment="1"/>
    <xf numFmtId="0" fontId="29" fillId="7" borderId="2" xfId="0" applyFont="1" applyFill="1" applyBorder="1" applyAlignment="1">
      <alignment horizontal="center"/>
    </xf>
    <xf numFmtId="0" fontId="29" fillId="7" borderId="7" xfId="0" applyFont="1" applyFill="1" applyBorder="1" applyAlignment="1">
      <alignment horizontal="center" vertical="center"/>
    </xf>
    <xf numFmtId="0" fontId="29" fillId="7" borderId="4" xfId="0" applyFont="1" applyFill="1" applyBorder="1"/>
    <xf numFmtId="0" fontId="29" fillId="7" borderId="0" xfId="0" applyFont="1" applyFill="1"/>
    <xf numFmtId="0" fontId="29" fillId="7" borderId="4" xfId="0" applyFont="1" applyFill="1" applyBorder="1" applyAlignment="1">
      <alignment horizontal="left" vertical="center"/>
    </xf>
    <xf numFmtId="0" fontId="29" fillId="7" borderId="6" xfId="0" applyFont="1" applyFill="1" applyBorder="1"/>
    <xf numFmtId="0" fontId="29" fillId="7" borderId="5" xfId="0" applyFont="1" applyFill="1" applyBorder="1"/>
    <xf numFmtId="0" fontId="45" fillId="7" borderId="0" xfId="0" applyFont="1" applyFill="1"/>
    <xf numFmtId="0" fontId="29" fillId="7" borderId="2" xfId="0" applyFont="1" applyFill="1" applyBorder="1" applyAlignment="1">
      <alignment horizontal="left" vertical="center"/>
    </xf>
    <xf numFmtId="0" fontId="29" fillId="7" borderId="15" xfId="0" applyFont="1" applyFill="1" applyBorder="1"/>
    <xf numFmtId="0" fontId="29" fillId="7" borderId="2" xfId="0" applyFont="1" applyFill="1" applyBorder="1" applyAlignment="1">
      <alignment horizontal="center" vertical="center"/>
    </xf>
    <xf numFmtId="0" fontId="29" fillId="7" borderId="14" xfId="0" applyFont="1" applyFill="1" applyBorder="1"/>
    <xf numFmtId="0" fontId="45" fillId="7" borderId="14" xfId="0" applyFont="1" applyFill="1" applyBorder="1"/>
    <xf numFmtId="0" fontId="45" fillId="7" borderId="1" xfId="0" applyFont="1" applyFill="1" applyBorder="1"/>
    <xf numFmtId="0" fontId="45" fillId="7" borderId="15" xfId="0" applyFont="1" applyFill="1" applyBorder="1"/>
    <xf numFmtId="0" fontId="4" fillId="0" borderId="2" xfId="0" applyFont="1" applyBorder="1" applyAlignment="1">
      <alignment horizontal="center"/>
    </xf>
    <xf numFmtId="0" fontId="4" fillId="0" borderId="2" xfId="0" applyFont="1" applyBorder="1" applyAlignment="1">
      <alignment horizontal="left"/>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25" fillId="0" borderId="2" xfId="0" applyFont="1" applyBorder="1" applyAlignment="1">
      <alignment horizontal="center"/>
    </xf>
    <xf numFmtId="0" fontId="25" fillId="0" borderId="4" xfId="0" applyFont="1" applyBorder="1" applyAlignment="1">
      <alignment horizontal="center"/>
    </xf>
    <xf numFmtId="0" fontId="34" fillId="0" borderId="2" xfId="0" applyFont="1" applyBorder="1" applyAlignment="1">
      <alignment horizontal="left"/>
    </xf>
    <xf numFmtId="0" fontId="25" fillId="0" borderId="0" xfId="0" applyFont="1" applyAlignment="1">
      <alignment vertical="center" wrapText="1"/>
    </xf>
    <xf numFmtId="0" fontId="25" fillId="9" borderId="0" xfId="0" applyFont="1" applyFill="1" applyAlignment="1">
      <alignment vertical="center" wrapText="1"/>
    </xf>
    <xf numFmtId="0" fontId="26" fillId="7" borderId="0" xfId="0" applyFont="1" applyFill="1" applyBorder="1" applyAlignment="1">
      <alignment vertical="center" wrapText="1"/>
    </xf>
    <xf numFmtId="0" fontId="25" fillId="7" borderId="0" xfId="0" applyFont="1" applyFill="1" applyBorder="1" applyAlignment="1">
      <alignment vertical="center" wrapText="1"/>
    </xf>
    <xf numFmtId="0" fontId="25" fillId="7" borderId="11" xfId="0" applyFont="1" applyFill="1" applyBorder="1" applyAlignment="1">
      <alignment vertical="center" wrapText="1"/>
    </xf>
    <xf numFmtId="0" fontId="26" fillId="7" borderId="0" xfId="0" applyFont="1" applyFill="1" applyBorder="1" applyAlignment="1">
      <alignment vertical="center"/>
    </xf>
    <xf numFmtId="0" fontId="48" fillId="9" borderId="0" xfId="0" applyFont="1" applyFill="1" applyAlignment="1">
      <alignment vertical="center" wrapText="1"/>
    </xf>
    <xf numFmtId="14" fontId="48" fillId="9" borderId="0" xfId="0" applyNumberFormat="1" applyFont="1" applyFill="1" applyAlignment="1">
      <alignment vertical="center" wrapText="1"/>
    </xf>
    <xf numFmtId="0" fontId="49" fillId="9" borderId="0" xfId="0" applyFont="1" applyFill="1" applyAlignment="1">
      <alignment vertical="center" wrapText="1"/>
    </xf>
    <xf numFmtId="0" fontId="50" fillId="9" borderId="0" xfId="0" applyFont="1" applyFill="1" applyAlignment="1">
      <alignment horizontal="center" vertical="center" wrapText="1"/>
    </xf>
    <xf numFmtId="0" fontId="25" fillId="7" borderId="2" xfId="0" applyFont="1" applyFill="1" applyBorder="1" applyAlignment="1">
      <alignment horizontal="center" vertical="center" wrapText="1"/>
    </xf>
    <xf numFmtId="0" fontId="46" fillId="7" borderId="10" xfId="0" applyFont="1" applyFill="1" applyBorder="1" applyAlignment="1">
      <alignment vertical="center" wrapText="1"/>
    </xf>
    <xf numFmtId="0" fontId="46" fillId="7" borderId="0" xfId="0" applyFont="1" applyFill="1" applyBorder="1" applyAlignment="1">
      <alignment vertical="center" wrapText="1"/>
    </xf>
    <xf numFmtId="0" fontId="46" fillId="7" borderId="11" xfId="0" applyFont="1" applyFill="1" applyBorder="1" applyAlignment="1">
      <alignment vertical="center" wrapText="1"/>
    </xf>
    <xf numFmtId="0" fontId="46" fillId="9" borderId="0" xfId="0" applyFont="1" applyFill="1" applyAlignment="1">
      <alignment vertical="center" wrapText="1"/>
    </xf>
    <xf numFmtId="0" fontId="51" fillId="9" borderId="0" xfId="0" applyFont="1" applyFill="1" applyAlignment="1">
      <alignment vertical="center" wrapText="1"/>
    </xf>
    <xf numFmtId="14" fontId="51" fillId="9" borderId="0" xfId="0" applyNumberFormat="1" applyFont="1" applyFill="1" applyAlignment="1">
      <alignment vertical="center" wrapText="1"/>
    </xf>
    <xf numFmtId="16" fontId="52" fillId="7" borderId="2" xfId="0" applyNumberFormat="1" applyFont="1" applyFill="1" applyBorder="1" applyAlignment="1">
      <alignment vertical="center" wrapText="1"/>
    </xf>
    <xf numFmtId="0" fontId="52" fillId="7" borderId="2" xfId="0" applyFont="1" applyFill="1" applyBorder="1" applyAlignment="1">
      <alignment horizontal="center" vertical="center" wrapText="1"/>
    </xf>
    <xf numFmtId="16" fontId="52" fillId="7" borderId="2" xfId="0" applyNumberFormat="1" applyFont="1" applyFill="1" applyBorder="1" applyAlignment="1">
      <alignment horizontal="center" vertical="center" wrapText="1"/>
    </xf>
    <xf numFmtId="0" fontId="53" fillId="9" borderId="0" xfId="0" applyFont="1" applyFill="1" applyBorder="1" applyAlignment="1">
      <alignment vertical="center" wrapText="1"/>
    </xf>
    <xf numFmtId="0" fontId="25" fillId="9" borderId="0" xfId="0" applyFont="1" applyFill="1" applyBorder="1" applyAlignment="1">
      <alignment vertical="center" wrapText="1"/>
    </xf>
    <xf numFmtId="0" fontId="54" fillId="9" borderId="0" xfId="0" applyFont="1" applyFill="1" applyAlignment="1">
      <alignment horizontal="center" vertical="center" wrapText="1"/>
    </xf>
    <xf numFmtId="165" fontId="25" fillId="9" borderId="0" xfId="0" applyNumberFormat="1" applyFont="1" applyFill="1" applyAlignment="1">
      <alignment vertical="center" wrapText="1"/>
    </xf>
    <xf numFmtId="1" fontId="25" fillId="9" borderId="0" xfId="0" applyNumberFormat="1" applyFont="1" applyFill="1" applyAlignment="1">
      <alignment vertical="center" wrapText="1"/>
    </xf>
    <xf numFmtId="0" fontId="25" fillId="10" borderId="0" xfId="0" applyFont="1" applyFill="1" applyAlignment="1">
      <alignment vertical="center" wrapText="1"/>
    </xf>
    <xf numFmtId="0" fontId="49" fillId="10" borderId="0" xfId="0" applyFont="1" applyFill="1" applyAlignment="1">
      <alignment vertical="center" wrapText="1"/>
    </xf>
    <xf numFmtId="0" fontId="46" fillId="10" borderId="0" xfId="0" applyFont="1" applyFill="1" applyAlignment="1">
      <alignment vertical="center" wrapText="1"/>
    </xf>
    <xf numFmtId="0" fontId="53" fillId="10" borderId="0" xfId="0" applyFont="1" applyFill="1" applyBorder="1" applyAlignment="1">
      <alignment vertical="center" wrapText="1"/>
    </xf>
    <xf numFmtId="0" fontId="25" fillId="10" borderId="0" xfId="0" applyFont="1" applyFill="1" applyBorder="1" applyAlignment="1">
      <alignment vertical="center" wrapText="1"/>
    </xf>
    <xf numFmtId="165" fontId="25" fillId="10" borderId="0" xfId="0" applyNumberFormat="1" applyFont="1" applyFill="1" applyAlignment="1">
      <alignment vertical="center" wrapText="1"/>
    </xf>
    <xf numFmtId="1" fontId="25" fillId="10" borderId="0" xfId="0" applyNumberFormat="1" applyFont="1" applyFill="1" applyAlignment="1">
      <alignment vertical="center" wrapText="1"/>
    </xf>
    <xf numFmtId="0" fontId="25" fillId="7" borderId="0" xfId="0" applyFont="1" applyFill="1" applyAlignment="1">
      <alignment vertical="center" wrapText="1"/>
    </xf>
    <xf numFmtId="0" fontId="49" fillId="7" borderId="0" xfId="0" applyFont="1" applyFill="1" applyAlignment="1">
      <alignment vertical="center" wrapText="1"/>
    </xf>
    <xf numFmtId="0" fontId="46" fillId="7" borderId="0" xfId="0" applyFont="1" applyFill="1" applyAlignment="1">
      <alignment vertical="center" wrapText="1"/>
    </xf>
    <xf numFmtId="0" fontId="53" fillId="7" borderId="0" xfId="0" applyFont="1" applyFill="1" applyBorder="1" applyAlignment="1">
      <alignment vertical="center" wrapText="1"/>
    </xf>
    <xf numFmtId="165" fontId="25" fillId="7" borderId="0" xfId="0" applyNumberFormat="1" applyFont="1" applyFill="1" applyAlignment="1">
      <alignment vertical="center" wrapText="1"/>
    </xf>
    <xf numFmtId="1" fontId="25" fillId="7" borderId="0" xfId="0" applyNumberFormat="1" applyFont="1" applyFill="1" applyAlignment="1">
      <alignment vertical="center" wrapText="1"/>
    </xf>
    <xf numFmtId="0" fontId="46" fillId="0" borderId="0" xfId="0" applyFont="1" applyAlignment="1">
      <alignment vertical="center" wrapText="1"/>
    </xf>
    <xf numFmtId="0" fontId="53" fillId="0" borderId="0" xfId="0" applyFont="1" applyBorder="1" applyAlignment="1">
      <alignment vertical="center" wrapText="1"/>
    </xf>
    <xf numFmtId="0" fontId="25" fillId="0" borderId="0" xfId="0" applyFont="1" applyBorder="1" applyAlignment="1">
      <alignment vertical="center" wrapText="1"/>
    </xf>
    <xf numFmtId="165" fontId="25" fillId="0" borderId="0" xfId="0" applyNumberFormat="1" applyFont="1" applyAlignment="1">
      <alignment vertical="center" wrapText="1"/>
    </xf>
    <xf numFmtId="1" fontId="25" fillId="0" borderId="0" xfId="0" applyNumberFormat="1" applyFont="1" applyAlignment="1">
      <alignment vertical="center" wrapText="1"/>
    </xf>
    <xf numFmtId="0" fontId="49" fillId="0" borderId="0" xfId="0" applyFont="1" applyAlignment="1">
      <alignment vertical="center" wrapText="1"/>
    </xf>
    <xf numFmtId="0" fontId="25" fillId="7" borderId="14" xfId="0" applyFont="1" applyFill="1" applyBorder="1" applyAlignment="1">
      <alignment vertical="center" wrapText="1"/>
    </xf>
    <xf numFmtId="0" fontId="25" fillId="7" borderId="1" xfId="0" applyFont="1" applyFill="1" applyBorder="1" applyAlignment="1">
      <alignment vertical="center" wrapText="1"/>
    </xf>
    <xf numFmtId="0" fontId="25" fillId="7" borderId="15" xfId="0" applyFont="1" applyFill="1" applyBorder="1" applyAlignment="1">
      <alignment vertical="center" wrapText="1"/>
    </xf>
    <xf numFmtId="0" fontId="25" fillId="7" borderId="10" xfId="0" applyFont="1" applyFill="1" applyBorder="1" applyAlignment="1">
      <alignment vertical="center" wrapText="1"/>
    </xf>
    <xf numFmtId="0" fontId="26" fillId="0" borderId="10" xfId="0" applyFont="1" applyBorder="1" applyAlignment="1">
      <alignment vertical="center" wrapText="1"/>
    </xf>
    <xf numFmtId="0" fontId="26" fillId="0" borderId="0" xfId="0" applyFont="1" applyBorder="1" applyAlignment="1">
      <alignment vertical="center" wrapText="1"/>
    </xf>
    <xf numFmtId="0" fontId="25" fillId="0" borderId="11" xfId="0" applyFont="1" applyBorder="1" applyAlignment="1">
      <alignment vertical="center" wrapText="1"/>
    </xf>
    <xf numFmtId="0" fontId="48" fillId="4" borderId="0" xfId="0" applyFont="1" applyFill="1" applyAlignment="1">
      <alignment vertical="center" wrapText="1"/>
    </xf>
    <xf numFmtId="14" fontId="48" fillId="4" borderId="0" xfId="0" applyNumberFormat="1" applyFont="1" applyFill="1" applyAlignment="1">
      <alignment vertical="center" wrapText="1"/>
    </xf>
    <xf numFmtId="0" fontId="26" fillId="0" borderId="14" xfId="0" applyFont="1" applyBorder="1" applyAlignment="1">
      <alignment horizontal="left" vertical="center" wrapText="1"/>
    </xf>
    <xf numFmtId="0" fontId="26" fillId="0" borderId="1" xfId="0" applyFont="1" applyBorder="1" applyAlignment="1">
      <alignment horizontal="center" vertical="center" wrapText="1"/>
    </xf>
    <xf numFmtId="0" fontId="26" fillId="0" borderId="15" xfId="0" applyFont="1" applyBorder="1" applyAlignment="1">
      <alignment horizontal="center" vertical="center" wrapText="1"/>
    </xf>
    <xf numFmtId="0" fontId="48" fillId="5" borderId="0" xfId="0" applyFont="1" applyFill="1" applyAlignment="1">
      <alignment vertical="center" wrapText="1"/>
    </xf>
    <xf numFmtId="14" fontId="48" fillId="5" borderId="0" xfId="0" applyNumberFormat="1" applyFont="1" applyFill="1" applyAlignment="1">
      <alignment vertical="center" wrapText="1"/>
    </xf>
    <xf numFmtId="0" fontId="26" fillId="0" borderId="10" xfId="0" applyFont="1" applyBorder="1" applyAlignment="1">
      <alignment horizontal="left" vertical="center" wrapText="1"/>
    </xf>
    <xf numFmtId="0" fontId="26" fillId="0" borderId="0" xfId="0" applyFont="1" applyBorder="1" applyAlignment="1">
      <alignment horizontal="left" vertical="center" wrapText="1"/>
    </xf>
    <xf numFmtId="0" fontId="50" fillId="6" borderId="0" xfId="0" applyFont="1" applyFill="1" applyAlignment="1">
      <alignment horizontal="center" vertical="center" wrapText="1"/>
    </xf>
    <xf numFmtId="0" fontId="25" fillId="0" borderId="2" xfId="0" applyFont="1" applyBorder="1" applyAlignment="1">
      <alignment horizontal="center" vertical="center" wrapText="1"/>
    </xf>
    <xf numFmtId="0" fontId="25" fillId="0" borderId="2" xfId="0" applyFont="1" applyBorder="1" applyAlignment="1">
      <alignment vertical="center" wrapText="1"/>
    </xf>
    <xf numFmtId="9" fontId="25" fillId="0" borderId="2" xfId="0" applyNumberFormat="1" applyFont="1" applyBorder="1" applyAlignment="1">
      <alignment vertical="center" wrapText="1"/>
    </xf>
    <xf numFmtId="0" fontId="25" fillId="2" borderId="0" xfId="0" applyFont="1" applyFill="1" applyAlignment="1">
      <alignment horizontal="left" vertical="center" wrapText="1"/>
    </xf>
    <xf numFmtId="0" fontId="46" fillId="0" borderId="0" xfId="0" applyFont="1" applyBorder="1" applyAlignment="1">
      <alignment vertical="center" wrapText="1"/>
    </xf>
    <xf numFmtId="0" fontId="51" fillId="5" borderId="0" xfId="0" applyFont="1" applyFill="1" applyAlignment="1">
      <alignment vertical="center" wrapText="1"/>
    </xf>
    <xf numFmtId="14" fontId="51" fillId="5" borderId="0" xfId="0" applyNumberFormat="1" applyFont="1" applyFill="1" applyAlignment="1">
      <alignment vertical="center" wrapText="1"/>
    </xf>
    <xf numFmtId="16" fontId="25" fillId="0" borderId="2" xfId="0" applyNumberFormat="1" applyFont="1" applyBorder="1" applyAlignment="1">
      <alignment horizontal="center" vertical="center" wrapText="1"/>
    </xf>
    <xf numFmtId="0" fontId="25" fillId="0" borderId="7" xfId="0" applyFont="1" applyBorder="1" applyAlignment="1">
      <alignment vertical="center"/>
    </xf>
    <xf numFmtId="0" fontId="54" fillId="6" borderId="0" xfId="0" applyFont="1" applyFill="1" applyAlignment="1">
      <alignment horizontal="center" vertical="center" wrapText="1"/>
    </xf>
    <xf numFmtId="2" fontId="25" fillId="0" borderId="2" xfId="0" applyNumberFormat="1" applyFont="1" applyBorder="1" applyAlignment="1">
      <alignment vertical="center" wrapText="1"/>
    </xf>
    <xf numFmtId="1" fontId="25" fillId="0" borderId="2" xfId="0" applyNumberFormat="1" applyFont="1" applyBorder="1" applyAlignment="1">
      <alignment vertical="center" wrapText="1"/>
    </xf>
    <xf numFmtId="0" fontId="26" fillId="0" borderId="10" xfId="0" applyFont="1" applyBorder="1" applyAlignment="1">
      <alignment vertical="center"/>
    </xf>
    <xf numFmtId="0" fontId="26" fillId="0" borderId="14" xfId="0" applyFont="1" applyBorder="1" applyAlignment="1">
      <alignment vertical="center"/>
    </xf>
    <xf numFmtId="0" fontId="26" fillId="0" borderId="1" xfId="0" applyFont="1" applyBorder="1" applyAlignment="1">
      <alignment vertical="center" wrapText="1"/>
    </xf>
    <xf numFmtId="0" fontId="25" fillId="0" borderId="1" xfId="0" applyFont="1" applyBorder="1" applyAlignment="1">
      <alignment vertical="center" wrapText="1"/>
    </xf>
    <xf numFmtId="0" fontId="25" fillId="0" borderId="15" xfId="0" applyFont="1" applyBorder="1" applyAlignment="1">
      <alignment vertical="center" wrapText="1"/>
    </xf>
    <xf numFmtId="0" fontId="26" fillId="0" borderId="8" xfId="0" applyFont="1" applyBorder="1" applyAlignment="1">
      <alignment vertical="center" wrapText="1"/>
    </xf>
    <xf numFmtId="0" fontId="26" fillId="0" borderId="3" xfId="0" applyFont="1" applyBorder="1" applyAlignment="1">
      <alignment vertical="center" wrapText="1"/>
    </xf>
    <xf numFmtId="0" fontId="25" fillId="0" borderId="3" xfId="0" applyFont="1" applyBorder="1" applyAlignment="1">
      <alignment vertical="center" wrapText="1"/>
    </xf>
    <xf numFmtId="0" fontId="25" fillId="0" borderId="9" xfId="0" applyFont="1" applyBorder="1" applyAlignment="1">
      <alignment vertical="center" wrapText="1"/>
    </xf>
    <xf numFmtId="0" fontId="26" fillId="0" borderId="1" xfId="0" applyFont="1" applyBorder="1" applyAlignment="1">
      <alignment horizontal="left" vertical="center" wrapText="1"/>
    </xf>
    <xf numFmtId="0" fontId="46" fillId="0" borderId="10" xfId="0" applyFont="1" applyBorder="1" applyAlignment="1">
      <alignment vertical="center" wrapText="1"/>
    </xf>
    <xf numFmtId="0" fontId="46" fillId="0" borderId="11" xfId="0" applyFont="1" applyBorder="1" applyAlignment="1">
      <alignment vertical="center" wrapText="1"/>
    </xf>
    <xf numFmtId="0" fontId="25" fillId="0" borderId="14" xfId="0" applyFont="1" applyBorder="1" applyAlignment="1">
      <alignment vertical="center" wrapText="1"/>
    </xf>
    <xf numFmtId="0" fontId="38" fillId="8" borderId="2" xfId="0" applyFont="1" applyFill="1" applyBorder="1" applyAlignment="1"/>
    <xf numFmtId="0" fontId="38" fillId="8" borderId="4" xfId="0" applyFont="1" applyFill="1" applyBorder="1" applyAlignment="1"/>
    <xf numFmtId="0" fontId="38" fillId="8" borderId="6" xfId="0" applyFont="1" applyFill="1" applyBorder="1" applyAlignment="1"/>
    <xf numFmtId="0" fontId="38" fillId="8" borderId="5" xfId="0" applyFont="1" applyFill="1" applyBorder="1" applyAlignment="1"/>
    <xf numFmtId="0" fontId="38" fillId="8" borderId="13" xfId="0" applyFont="1" applyFill="1" applyBorder="1" applyAlignment="1"/>
    <xf numFmtId="49" fontId="38" fillId="8" borderId="8" xfId="0" applyNumberFormat="1" applyFont="1" applyFill="1" applyBorder="1" applyAlignment="1">
      <alignment horizontal="center"/>
    </xf>
    <xf numFmtId="0" fontId="42" fillId="8" borderId="2" xfId="0" applyFont="1" applyFill="1" applyBorder="1"/>
    <xf numFmtId="49" fontId="38" fillId="8" borderId="10" xfId="0" applyNumberFormat="1" applyFont="1" applyFill="1" applyBorder="1" applyAlignment="1">
      <alignment horizontal="center"/>
    </xf>
    <xf numFmtId="0" fontId="38" fillId="8" borderId="2" xfId="0" applyFont="1" applyFill="1" applyBorder="1"/>
    <xf numFmtId="49" fontId="38" fillId="8" borderId="14" xfId="0" applyNumberFormat="1" applyFont="1" applyFill="1" applyBorder="1" applyAlignment="1">
      <alignment horizontal="center"/>
    </xf>
    <xf numFmtId="0" fontId="38" fillId="8" borderId="0" xfId="0" applyFont="1" applyFill="1" applyBorder="1" applyAlignment="1">
      <alignment horizontal="left" vertical="center" wrapText="1"/>
    </xf>
    <xf numFmtId="0" fontId="38" fillId="8" borderId="0" xfId="0" applyFont="1" applyFill="1" applyBorder="1"/>
    <xf numFmtId="0" fontId="42" fillId="8" borderId="0" xfId="0" applyFont="1" applyFill="1" applyBorder="1" applyAlignment="1">
      <alignment horizontal="left"/>
    </xf>
    <xf numFmtId="0" fontId="42" fillId="8" borderId="0" xfId="0" applyFont="1" applyFill="1" applyBorder="1"/>
    <xf numFmtId="1" fontId="42" fillId="8" borderId="0" xfId="0" applyNumberFormat="1" applyFont="1" applyFill="1" applyBorder="1" applyAlignment="1">
      <alignment horizontal="left"/>
    </xf>
    <xf numFmtId="0" fontId="38" fillId="8" borderId="2" xfId="0" applyFont="1" applyFill="1" applyBorder="1" applyAlignment="1">
      <alignment vertical="top"/>
    </xf>
    <xf numFmtId="0" fontId="38" fillId="8" borderId="12" xfId="0" applyFont="1" applyFill="1" applyBorder="1" applyAlignment="1"/>
    <xf numFmtId="0" fontId="38" fillId="8" borderId="3" xfId="0" applyFont="1" applyFill="1" applyBorder="1" applyAlignment="1"/>
    <xf numFmtId="1" fontId="38" fillId="8" borderId="2" xfId="0" applyNumberFormat="1" applyFont="1" applyFill="1" applyBorder="1" applyAlignment="1">
      <alignment horizontal="left"/>
    </xf>
    <xf numFmtId="49" fontId="38" fillId="8" borderId="0" xfId="0" applyNumberFormat="1" applyFont="1" applyFill="1" applyBorder="1" applyAlignment="1">
      <alignment horizontal="center"/>
    </xf>
    <xf numFmtId="49" fontId="15" fillId="8" borderId="10" xfId="0" applyNumberFormat="1" applyFont="1" applyFill="1" applyBorder="1" applyAlignment="1">
      <alignment horizontal="center"/>
    </xf>
    <xf numFmtId="0" fontId="15" fillId="8" borderId="2" xfId="0" applyFont="1" applyFill="1" applyBorder="1" applyAlignment="1"/>
    <xf numFmtId="0" fontId="15" fillId="8" borderId="2" xfId="0" applyFont="1" applyFill="1" applyBorder="1" applyAlignment="1">
      <alignment vertical="top"/>
    </xf>
    <xf numFmtId="0" fontId="15" fillId="8" borderId="2" xfId="0" applyFont="1" applyFill="1" applyBorder="1"/>
    <xf numFmtId="49" fontId="15" fillId="8" borderId="14" xfId="0" applyNumberFormat="1" applyFont="1" applyFill="1" applyBorder="1" applyAlignment="1">
      <alignment horizontal="center"/>
    </xf>
    <xf numFmtId="0" fontId="15" fillId="8" borderId="0" xfId="0" applyFont="1" applyFill="1" applyBorder="1" applyAlignment="1">
      <alignment horizontal="left" vertical="center" wrapText="1"/>
    </xf>
    <xf numFmtId="0" fontId="15" fillId="8" borderId="0" xfId="0" applyFont="1" applyFill="1" applyBorder="1"/>
    <xf numFmtId="0" fontId="55" fillId="8" borderId="0" xfId="0" applyFont="1" applyFill="1" applyBorder="1" applyAlignment="1">
      <alignment horizontal="left"/>
    </xf>
    <xf numFmtId="0" fontId="55" fillId="8" borderId="0" xfId="0" applyFont="1" applyFill="1" applyBorder="1"/>
    <xf numFmtId="1" fontId="55" fillId="8" borderId="0" xfId="0" applyNumberFormat="1" applyFont="1" applyFill="1" applyBorder="1" applyAlignment="1">
      <alignment horizontal="left"/>
    </xf>
    <xf numFmtId="49" fontId="15" fillId="8" borderId="8" xfId="0" applyNumberFormat="1" applyFont="1" applyFill="1" applyBorder="1" applyAlignment="1">
      <alignment horizontal="center"/>
    </xf>
    <xf numFmtId="0" fontId="55" fillId="8" borderId="2" xfId="0" applyFont="1" applyFill="1" applyBorder="1"/>
    <xf numFmtId="0" fontId="15" fillId="8" borderId="12" xfId="0" applyFont="1" applyFill="1" applyBorder="1" applyAlignment="1"/>
    <xf numFmtId="0" fontId="15" fillId="8" borderId="3" xfId="0" applyFont="1" applyFill="1" applyBorder="1" applyAlignment="1"/>
    <xf numFmtId="1" fontId="15" fillId="8" borderId="2" xfId="0" applyNumberFormat="1" applyFont="1" applyFill="1" applyBorder="1" applyAlignment="1">
      <alignment horizontal="left"/>
    </xf>
    <xf numFmtId="0" fontId="15" fillId="8" borderId="4" xfId="0" applyFont="1" applyFill="1" applyBorder="1" applyAlignment="1"/>
    <xf numFmtId="0" fontId="15" fillId="8" borderId="6" xfId="0" applyFont="1" applyFill="1" applyBorder="1" applyAlignment="1"/>
    <xf numFmtId="0" fontId="15" fillId="8" borderId="5" xfId="0" applyFont="1" applyFill="1" applyBorder="1" applyAlignment="1"/>
    <xf numFmtId="0" fontId="15" fillId="8" borderId="13" xfId="0" applyFont="1" applyFill="1" applyBorder="1" applyAlignment="1"/>
    <xf numFmtId="0" fontId="55" fillId="8" borderId="2" xfId="0" applyFont="1" applyFill="1" applyBorder="1" applyAlignment="1"/>
    <xf numFmtId="0" fontId="29" fillId="8" borderId="0" xfId="0" applyFont="1" applyFill="1" applyBorder="1"/>
    <xf numFmtId="0" fontId="29" fillId="8" borderId="9" xfId="0" applyFont="1" applyFill="1" applyBorder="1"/>
    <xf numFmtId="0" fontId="29" fillId="8" borderId="0" xfId="0" applyFont="1" applyFill="1"/>
    <xf numFmtId="0" fontId="12" fillId="8" borderId="10" xfId="0" applyFont="1" applyFill="1" applyBorder="1" applyAlignment="1"/>
    <xf numFmtId="0" fontId="12" fillId="8" borderId="0" xfId="0" applyFont="1" applyFill="1" applyBorder="1" applyAlignment="1"/>
    <xf numFmtId="0" fontId="29" fillId="8" borderId="11" xfId="0" applyFont="1" applyFill="1" applyBorder="1"/>
    <xf numFmtId="0" fontId="42" fillId="8" borderId="4" xfId="0" applyFont="1" applyFill="1" applyBorder="1" applyAlignment="1"/>
    <xf numFmtId="0" fontId="42" fillId="8" borderId="6" xfId="0" applyFont="1" applyFill="1" applyBorder="1" applyAlignment="1"/>
    <xf numFmtId="0" fontId="42" fillId="8" borderId="5" xfId="0" applyFont="1" applyFill="1" applyBorder="1" applyAlignment="1"/>
    <xf numFmtId="0" fontId="38" fillId="8" borderId="0" xfId="0" applyFont="1" applyFill="1" applyBorder="1" applyAlignment="1">
      <alignment horizontal="center"/>
    </xf>
    <xf numFmtId="0" fontId="42" fillId="8" borderId="11" xfId="0" applyFont="1" applyFill="1" applyBorder="1"/>
    <xf numFmtId="0" fontId="42" fillId="8" borderId="3" xfId="0" applyFont="1" applyFill="1" applyBorder="1"/>
    <xf numFmtId="0" fontId="42" fillId="8" borderId="9" xfId="0" applyFont="1" applyFill="1" applyBorder="1"/>
    <xf numFmtId="166" fontId="38" fillId="8" borderId="2" xfId="0" applyNumberFormat="1" applyFont="1" applyFill="1" applyBorder="1" applyAlignment="1">
      <alignment horizontal="center" vertical="center"/>
    </xf>
    <xf numFmtId="0" fontId="42" fillId="8" borderId="1" xfId="0" applyFont="1" applyFill="1" applyBorder="1"/>
    <xf numFmtId="0" fontId="42" fillId="8" borderId="15" xfId="0" applyFont="1" applyFill="1" applyBorder="1"/>
    <xf numFmtId="0" fontId="42" fillId="8" borderId="6" xfId="0" applyFont="1" applyFill="1" applyBorder="1"/>
    <xf numFmtId="0" fontId="42" fillId="8" borderId="5" xfId="0" applyFont="1" applyFill="1" applyBorder="1"/>
    <xf numFmtId="0" fontId="42" fillId="8" borderId="0" xfId="0" applyFont="1" applyFill="1" applyBorder="1" applyAlignment="1">
      <alignment horizontal="center"/>
    </xf>
    <xf numFmtId="0" fontId="42" fillId="8" borderId="0" xfId="0" applyFont="1" applyFill="1"/>
    <xf numFmtId="0" fontId="38" fillId="8" borderId="10" xfId="0" applyFont="1" applyFill="1" applyBorder="1" applyAlignment="1"/>
    <xf numFmtId="0" fontId="38" fillId="8" borderId="0" xfId="0" applyFont="1" applyFill="1" applyBorder="1" applyAlignment="1"/>
    <xf numFmtId="0" fontId="29" fillId="8" borderId="0" xfId="0" applyFont="1" applyFill="1" applyBorder="1" applyAlignment="1">
      <alignment horizontal="center"/>
    </xf>
    <xf numFmtId="166" fontId="15" fillId="8" borderId="2" xfId="0" applyNumberFormat="1" applyFont="1" applyFill="1" applyBorder="1" applyAlignment="1">
      <alignment horizontal="center" vertical="center"/>
    </xf>
    <xf numFmtId="0" fontId="55" fillId="8" borderId="11" xfId="0" applyFont="1" applyFill="1" applyBorder="1"/>
    <xf numFmtId="0" fontId="55" fillId="8" borderId="1" xfId="0" applyFont="1" applyFill="1" applyBorder="1"/>
    <xf numFmtId="0" fontId="55" fillId="8" borderId="15" xfId="0" applyFont="1" applyFill="1" applyBorder="1"/>
    <xf numFmtId="0" fontId="55" fillId="8" borderId="3" xfId="0" applyFont="1" applyFill="1" applyBorder="1"/>
    <xf numFmtId="0" fontId="55" fillId="8" borderId="9" xfId="0" applyFont="1" applyFill="1" applyBorder="1"/>
    <xf numFmtId="0" fontId="55" fillId="8" borderId="6" xfId="0" applyFont="1" applyFill="1" applyBorder="1"/>
    <xf numFmtId="0" fontId="55" fillId="8" borderId="5" xfId="0" applyFont="1" applyFill="1" applyBorder="1"/>
    <xf numFmtId="0" fontId="55" fillId="8" borderId="0" xfId="0" applyFont="1" applyFill="1" applyBorder="1" applyAlignment="1">
      <alignment horizontal="center"/>
    </xf>
    <xf numFmtId="0" fontId="55" fillId="8" borderId="0" xfId="0" applyFont="1" applyFill="1"/>
    <xf numFmtId="0" fontId="15" fillId="8" borderId="10" xfId="0" applyFont="1" applyFill="1" applyBorder="1" applyAlignment="1"/>
    <xf numFmtId="0" fontId="15" fillId="8" borderId="0" xfId="0" applyFont="1" applyFill="1" applyBorder="1" applyAlignment="1"/>
    <xf numFmtId="0" fontId="55" fillId="8" borderId="4" xfId="0" applyFont="1" applyFill="1" applyBorder="1" applyAlignment="1"/>
    <xf numFmtId="0" fontId="55" fillId="8" borderId="6" xfId="0" applyFont="1" applyFill="1" applyBorder="1" applyAlignment="1"/>
    <xf numFmtId="0" fontId="55" fillId="8" borderId="5" xfId="0" applyFont="1" applyFill="1" applyBorder="1" applyAlignment="1"/>
    <xf numFmtId="0" fontId="15" fillId="8" borderId="0" xfId="0" applyFont="1" applyFill="1" applyBorder="1" applyAlignment="1">
      <alignment horizontal="center"/>
    </xf>
    <xf numFmtId="166" fontId="55" fillId="8" borderId="2" xfId="0" applyNumberFormat="1" applyFont="1" applyFill="1" applyBorder="1" applyAlignment="1">
      <alignment horizontal="center" vertical="center"/>
    </xf>
    <xf numFmtId="49" fontId="38" fillId="8" borderId="4" xfId="0" applyNumberFormat="1" applyFont="1" applyFill="1" applyBorder="1" applyAlignment="1">
      <alignment horizontal="center"/>
    </xf>
    <xf numFmtId="49" fontId="15" fillId="8" borderId="4" xfId="0" applyNumberFormat="1" applyFont="1" applyFill="1" applyBorder="1" applyAlignment="1">
      <alignment horizontal="center"/>
    </xf>
    <xf numFmtId="0" fontId="46" fillId="7" borderId="0" xfId="0" applyFont="1" applyFill="1" applyAlignment="1"/>
    <xf numFmtId="0" fontId="25" fillId="7" borderId="0" xfId="0" applyFont="1" applyFill="1"/>
    <xf numFmtId="0" fontId="35" fillId="7" borderId="2" xfId="0" applyFont="1" applyFill="1" applyBorder="1" applyAlignment="1">
      <alignment horizontal="center"/>
    </xf>
    <xf numFmtId="10" fontId="25" fillId="7" borderId="0" xfId="0" applyNumberFormat="1" applyFont="1" applyFill="1"/>
    <xf numFmtId="2" fontId="25" fillId="7" borderId="0" xfId="0" applyNumberFormat="1" applyFont="1" applyFill="1"/>
    <xf numFmtId="0" fontId="35" fillId="7" borderId="2" xfId="0" applyFont="1" applyFill="1" applyBorder="1" applyAlignment="1">
      <alignment horizontal="center" wrapText="1"/>
    </xf>
    <xf numFmtId="168" fontId="25" fillId="7" borderId="0" xfId="0" applyNumberFormat="1" applyFont="1" applyFill="1"/>
    <xf numFmtId="0" fontId="35" fillId="7" borderId="12" xfId="0" applyFont="1" applyFill="1" applyBorder="1" applyAlignment="1">
      <alignment horizontal="left"/>
    </xf>
    <xf numFmtId="0" fontId="35" fillId="7" borderId="2" xfId="0" applyFont="1" applyFill="1" applyBorder="1" applyAlignment="1">
      <alignment horizontal="left"/>
    </xf>
    <xf numFmtId="0" fontId="35" fillId="7" borderId="2" xfId="0" applyFont="1" applyFill="1" applyBorder="1" applyAlignment="1">
      <alignment horizontal="center" vertical="center" wrapText="1"/>
    </xf>
    <xf numFmtId="169" fontId="35" fillId="7" borderId="2" xfId="0" applyNumberFormat="1" applyFont="1" applyFill="1" applyBorder="1" applyAlignment="1">
      <alignment horizontal="center"/>
    </xf>
    <xf numFmtId="9" fontId="25" fillId="7" borderId="0" xfId="0" applyNumberFormat="1" applyFont="1" applyFill="1"/>
    <xf numFmtId="1" fontId="30" fillId="7" borderId="2" xfId="0" applyNumberFormat="1" applyFont="1" applyFill="1" applyBorder="1" applyAlignment="1">
      <alignment horizontal="center" vertical="center"/>
    </xf>
    <xf numFmtId="0" fontId="35" fillId="7" borderId="2" xfId="0" applyFont="1" applyFill="1" applyBorder="1" applyAlignment="1">
      <alignment horizontal="left" wrapText="1"/>
    </xf>
    <xf numFmtId="0" fontId="35" fillId="7" borderId="2" xfId="0" applyFont="1" applyFill="1" applyBorder="1" applyAlignment="1">
      <alignment horizontal="center" vertical="center"/>
    </xf>
    <xf numFmtId="0" fontId="25" fillId="7" borderId="2" xfId="0" applyFont="1" applyFill="1" applyBorder="1" applyAlignment="1">
      <alignment horizontal="center"/>
    </xf>
    <xf numFmtId="15" fontId="25" fillId="7" borderId="2" xfId="0" applyNumberFormat="1" applyFont="1" applyFill="1" applyBorder="1" applyAlignment="1">
      <alignment horizontal="center" vertical="center"/>
    </xf>
    <xf numFmtId="43" fontId="30" fillId="7" borderId="2" xfId="3" applyFont="1" applyFill="1" applyBorder="1" applyAlignment="1">
      <alignment horizontal="center"/>
    </xf>
    <xf numFmtId="170" fontId="35" fillId="7" borderId="2" xfId="3" applyNumberFormat="1" applyFont="1" applyFill="1" applyBorder="1"/>
    <xf numFmtId="0" fontId="35" fillId="7" borderId="2" xfId="0" applyFont="1" applyFill="1" applyBorder="1" applyAlignment="1">
      <alignment horizontal="left" vertical="center" wrapText="1"/>
    </xf>
    <xf numFmtId="15" fontId="35" fillId="7" borderId="2" xfId="0" applyNumberFormat="1" applyFont="1" applyFill="1" applyBorder="1" applyAlignment="1">
      <alignment horizontal="center" vertical="center" wrapText="1"/>
    </xf>
    <xf numFmtId="1" fontId="25" fillId="7" borderId="2" xfId="0" applyNumberFormat="1" applyFont="1" applyFill="1" applyBorder="1" applyAlignment="1">
      <alignment horizontal="center" wrapText="1"/>
    </xf>
    <xf numFmtId="1" fontId="25" fillId="7" borderId="12" xfId="0" applyNumberFormat="1" applyFont="1" applyFill="1" applyBorder="1" applyAlignment="1">
      <alignment horizontal="center" wrapText="1"/>
    </xf>
    <xf numFmtId="1" fontId="25" fillId="7" borderId="20" xfId="0" applyNumberFormat="1" applyFont="1" applyFill="1" applyBorder="1" applyAlignment="1">
      <alignment horizontal="center" wrapText="1"/>
    </xf>
    <xf numFmtId="170" fontId="35" fillId="7" borderId="2" xfId="0" applyNumberFormat="1" applyFont="1" applyFill="1" applyBorder="1" applyAlignment="1">
      <alignment horizontal="center" vertical="center"/>
    </xf>
    <xf numFmtId="0" fontId="25" fillId="7" borderId="0" xfId="0" applyFont="1" applyFill="1" applyBorder="1" applyAlignment="1">
      <alignment horizontal="center"/>
    </xf>
    <xf numFmtId="167" fontId="30" fillId="7" borderId="0" xfId="2" applyNumberFormat="1" applyFont="1" applyFill="1" applyBorder="1"/>
    <xf numFmtId="0" fontId="35" fillId="7" borderId="16" xfId="0" applyFont="1" applyFill="1" applyBorder="1" applyAlignment="1">
      <alignment horizontal="left"/>
    </xf>
    <xf numFmtId="2" fontId="25" fillId="7" borderId="2" xfId="0" applyNumberFormat="1" applyFont="1" applyFill="1" applyBorder="1" applyAlignment="1">
      <alignment horizontal="center" wrapText="1"/>
    </xf>
    <xf numFmtId="2" fontId="25" fillId="7" borderId="12" xfId="0" applyNumberFormat="1" applyFont="1" applyFill="1" applyBorder="1" applyAlignment="1">
      <alignment horizontal="center" wrapText="1"/>
    </xf>
    <xf numFmtId="2" fontId="25" fillId="7" borderId="20" xfId="0" applyNumberFormat="1" applyFont="1" applyFill="1" applyBorder="1" applyAlignment="1">
      <alignment horizontal="center" wrapText="1"/>
    </xf>
    <xf numFmtId="0" fontId="25" fillId="7" borderId="3" xfId="0" applyFont="1" applyFill="1" applyBorder="1"/>
    <xf numFmtId="0" fontId="25" fillId="7" borderId="9" xfId="0" applyFont="1" applyFill="1" applyBorder="1"/>
    <xf numFmtId="0" fontId="25" fillId="7" borderId="11" xfId="0" applyFont="1" applyFill="1" applyBorder="1"/>
    <xf numFmtId="0" fontId="25" fillId="7" borderId="10" xfId="0" applyFont="1" applyFill="1" applyBorder="1"/>
    <xf numFmtId="0" fontId="35" fillId="7" borderId="17" xfId="0" applyFont="1" applyFill="1" applyBorder="1" applyAlignment="1">
      <alignment horizontal="left"/>
    </xf>
    <xf numFmtId="0" fontId="31" fillId="0" borderId="25" xfId="0" applyFont="1" applyBorder="1" applyAlignment="1">
      <alignment horizontal="center"/>
    </xf>
    <xf numFmtId="0" fontId="35" fillId="7" borderId="7" xfId="0" applyFont="1" applyFill="1" applyBorder="1" applyAlignment="1">
      <alignment horizontal="left"/>
    </xf>
    <xf numFmtId="0" fontId="35" fillId="7" borderId="2" xfId="0" applyFont="1" applyFill="1" applyBorder="1" applyAlignment="1">
      <alignment horizontal="left" vertical="center"/>
    </xf>
    <xf numFmtId="0" fontId="35" fillId="7" borderId="12" xfId="0" applyFont="1" applyFill="1" applyBorder="1" applyAlignment="1">
      <alignment horizontal="center" vertical="center"/>
    </xf>
    <xf numFmtId="0" fontId="35" fillId="7" borderId="4" xfId="0" applyFont="1" applyFill="1" applyBorder="1" applyAlignment="1">
      <alignment horizontal="left"/>
    </xf>
    <xf numFmtId="0" fontId="35" fillId="7" borderId="4" xfId="0" applyFont="1" applyFill="1" applyBorder="1" applyAlignment="1">
      <alignment horizontal="left" wrapText="1"/>
    </xf>
    <xf numFmtId="0" fontId="35" fillId="7" borderId="8" xfId="0" applyFont="1" applyFill="1" applyBorder="1" applyAlignment="1">
      <alignment horizontal="left"/>
    </xf>
    <xf numFmtId="0" fontId="35" fillId="7" borderId="10" xfId="0" applyFont="1" applyFill="1" applyBorder="1" applyAlignment="1">
      <alignment horizontal="center"/>
    </xf>
    <xf numFmtId="0" fontId="35" fillId="7" borderId="20" xfId="0" applyFont="1" applyFill="1" applyBorder="1" applyAlignment="1">
      <alignment horizontal="center"/>
    </xf>
    <xf numFmtId="0" fontId="25" fillId="7" borderId="10" xfId="0" applyFont="1" applyFill="1" applyBorder="1" applyAlignment="1">
      <alignment horizontal="left"/>
    </xf>
    <xf numFmtId="0" fontId="35" fillId="7" borderId="14" xfId="0" applyFont="1" applyFill="1" applyBorder="1" applyAlignment="1">
      <alignment horizontal="left"/>
    </xf>
    <xf numFmtId="0" fontId="25" fillId="7" borderId="1" xfId="0" applyFont="1" applyFill="1" applyBorder="1"/>
    <xf numFmtId="0" fontId="35" fillId="7" borderId="12" xfId="0" applyFont="1" applyFill="1" applyBorder="1" applyAlignment="1">
      <alignment horizontal="center"/>
    </xf>
    <xf numFmtId="0" fontId="25" fillId="7" borderId="8" xfId="0" applyFont="1" applyFill="1" applyBorder="1" applyAlignment="1">
      <alignment horizontal="left"/>
    </xf>
    <xf numFmtId="0" fontId="25" fillId="7" borderId="1" xfId="0" applyFont="1" applyFill="1" applyBorder="1" applyAlignment="1">
      <alignment horizontal="center"/>
    </xf>
    <xf numFmtId="167" fontId="30" fillId="7" borderId="1" xfId="2" applyNumberFormat="1" applyFont="1" applyFill="1" applyBorder="1"/>
    <xf numFmtId="0" fontId="35" fillId="7" borderId="0" xfId="0" applyFont="1" applyFill="1" applyBorder="1" applyAlignment="1">
      <alignment horizontal="left"/>
    </xf>
    <xf numFmtId="0" fontId="35" fillId="0" borderId="9" xfId="0" applyFont="1" applyBorder="1" applyAlignment="1">
      <alignment vertical="center"/>
    </xf>
    <xf numFmtId="0" fontId="25" fillId="0" borderId="11" xfId="0" applyFont="1" applyBorder="1"/>
    <xf numFmtId="0" fontId="25" fillId="0" borderId="15" xfId="0" applyFont="1" applyBorder="1"/>
    <xf numFmtId="0" fontId="34" fillId="0" borderId="8" xfId="0" applyFont="1" applyBorder="1" applyAlignment="1">
      <alignment horizontal="left"/>
    </xf>
    <xf numFmtId="0" fontId="29" fillId="0" borderId="3" xfId="0" applyFont="1" applyBorder="1"/>
    <xf numFmtId="0" fontId="25" fillId="0" borderId="3" xfId="0" applyFont="1" applyBorder="1"/>
    <xf numFmtId="0" fontId="25" fillId="0" borderId="9" xfId="0" applyFont="1" applyBorder="1"/>
    <xf numFmtId="0" fontId="35" fillId="0" borderId="0" xfId="0" applyFont="1" applyBorder="1" applyAlignment="1">
      <alignment horizontal="center" vertical="center"/>
    </xf>
    <xf numFmtId="0" fontId="29" fillId="0" borderId="11" xfId="0" applyFont="1" applyBorder="1"/>
    <xf numFmtId="0" fontId="25" fillId="0" borderId="5" xfId="0" applyFont="1" applyBorder="1" applyAlignment="1"/>
    <xf numFmtId="0" fontId="27" fillId="0" borderId="5" xfId="0" applyFont="1" applyBorder="1" applyAlignment="1"/>
    <xf numFmtId="0" fontId="39" fillId="7" borderId="0" xfId="4" applyFill="1" applyAlignment="1">
      <alignment horizontal="center" vertical="center" wrapText="1"/>
    </xf>
    <xf numFmtId="0" fontId="37" fillId="7" borderId="0" xfId="4" applyFont="1" applyFill="1" applyBorder="1" applyAlignment="1">
      <alignment vertical="center" wrapText="1"/>
    </xf>
    <xf numFmtId="0" fontId="41" fillId="7" borderId="0" xfId="4" applyFont="1" applyFill="1" applyBorder="1" applyAlignment="1">
      <alignment horizontal="center" vertical="center" wrapText="1"/>
    </xf>
    <xf numFmtId="0" fontId="41" fillId="7" borderId="2" xfId="4" applyFont="1" applyFill="1" applyBorder="1" applyAlignment="1">
      <alignment horizontal="left" vertical="center" wrapText="1"/>
    </xf>
    <xf numFmtId="0" fontId="41" fillId="7" borderId="2" xfId="4" applyFont="1" applyFill="1" applyBorder="1" applyAlignment="1">
      <alignment horizontal="center" vertical="center" wrapText="1"/>
    </xf>
    <xf numFmtId="0" fontId="37" fillId="7" borderId="2" xfId="4" applyFont="1" applyFill="1" applyBorder="1" applyAlignment="1">
      <alignment horizontal="left" vertical="center" wrapText="1"/>
    </xf>
    <xf numFmtId="0" fontId="37" fillId="7" borderId="2" xfId="4" applyFont="1" applyFill="1" applyBorder="1" applyAlignment="1">
      <alignment horizontal="center" vertical="center" wrapText="1"/>
    </xf>
    <xf numFmtId="0" fontId="37" fillId="7" borderId="2" xfId="4" applyFont="1" applyFill="1" applyBorder="1" applyAlignment="1">
      <alignment vertical="center" wrapText="1"/>
    </xf>
    <xf numFmtId="0" fontId="39" fillId="7" borderId="0" xfId="4" applyFill="1" applyAlignment="1">
      <alignment horizontal="left" vertical="center" wrapText="1"/>
    </xf>
    <xf numFmtId="0" fontId="41" fillId="7" borderId="12" xfId="4" applyFont="1" applyFill="1" applyBorder="1" applyAlignment="1">
      <alignment horizontal="left" vertical="center" wrapText="1"/>
    </xf>
    <xf numFmtId="0" fontId="41" fillId="7" borderId="12" xfId="4" applyFont="1" applyFill="1" applyBorder="1" applyAlignment="1">
      <alignment horizontal="center" vertical="center" wrapText="1"/>
    </xf>
    <xf numFmtId="0" fontId="30" fillId="7" borderId="11" xfId="4" applyFont="1" applyFill="1" applyBorder="1" applyAlignment="1">
      <alignment horizontal="center" vertical="center" wrapText="1"/>
    </xf>
    <xf numFmtId="0" fontId="41" fillId="7" borderId="10" xfId="4" applyFont="1" applyFill="1" applyBorder="1" applyAlignment="1">
      <alignment horizontal="left" vertical="center" wrapText="1"/>
    </xf>
    <xf numFmtId="0" fontId="39" fillId="7" borderId="14" xfId="4" applyFill="1" applyBorder="1" applyAlignment="1">
      <alignment horizontal="left" vertical="center" wrapText="1"/>
    </xf>
    <xf numFmtId="0" fontId="39" fillId="7" borderId="1" xfId="4" applyFill="1" applyBorder="1" applyAlignment="1">
      <alignment horizontal="center" vertical="center" wrapText="1"/>
    </xf>
    <xf numFmtId="0" fontId="39" fillId="7" borderId="15" xfId="4" applyFill="1" applyBorder="1" applyAlignment="1">
      <alignment horizontal="center" vertical="center" wrapText="1"/>
    </xf>
    <xf numFmtId="0" fontId="39" fillId="7" borderId="8" xfId="4" applyFill="1" applyBorder="1" applyAlignment="1">
      <alignment horizontal="left" vertical="center" wrapText="1"/>
    </xf>
    <xf numFmtId="0" fontId="39" fillId="7" borderId="3" xfId="4" applyFill="1" applyBorder="1" applyAlignment="1">
      <alignment horizontal="center" vertical="center" wrapText="1"/>
    </xf>
    <xf numFmtId="0" fontId="39" fillId="7" borderId="9" xfId="4" applyFill="1" applyBorder="1" applyAlignment="1">
      <alignment horizontal="center" vertical="center" wrapText="1"/>
    </xf>
    <xf numFmtId="169" fontId="4" fillId="0" borderId="4" xfId="0" applyNumberFormat="1" applyFont="1" applyBorder="1" applyAlignment="1">
      <alignment horizontal="left" vertical="center"/>
    </xf>
    <xf numFmtId="169" fontId="4" fillId="0" borderId="6" xfId="0" applyNumberFormat="1" applyFont="1" applyBorder="1" applyAlignment="1">
      <alignment horizontal="left" vertical="center"/>
    </xf>
    <xf numFmtId="169" fontId="4" fillId="0" borderId="5" xfId="0" applyNumberFormat="1" applyFont="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wrapText="1"/>
    </xf>
    <xf numFmtId="0" fontId="4" fillId="0" borderId="5" xfId="0" applyFont="1" applyBorder="1" applyAlignment="1">
      <alignment horizontal="center" wrapText="1"/>
    </xf>
    <xf numFmtId="0" fontId="2" fillId="0" borderId="0" xfId="0" applyFont="1" applyAlignment="1">
      <alignment horizontal="center"/>
    </xf>
    <xf numFmtId="0" fontId="3" fillId="0" borderId="4" xfId="0" applyFont="1" applyBorder="1" applyAlignment="1">
      <alignment horizontal="left"/>
    </xf>
    <xf numFmtId="0" fontId="3" fillId="0" borderId="6" xfId="0" applyFont="1" applyBorder="1" applyAlignment="1">
      <alignment horizontal="left"/>
    </xf>
    <xf numFmtId="0" fontId="3" fillId="0" borderId="5" xfId="0" applyFont="1" applyBorder="1" applyAlignment="1">
      <alignment horizontal="left"/>
    </xf>
    <xf numFmtId="0" fontId="4" fillId="0" borderId="2" xfId="0" applyFont="1" applyBorder="1" applyAlignment="1">
      <alignment horizontal="left" vertical="center"/>
    </xf>
    <xf numFmtId="2" fontId="4" fillId="0" borderId="2" xfId="0" applyNumberFormat="1" applyFont="1" applyBorder="1" applyAlignment="1">
      <alignment horizontal="left" vertical="center"/>
    </xf>
    <xf numFmtId="0" fontId="4" fillId="0" borderId="2" xfId="0" applyFont="1" applyBorder="1" applyAlignment="1">
      <alignment horizontal="left"/>
    </xf>
    <xf numFmtId="0" fontId="9" fillId="0" borderId="6"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169" fontId="4" fillId="0" borderId="2" xfId="0" applyNumberFormat="1" applyFont="1" applyBorder="1" applyAlignment="1">
      <alignment horizontal="left" vertical="center"/>
    </xf>
    <xf numFmtId="0" fontId="4" fillId="0" borderId="2" xfId="0" applyFont="1" applyBorder="1" applyAlignment="1">
      <alignment horizontal="left" vertical="center" wrapText="1"/>
    </xf>
    <xf numFmtId="2" fontId="4" fillId="0" borderId="2" xfId="0" applyNumberFormat="1" applyFont="1" applyBorder="1" applyAlignment="1">
      <alignment horizontal="center"/>
    </xf>
    <xf numFmtId="0" fontId="5" fillId="0" borderId="8" xfId="0" applyFont="1" applyBorder="1" applyAlignment="1">
      <alignment horizontal="center"/>
    </xf>
    <xf numFmtId="0" fontId="5" fillId="0" borderId="3" xfId="0" applyFont="1" applyBorder="1" applyAlignment="1">
      <alignment horizontal="center"/>
    </xf>
    <xf numFmtId="0" fontId="5" fillId="0" borderId="9" xfId="0" applyFont="1" applyBorder="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16" fontId="4" fillId="0" borderId="2" xfId="0" applyNumberFormat="1" applyFont="1" applyBorder="1" applyAlignment="1">
      <alignment horizontal="center"/>
    </xf>
    <xf numFmtId="0" fontId="5" fillId="0" borderId="2" xfId="0" applyFont="1" applyBorder="1" applyAlignment="1">
      <alignment horizontal="left"/>
    </xf>
    <xf numFmtId="1" fontId="5" fillId="0" borderId="2" xfId="0" applyNumberFormat="1" applyFont="1" applyBorder="1" applyAlignment="1">
      <alignment horizontal="left"/>
    </xf>
    <xf numFmtId="0" fontId="5" fillId="0" borderId="2" xfId="0" applyFont="1" applyBorder="1" applyAlignment="1">
      <alignment horizontal="center"/>
    </xf>
    <xf numFmtId="0" fontId="4" fillId="0" borderId="2" xfId="0" applyFont="1" applyBorder="1" applyAlignment="1">
      <alignment horizontal="center"/>
    </xf>
    <xf numFmtId="0" fontId="5" fillId="0" borderId="2" xfId="0" applyFont="1" applyBorder="1" applyAlignment="1">
      <alignment horizontal="left" vertical="center"/>
    </xf>
    <xf numFmtId="0" fontId="5" fillId="0" borderId="2" xfId="0" applyFont="1" applyBorder="1" applyAlignment="1">
      <alignment horizontal="left" vertical="center" wrapText="1"/>
    </xf>
    <xf numFmtId="0" fontId="2" fillId="0" borderId="8" xfId="0" applyFont="1" applyBorder="1" applyAlignment="1">
      <alignment horizontal="center"/>
    </xf>
    <xf numFmtId="0" fontId="2" fillId="0" borderId="3" xfId="0" applyFont="1" applyBorder="1" applyAlignment="1">
      <alignment horizontal="center"/>
    </xf>
    <xf numFmtId="0" fontId="2" fillId="0" borderId="9" xfId="0" applyFont="1" applyBorder="1" applyAlignment="1">
      <alignment horizontal="center"/>
    </xf>
    <xf numFmtId="0" fontId="3" fillId="0" borderId="14" xfId="0" applyFont="1" applyBorder="1" applyAlignment="1">
      <alignment horizontal="left"/>
    </xf>
    <xf numFmtId="0" fontId="3" fillId="0" borderId="1" xfId="0" applyFont="1" applyBorder="1" applyAlignment="1">
      <alignment horizontal="left"/>
    </xf>
    <xf numFmtId="0" fontId="3" fillId="0" borderId="15" xfId="0" applyFont="1" applyBorder="1" applyAlignment="1">
      <alignment horizontal="left"/>
    </xf>
    <xf numFmtId="2" fontId="5" fillId="0" borderId="2" xfId="0" applyNumberFormat="1" applyFont="1" applyBorder="1" applyAlignment="1">
      <alignment horizontal="left" vertical="center"/>
    </xf>
    <xf numFmtId="0" fontId="43" fillId="0" borderId="6" xfId="0" applyFont="1" applyBorder="1" applyAlignment="1">
      <alignment horizontal="center" vertical="center"/>
    </xf>
    <xf numFmtId="2" fontId="5" fillId="0" borderId="2" xfId="0" applyNumberFormat="1"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3" fillId="0" borderId="2" xfId="0" applyFont="1" applyBorder="1" applyAlignment="1">
      <alignment horizontal="left"/>
    </xf>
    <xf numFmtId="0" fontId="9" fillId="0" borderId="3" xfId="0" applyFont="1" applyBorder="1" applyAlignment="1">
      <alignment horizontal="center" vertical="center"/>
    </xf>
    <xf numFmtId="0" fontId="0" fillId="0" borderId="0" xfId="0" applyBorder="1" applyAlignment="1">
      <alignment horizontal="center"/>
    </xf>
    <xf numFmtId="0" fontId="13" fillId="0" borderId="0"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3" fillId="0" borderId="2" xfId="1" applyFont="1" applyBorder="1" applyAlignment="1">
      <alignment horizontal="center" vertical="center" wrapText="1"/>
    </xf>
    <xf numFmtId="0" fontId="14" fillId="3" borderId="2" xfId="1" applyFont="1" applyFill="1" applyBorder="1" applyAlignment="1">
      <alignment horizontal="left" vertical="center" wrapText="1"/>
    </xf>
    <xf numFmtId="0" fontId="13" fillId="3" borderId="2" xfId="1" applyFont="1" applyFill="1" applyBorder="1" applyAlignment="1">
      <alignment horizontal="left" vertical="center" wrapText="1"/>
    </xf>
    <xf numFmtId="0" fontId="14" fillId="0" borderId="2" xfId="1" applyFont="1" applyBorder="1" applyAlignment="1">
      <alignment horizontal="left" vertical="center" wrapText="1"/>
    </xf>
    <xf numFmtId="0" fontId="13" fillId="0" borderId="2" xfId="1" applyFont="1" applyBorder="1" applyAlignment="1">
      <alignment horizontal="left" vertical="center" wrapText="1"/>
    </xf>
    <xf numFmtId="0" fontId="14" fillId="0" borderId="4" xfId="1" applyFont="1" applyBorder="1" applyAlignment="1">
      <alignment horizontal="left" vertical="center" wrapText="1"/>
    </xf>
    <xf numFmtId="0" fontId="14" fillId="0" borderId="6" xfId="1" applyFont="1" applyBorder="1" applyAlignment="1">
      <alignment horizontal="left" vertical="center" wrapText="1"/>
    </xf>
    <xf numFmtId="0" fontId="14" fillId="0" borderId="5" xfId="1" applyFont="1" applyBorder="1" applyAlignment="1">
      <alignment horizontal="left" vertical="center" wrapText="1"/>
    </xf>
    <xf numFmtId="0" fontId="14" fillId="0" borderId="6" xfId="1" applyFont="1" applyBorder="1" applyAlignment="1">
      <alignment horizontal="center" vertical="center" wrapText="1"/>
    </xf>
    <xf numFmtId="16" fontId="14" fillId="0" borderId="4" xfId="1" applyNumberFormat="1" applyFont="1" applyBorder="1" applyAlignment="1">
      <alignment horizontal="center" vertical="center" wrapText="1"/>
    </xf>
    <xf numFmtId="16" fontId="14" fillId="0" borderId="6" xfId="1" applyNumberFormat="1" applyFont="1" applyBorder="1" applyAlignment="1">
      <alignment horizontal="center" vertical="center" wrapText="1"/>
    </xf>
    <xf numFmtId="16" fontId="14" fillId="0" borderId="5" xfId="1" applyNumberFormat="1" applyFont="1" applyBorder="1" applyAlignment="1">
      <alignment horizontal="center" vertical="center" wrapText="1"/>
    </xf>
    <xf numFmtId="0" fontId="14" fillId="0" borderId="4" xfId="1" applyFont="1" applyBorder="1" applyAlignment="1">
      <alignment horizontal="right" vertical="center" wrapText="1"/>
    </xf>
    <xf numFmtId="0" fontId="14" fillId="0" borderId="5" xfId="1" applyFont="1" applyBorder="1" applyAlignment="1">
      <alignment horizontal="right" vertical="center" wrapText="1"/>
    </xf>
    <xf numFmtId="0" fontId="14" fillId="0" borderId="4" xfId="1" applyFont="1" applyFill="1" applyBorder="1" applyAlignment="1">
      <alignment horizontal="center" vertical="center" wrapText="1"/>
    </xf>
    <xf numFmtId="0" fontId="14" fillId="0" borderId="6" xfId="1" applyFont="1" applyFill="1" applyBorder="1" applyAlignment="1">
      <alignment horizontal="center" vertical="center" wrapText="1"/>
    </xf>
    <xf numFmtId="0" fontId="14" fillId="0" borderId="5" xfId="1" applyFont="1" applyFill="1" applyBorder="1" applyAlignment="1">
      <alignment horizontal="center" vertical="center" wrapText="1"/>
    </xf>
    <xf numFmtId="16" fontId="14" fillId="0" borderId="4" xfId="1" applyNumberFormat="1" applyFont="1" applyBorder="1" applyAlignment="1">
      <alignment horizontal="left" vertical="center" wrapText="1"/>
    </xf>
    <xf numFmtId="16" fontId="14" fillId="0" borderId="6" xfId="1" applyNumberFormat="1" applyFont="1" applyBorder="1" applyAlignment="1">
      <alignment horizontal="left" vertical="center" wrapText="1"/>
    </xf>
    <xf numFmtId="16" fontId="14" fillId="0" borderId="5" xfId="1" applyNumberFormat="1" applyFont="1" applyBorder="1" applyAlignment="1">
      <alignment horizontal="left" vertical="center" wrapText="1"/>
    </xf>
    <xf numFmtId="0" fontId="13" fillId="0" borderId="6" xfId="1" applyFont="1" applyBorder="1" applyAlignment="1">
      <alignment horizontal="left" vertical="center" wrapText="1"/>
    </xf>
    <xf numFmtId="0" fontId="13" fillId="0" borderId="5" xfId="1" applyFont="1" applyBorder="1" applyAlignment="1">
      <alignment horizontal="left" vertical="center" wrapText="1"/>
    </xf>
    <xf numFmtId="0" fontId="13" fillId="0" borderId="4" xfId="1" applyFont="1" applyBorder="1" applyAlignment="1">
      <alignment horizontal="center" vertical="center" wrapText="1"/>
    </xf>
    <xf numFmtId="0" fontId="13" fillId="0" borderId="5" xfId="1" applyFont="1" applyBorder="1" applyAlignment="1">
      <alignment horizontal="center" vertical="center" wrapText="1"/>
    </xf>
    <xf numFmtId="0" fontId="12" fillId="0" borderId="2" xfId="1" applyFont="1" applyBorder="1" applyAlignment="1">
      <alignment horizontal="center" vertical="center" wrapText="1"/>
    </xf>
    <xf numFmtId="0" fontId="14" fillId="0" borderId="2" xfId="1" applyFont="1" applyBorder="1" applyAlignment="1">
      <alignment horizontal="center" vertical="center" wrapText="1"/>
    </xf>
    <xf numFmtId="0" fontId="15" fillId="0" borderId="4" xfId="1" applyFont="1" applyBorder="1" applyAlignment="1">
      <alignment horizontal="center" vertical="center" wrapText="1"/>
    </xf>
    <xf numFmtId="0" fontId="15" fillId="0" borderId="5" xfId="1" applyFont="1" applyBorder="1" applyAlignment="1">
      <alignment horizontal="center" vertical="center" wrapText="1"/>
    </xf>
    <xf numFmtId="0" fontId="16" fillId="0" borderId="2" xfId="1" applyFont="1" applyBorder="1" applyAlignment="1">
      <alignment horizontal="left" vertical="center" wrapText="1"/>
    </xf>
    <xf numFmtId="0" fontId="17" fillId="0" borderId="2" xfId="0" applyFont="1" applyBorder="1" applyAlignment="1">
      <alignment horizontal="left"/>
    </xf>
    <xf numFmtId="0" fontId="14" fillId="0" borderId="2" xfId="1" applyFont="1" applyBorder="1" applyAlignment="1">
      <alignment horizontal="right" vertical="center" wrapText="1"/>
    </xf>
    <xf numFmtId="0" fontId="14" fillId="0" borderId="2" xfId="1" applyFont="1" applyFill="1" applyBorder="1" applyAlignment="1">
      <alignment horizontal="center" vertical="center" wrapText="1"/>
    </xf>
    <xf numFmtId="0" fontId="0" fillId="0" borderId="6" xfId="0" applyBorder="1" applyAlignment="1">
      <alignment horizontal="left" wrapText="1"/>
    </xf>
    <xf numFmtId="0" fontId="0" fillId="0" borderId="5" xfId="0" applyBorder="1" applyAlignment="1">
      <alignment horizontal="left" wrapText="1"/>
    </xf>
    <xf numFmtId="0" fontId="10" fillId="0" borderId="2" xfId="0" applyFont="1"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7" borderId="4" xfId="0" applyFill="1" applyBorder="1" applyAlignment="1">
      <alignment horizontal="center" vertical="center" wrapText="1"/>
    </xf>
    <xf numFmtId="0" fontId="0" fillId="7" borderId="6" xfId="0" applyFill="1" applyBorder="1" applyAlignment="1">
      <alignment horizontal="center" vertical="center" wrapText="1"/>
    </xf>
    <xf numFmtId="0" fontId="0" fillId="7" borderId="5" xfId="0" applyFill="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1" fontId="0" fillId="0" borderId="4" xfId="0" applyNumberFormat="1" applyBorder="1" applyAlignment="1">
      <alignment horizontal="center" vertical="center" wrapText="1"/>
    </xf>
    <xf numFmtId="1" fontId="0" fillId="0" borderId="6" xfId="0" applyNumberFormat="1" applyBorder="1" applyAlignment="1">
      <alignment horizontal="center" vertical="center" wrapText="1"/>
    </xf>
    <xf numFmtId="1" fontId="0" fillId="0" borderId="5" xfId="0" applyNumberFormat="1" applyBorder="1" applyAlignment="1">
      <alignment horizontal="center" vertical="center" wrapText="1"/>
    </xf>
    <xf numFmtId="0" fontId="0" fillId="0" borderId="2" xfId="0" applyBorder="1" applyAlignment="1">
      <alignment horizontal="left" vertical="center" wrapText="1"/>
    </xf>
    <xf numFmtId="0" fontId="1" fillId="0" borderId="2" xfId="0" applyFont="1" applyBorder="1" applyAlignment="1">
      <alignment horizontal="center"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10" fillId="0" borderId="2" xfId="0" applyFont="1" applyBorder="1" applyAlignment="1">
      <alignment horizontal="center" vertical="center" wrapText="1"/>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0" fontId="1" fillId="0" borderId="0" xfId="0" applyFont="1" applyBorder="1" applyAlignment="1">
      <alignment horizontal="left" vertical="center" wrapText="1"/>
    </xf>
    <xf numFmtId="0" fontId="1" fillId="0" borderId="11" xfId="0" applyFont="1" applyBorder="1" applyAlignment="1">
      <alignment horizontal="left" vertical="center" wrapText="1"/>
    </xf>
    <xf numFmtId="0" fontId="10" fillId="0" borderId="0" xfId="0" applyFont="1" applyBorder="1" applyAlignment="1">
      <alignment horizontal="center" vertical="center" wrapText="1"/>
    </xf>
    <xf numFmtId="0" fontId="0" fillId="0" borderId="8" xfId="0" applyBorder="1" applyAlignment="1">
      <alignment horizontal="left" vertical="center" wrapText="1"/>
    </xf>
    <xf numFmtId="0" fontId="0" fillId="0" borderId="3" xfId="0" applyBorder="1" applyAlignment="1">
      <alignment horizontal="left" vertical="center" wrapText="1"/>
    </xf>
    <xf numFmtId="2" fontId="0" fillId="0" borderId="2" xfId="0" applyNumberFormat="1" applyBorder="1" applyAlignment="1">
      <alignment horizontal="center" vertical="center" wrapText="1"/>
    </xf>
    <xf numFmtId="2" fontId="1" fillId="0" borderId="2" xfId="0" applyNumberFormat="1" applyFont="1" applyBorder="1" applyAlignment="1">
      <alignment horizontal="center" vertical="center" wrapText="1"/>
    </xf>
    <xf numFmtId="0" fontId="0" fillId="7" borderId="2" xfId="0" applyFill="1" applyBorder="1" applyAlignment="1">
      <alignment horizontal="center" vertical="center" wrapText="1"/>
    </xf>
    <xf numFmtId="0" fontId="0" fillId="0" borderId="6" xfId="0" applyBorder="1"/>
    <xf numFmtId="0" fontId="0" fillId="0" borderId="5" xfId="0" applyBorder="1"/>
    <xf numFmtId="0" fontId="0" fillId="0" borderId="14" xfId="0" applyBorder="1" applyAlignment="1">
      <alignment horizontal="left" vertical="center" wrapText="1"/>
    </xf>
    <xf numFmtId="0" fontId="0" fillId="0" borderId="1" xfId="0" applyBorder="1" applyAlignment="1">
      <alignment horizontal="left" vertical="center" wrapText="1"/>
    </xf>
    <xf numFmtId="164" fontId="0" fillId="0" borderId="4" xfId="0" applyNumberFormat="1" applyBorder="1" applyAlignment="1">
      <alignment horizontal="center" vertical="center" wrapText="1"/>
    </xf>
    <xf numFmtId="164" fontId="0" fillId="0" borderId="6" xfId="0" applyNumberFormat="1" applyBorder="1" applyAlignment="1">
      <alignment horizontal="center" vertical="center" wrapText="1"/>
    </xf>
    <xf numFmtId="164" fontId="0" fillId="0" borderId="5" xfId="0" applyNumberFormat="1" applyBorder="1" applyAlignment="1">
      <alignment horizontal="center" vertical="center" wrapText="1"/>
    </xf>
    <xf numFmtId="0" fontId="1" fillId="0" borderId="0" xfId="0" applyFont="1" applyBorder="1" applyAlignment="1">
      <alignment horizontal="left" vertical="center"/>
    </xf>
    <xf numFmtId="0" fontId="24" fillId="0" borderId="0" xfId="0" applyFont="1" applyBorder="1" applyAlignment="1">
      <alignment horizontal="left" vertical="center" wrapText="1"/>
    </xf>
    <xf numFmtId="0" fontId="24" fillId="0" borderId="11" xfId="0" applyFont="1" applyBorder="1" applyAlignment="1">
      <alignment horizontal="left" vertical="center" wrapText="1"/>
    </xf>
    <xf numFmtId="0" fontId="10"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24" fillId="0" borderId="1" xfId="0" applyFont="1" applyBorder="1" applyAlignment="1">
      <alignment horizontal="left" vertical="center" wrapText="1"/>
    </xf>
    <xf numFmtId="0" fontId="24" fillId="0" borderId="15" xfId="0" applyFont="1" applyBorder="1" applyAlignment="1">
      <alignment horizontal="left" vertical="center" wrapText="1"/>
    </xf>
    <xf numFmtId="0" fontId="10" fillId="0" borderId="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9" xfId="0" applyFont="1" applyBorder="1" applyAlignment="1">
      <alignment horizontal="center" vertical="center" wrapText="1"/>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10" fillId="0" borderId="2" xfId="0" applyFont="1" applyBorder="1" applyAlignment="1">
      <alignment horizontal="left" wrapText="1"/>
    </xf>
    <xf numFmtId="0" fontId="41" fillId="7" borderId="0" xfId="0" applyFont="1" applyFill="1" applyAlignment="1">
      <alignment horizontal="center" vertical="center" readingOrder="1"/>
    </xf>
    <xf numFmtId="0" fontId="29" fillId="7" borderId="8" xfId="0" applyFont="1" applyFill="1" applyBorder="1" applyAlignment="1">
      <alignment horizontal="left"/>
    </xf>
    <xf numFmtId="0" fontId="29" fillId="7" borderId="3" xfId="0" applyFont="1" applyFill="1" applyBorder="1" applyAlignment="1">
      <alignment horizontal="left"/>
    </xf>
    <xf numFmtId="0" fontId="29" fillId="7" borderId="9" xfId="0" applyFont="1" applyFill="1" applyBorder="1" applyAlignment="1">
      <alignment horizontal="left"/>
    </xf>
    <xf numFmtId="0" fontId="29" fillId="7" borderId="2" xfId="0" applyFont="1" applyFill="1" applyBorder="1" applyAlignment="1">
      <alignment horizontal="left"/>
    </xf>
    <xf numFmtId="0" fontId="29" fillId="7" borderId="2" xfId="0" applyFont="1" applyFill="1" applyBorder="1" applyAlignment="1">
      <alignment horizontal="left" wrapText="1"/>
    </xf>
    <xf numFmtId="0" fontId="29" fillId="7" borderId="4" xfId="0" applyFont="1" applyFill="1" applyBorder="1" applyAlignment="1">
      <alignment horizontal="left" vertical="top" wrapText="1"/>
    </xf>
    <xf numFmtId="0" fontId="29" fillId="7" borderId="6" xfId="0" applyFont="1" applyFill="1" applyBorder="1" applyAlignment="1">
      <alignment horizontal="left" vertical="top" wrapText="1"/>
    </xf>
    <xf numFmtId="0" fontId="29" fillId="7" borderId="5" xfId="0" applyFont="1" applyFill="1" applyBorder="1" applyAlignment="1">
      <alignment horizontal="left" vertical="top" wrapText="1"/>
    </xf>
    <xf numFmtId="0" fontId="29" fillId="7" borderId="2" xfId="0" applyFont="1" applyFill="1" applyBorder="1" applyAlignment="1">
      <alignment horizontal="center"/>
    </xf>
    <xf numFmtId="0" fontId="29" fillId="7" borderId="12" xfId="0" applyFont="1" applyFill="1" applyBorder="1" applyAlignment="1">
      <alignment horizontal="center" vertical="center"/>
    </xf>
    <xf numFmtId="0" fontId="29" fillId="7" borderId="13" xfId="0" applyFont="1" applyFill="1" applyBorder="1" applyAlignment="1">
      <alignment horizontal="center" vertical="center"/>
    </xf>
    <xf numFmtId="0" fontId="29" fillId="7" borderId="7" xfId="0" applyFont="1" applyFill="1" applyBorder="1" applyAlignment="1">
      <alignment horizontal="center" vertical="center"/>
    </xf>
    <xf numFmtId="0" fontId="34" fillId="7" borderId="4" xfId="0" applyFont="1" applyFill="1" applyBorder="1" applyAlignment="1">
      <alignment horizontal="left"/>
    </xf>
    <xf numFmtId="0" fontId="34" fillId="7" borderId="6" xfId="0" applyFont="1" applyFill="1" applyBorder="1" applyAlignment="1">
      <alignment horizontal="left"/>
    </xf>
    <xf numFmtId="0" fontId="34" fillId="7" borderId="5" xfId="0" applyFont="1" applyFill="1" applyBorder="1" applyAlignment="1">
      <alignment horizontal="left"/>
    </xf>
    <xf numFmtId="0" fontId="44" fillId="7" borderId="4" xfId="0" applyFont="1" applyFill="1" applyBorder="1" applyAlignment="1">
      <alignment horizontal="left"/>
    </xf>
    <xf numFmtId="0" fontId="44" fillId="7" borderId="5" xfId="0" applyFont="1" applyFill="1" applyBorder="1" applyAlignment="1">
      <alignment horizontal="left"/>
    </xf>
    <xf numFmtId="0" fontId="44" fillId="7" borderId="2" xfId="0" applyFont="1" applyFill="1" applyBorder="1" applyAlignment="1">
      <alignment horizontal="center"/>
    </xf>
    <xf numFmtId="0" fontId="44" fillId="7" borderId="4" xfId="0" applyFont="1" applyFill="1" applyBorder="1" applyAlignment="1">
      <alignment horizontal="center" wrapText="1"/>
    </xf>
    <xf numFmtId="0" fontId="44" fillId="7" borderId="5" xfId="0" applyFont="1" applyFill="1" applyBorder="1" applyAlignment="1">
      <alignment horizontal="center" wrapText="1"/>
    </xf>
    <xf numFmtId="0" fontId="29" fillId="7" borderId="4" xfId="0" applyFont="1" applyFill="1" applyBorder="1" applyAlignment="1">
      <alignment horizontal="left"/>
    </xf>
    <xf numFmtId="0" fontId="29" fillId="7" borderId="6" xfId="0" applyFont="1" applyFill="1" applyBorder="1" applyAlignment="1">
      <alignment horizontal="left"/>
    </xf>
    <xf numFmtId="0" fontId="29" fillId="7" borderId="5" xfId="0" applyFont="1" applyFill="1" applyBorder="1" applyAlignment="1">
      <alignment horizontal="left"/>
    </xf>
    <xf numFmtId="0" fontId="29" fillId="7" borderId="14" xfId="0" applyFont="1" applyFill="1" applyBorder="1" applyAlignment="1">
      <alignment horizontal="left"/>
    </xf>
    <xf numFmtId="0" fontId="29" fillId="7" borderId="1" xfId="0" applyFont="1" applyFill="1" applyBorder="1" applyAlignment="1">
      <alignment horizontal="left"/>
    </xf>
    <xf numFmtId="0" fontId="29" fillId="7" borderId="15" xfId="0" applyFont="1" applyFill="1" applyBorder="1" applyAlignment="1">
      <alignment horizontal="left"/>
    </xf>
    <xf numFmtId="0" fontId="29" fillId="7" borderId="4" xfId="0" applyFont="1" applyFill="1" applyBorder="1" applyAlignment="1">
      <alignment horizontal="left" vertical="center" wrapText="1"/>
    </xf>
    <xf numFmtId="0" fontId="29" fillId="7" borderId="6" xfId="0" applyFont="1" applyFill="1" applyBorder="1" applyAlignment="1">
      <alignment horizontal="left" vertical="center" wrapText="1"/>
    </xf>
    <xf numFmtId="0" fontId="29" fillId="7" borderId="5" xfId="0" applyFont="1" applyFill="1" applyBorder="1" applyAlignment="1">
      <alignment horizontal="left" vertical="center" wrapText="1"/>
    </xf>
    <xf numFmtId="0" fontId="29" fillId="7" borderId="4" xfId="0" applyFont="1" applyFill="1" applyBorder="1" applyAlignment="1">
      <alignment horizontal="center"/>
    </xf>
    <xf numFmtId="0" fontId="29" fillId="7" borderId="5" xfId="0" applyFont="1" applyFill="1" applyBorder="1" applyAlignment="1">
      <alignment horizontal="center"/>
    </xf>
    <xf numFmtId="0" fontId="29" fillId="7" borderId="4" xfId="0" applyFont="1" applyFill="1" applyBorder="1" applyAlignment="1">
      <alignment horizontal="center" wrapText="1"/>
    </xf>
    <xf numFmtId="0" fontId="29" fillId="7" borderId="5" xfId="0" applyFont="1" applyFill="1" applyBorder="1" applyAlignment="1">
      <alignment horizontal="center" wrapText="1"/>
    </xf>
    <xf numFmtId="0" fontId="29" fillId="7" borderId="8" xfId="0" applyFont="1" applyFill="1" applyBorder="1" applyAlignment="1">
      <alignment horizontal="center"/>
    </xf>
    <xf numFmtId="0" fontId="29" fillId="7" borderId="9" xfId="0" applyFont="1" applyFill="1" applyBorder="1" applyAlignment="1">
      <alignment horizontal="center"/>
    </xf>
    <xf numFmtId="0" fontId="44" fillId="7" borderId="4" xfId="0" applyFont="1" applyFill="1" applyBorder="1" applyAlignment="1">
      <alignment horizontal="center"/>
    </xf>
    <xf numFmtId="0" fontId="44" fillId="7" borderId="5" xfId="0" applyFont="1" applyFill="1" applyBorder="1" applyAlignment="1">
      <alignment horizontal="center"/>
    </xf>
    <xf numFmtId="0" fontId="44" fillId="7" borderId="4" xfId="0" applyFont="1" applyFill="1" applyBorder="1" applyAlignment="1">
      <alignment horizontal="left" vertical="top" wrapText="1"/>
    </xf>
    <xf numFmtId="0" fontId="44" fillId="7" borderId="5" xfId="0" applyFont="1" applyFill="1" applyBorder="1" applyAlignment="1">
      <alignment horizontal="left" vertical="top" wrapText="1"/>
    </xf>
    <xf numFmtId="0" fontId="29" fillId="7" borderId="2" xfId="0" applyFont="1" applyFill="1" applyBorder="1" applyAlignment="1">
      <alignment horizontal="left" vertical="top" wrapText="1"/>
    </xf>
    <xf numFmtId="0" fontId="29" fillId="7" borderId="4" xfId="0" applyFont="1" applyFill="1" applyBorder="1" applyAlignment="1">
      <alignment horizontal="center" vertical="top" wrapText="1"/>
    </xf>
    <xf numFmtId="0" fontId="29" fillId="7" borderId="5" xfId="0" applyFont="1" applyFill="1" applyBorder="1" applyAlignment="1">
      <alignment horizontal="center" vertical="top" wrapText="1"/>
    </xf>
    <xf numFmtId="0" fontId="29" fillId="7" borderId="12" xfId="0" applyFont="1" applyFill="1" applyBorder="1" applyAlignment="1">
      <alignment horizontal="left"/>
    </xf>
    <xf numFmtId="0" fontId="29" fillId="7" borderId="6" xfId="0" applyFont="1" applyFill="1" applyBorder="1" applyAlignment="1">
      <alignment horizontal="center"/>
    </xf>
    <xf numFmtId="0" fontId="34" fillId="7" borderId="14" xfId="0" applyFont="1" applyFill="1" applyBorder="1" applyAlignment="1">
      <alignment horizontal="left"/>
    </xf>
    <xf numFmtId="0" fontId="34" fillId="7" borderId="1" xfId="0" applyFont="1" applyFill="1" applyBorder="1" applyAlignment="1">
      <alignment horizontal="left"/>
    </xf>
    <xf numFmtId="0" fontId="34" fillId="7" borderId="15" xfId="0" applyFont="1" applyFill="1" applyBorder="1" applyAlignment="1">
      <alignment horizontal="left"/>
    </xf>
    <xf numFmtId="0" fontId="29" fillId="7" borderId="4" xfId="0" applyFont="1" applyFill="1" applyBorder="1" applyAlignment="1">
      <alignment horizontal="left" wrapText="1"/>
    </xf>
    <xf numFmtId="0" fontId="29" fillId="7" borderId="6" xfId="0" applyFont="1" applyFill="1" applyBorder="1" applyAlignment="1">
      <alignment horizontal="left" wrapText="1"/>
    </xf>
    <xf numFmtId="0" fontId="29" fillId="7" borderId="5" xfId="0" applyFont="1" applyFill="1" applyBorder="1" applyAlignment="1">
      <alignment horizontal="left" wrapText="1"/>
    </xf>
    <xf numFmtId="0" fontId="41" fillId="7" borderId="8" xfId="0" applyFont="1" applyFill="1" applyBorder="1" applyAlignment="1">
      <alignment horizontal="center" vertical="center" readingOrder="1"/>
    </xf>
    <xf numFmtId="0" fontId="41" fillId="7" borderId="3" xfId="0" applyFont="1" applyFill="1" applyBorder="1" applyAlignment="1">
      <alignment horizontal="center" vertical="center" readingOrder="1"/>
    </xf>
    <xf numFmtId="0" fontId="41" fillId="7" borderId="9" xfId="0" applyFont="1" applyFill="1" applyBorder="1" applyAlignment="1">
      <alignment horizontal="center" vertical="center" readingOrder="1"/>
    </xf>
    <xf numFmtId="0" fontId="29" fillId="7" borderId="6" xfId="0" applyFont="1" applyFill="1" applyBorder="1" applyAlignment="1">
      <alignment horizontal="center" wrapText="1"/>
    </xf>
    <xf numFmtId="0" fontId="29" fillId="7" borderId="2" xfId="0" applyFont="1" applyFill="1" applyBorder="1" applyAlignment="1">
      <alignment horizontal="center" vertical="center"/>
    </xf>
    <xf numFmtId="0" fontId="34" fillId="7" borderId="2" xfId="0" applyFont="1" applyFill="1" applyBorder="1" applyAlignment="1">
      <alignment horizontal="left"/>
    </xf>
    <xf numFmtId="0" fontId="34" fillId="7" borderId="7" xfId="0" applyFont="1" applyFill="1" applyBorder="1" applyAlignment="1">
      <alignment horizontal="left"/>
    </xf>
    <xf numFmtId="0" fontId="44" fillId="7" borderId="2" xfId="0" applyFont="1" applyFill="1" applyBorder="1" applyAlignment="1">
      <alignment horizontal="center" wrapText="1"/>
    </xf>
    <xf numFmtId="0" fontId="46" fillId="7" borderId="2" xfId="0" applyFont="1" applyFill="1" applyBorder="1" applyAlignment="1">
      <alignment horizontal="center" vertical="center" wrapText="1"/>
    </xf>
    <xf numFmtId="0" fontId="25" fillId="7" borderId="10" xfId="0" applyFont="1" applyFill="1" applyBorder="1" applyAlignment="1">
      <alignment horizontal="left" vertical="center" wrapText="1"/>
    </xf>
    <xf numFmtId="0" fontId="25" fillId="7" borderId="0"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6" fillId="7" borderId="0" xfId="0" applyFont="1" applyFill="1" applyBorder="1" applyAlignment="1">
      <alignment horizontal="center" vertical="center" wrapText="1"/>
    </xf>
    <xf numFmtId="0" fontId="47" fillId="7" borderId="0" xfId="0" applyFont="1" applyFill="1" applyBorder="1" applyAlignment="1">
      <alignment horizontal="center" vertical="center" wrapText="1"/>
    </xf>
    <xf numFmtId="0" fontId="47" fillId="7" borderId="11"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25" fillId="7" borderId="4" xfId="0" applyFont="1" applyFill="1" applyBorder="1" applyAlignment="1">
      <alignment horizontal="center" vertical="center" wrapText="1"/>
    </xf>
    <xf numFmtId="0" fontId="25" fillId="7" borderId="6"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7" borderId="12" xfId="0" applyFont="1" applyFill="1" applyBorder="1" applyAlignment="1">
      <alignment horizontal="center" vertical="center" wrapText="1"/>
    </xf>
    <xf numFmtId="0" fontId="25" fillId="7" borderId="13" xfId="0" applyFont="1" applyFill="1" applyBorder="1" applyAlignment="1">
      <alignment horizontal="center" vertical="center" wrapText="1"/>
    </xf>
    <xf numFmtId="0" fontId="25" fillId="7" borderId="7" xfId="0" applyFont="1" applyFill="1" applyBorder="1" applyAlignment="1">
      <alignment horizontal="center" vertical="center" wrapText="1"/>
    </xf>
    <xf numFmtId="0" fontId="46" fillId="7" borderId="4" xfId="0" applyFont="1" applyFill="1" applyBorder="1" applyAlignment="1">
      <alignment horizontal="center" vertical="center" wrapText="1"/>
    </xf>
    <xf numFmtId="0" fontId="46" fillId="7" borderId="6" xfId="0" applyFont="1" applyFill="1" applyBorder="1" applyAlignment="1">
      <alignment horizontal="center" vertical="center" wrapText="1"/>
    </xf>
    <xf numFmtId="0" fontId="46" fillId="7" borderId="5" xfId="0" applyFont="1" applyFill="1" applyBorder="1" applyAlignment="1">
      <alignment horizontal="center" vertical="center" wrapText="1"/>
    </xf>
    <xf numFmtId="0" fontId="46" fillId="7" borderId="2" xfId="0" applyFont="1" applyFill="1" applyBorder="1" applyAlignment="1">
      <alignment horizontal="left" vertical="center" wrapText="1"/>
    </xf>
    <xf numFmtId="0" fontId="25" fillId="7" borderId="2" xfId="0" applyFont="1" applyFill="1" applyBorder="1" applyAlignment="1">
      <alignment horizontal="left" vertical="center" wrapText="1"/>
    </xf>
    <xf numFmtId="0" fontId="25" fillId="7" borderId="2" xfId="0" applyFont="1" applyFill="1" applyBorder="1" applyAlignment="1">
      <alignment horizontal="center" vertical="center"/>
    </xf>
    <xf numFmtId="2" fontId="25" fillId="7" borderId="2" xfId="0" applyNumberFormat="1" applyFont="1" applyFill="1" applyBorder="1" applyAlignment="1">
      <alignment horizontal="center" vertical="center" wrapText="1"/>
    </xf>
    <xf numFmtId="0" fontId="26" fillId="7" borderId="4" xfId="0" applyFont="1" applyFill="1" applyBorder="1" applyAlignment="1">
      <alignment horizontal="center" vertical="center" wrapText="1"/>
    </xf>
    <xf numFmtId="0" fontId="26" fillId="7" borderId="6" xfId="0" applyFont="1" applyFill="1" applyBorder="1" applyAlignment="1">
      <alignment horizontal="center" vertical="center" wrapText="1"/>
    </xf>
    <xf numFmtId="0" fontId="26" fillId="7" borderId="5" xfId="0" applyFont="1" applyFill="1" applyBorder="1" applyAlignment="1">
      <alignment horizontal="center" vertical="center" wrapText="1"/>
    </xf>
    <xf numFmtId="0" fontId="46" fillId="7" borderId="4" xfId="0" applyFont="1" applyFill="1" applyBorder="1" applyAlignment="1">
      <alignment horizontal="left" vertical="center" wrapText="1"/>
    </xf>
    <xf numFmtId="0" fontId="25" fillId="7" borderId="6" xfId="0" applyFont="1" applyFill="1" applyBorder="1"/>
    <xf numFmtId="0" fontId="25" fillId="7" borderId="5" xfId="0" applyFont="1" applyFill="1" applyBorder="1"/>
    <xf numFmtId="0" fontId="26" fillId="7" borderId="2" xfId="0" applyFont="1" applyFill="1" applyBorder="1" applyAlignment="1">
      <alignment horizontal="center" vertical="center" wrapText="1"/>
    </xf>
    <xf numFmtId="1" fontId="26" fillId="7" borderId="2" xfId="0" applyNumberFormat="1" applyFont="1" applyFill="1" applyBorder="1" applyAlignment="1">
      <alignment horizontal="center" vertical="center" wrapText="1"/>
    </xf>
    <xf numFmtId="0" fontId="30" fillId="7" borderId="2" xfId="0" applyFont="1" applyFill="1" applyBorder="1" applyAlignment="1">
      <alignment horizontal="left"/>
    </xf>
    <xf numFmtId="0" fontId="31" fillId="7" borderId="4" xfId="0" applyFont="1" applyFill="1" applyBorder="1" applyAlignment="1">
      <alignment horizontal="center" vertical="center"/>
    </xf>
    <xf numFmtId="0" fontId="31" fillId="7" borderId="6" xfId="0" applyFont="1" applyFill="1" applyBorder="1" applyAlignment="1">
      <alignment horizontal="center" vertical="center"/>
    </xf>
    <xf numFmtId="0" fontId="31" fillId="7" borderId="5" xfId="0" applyFont="1" applyFill="1" applyBorder="1" applyAlignment="1">
      <alignment horizontal="center" vertical="center"/>
    </xf>
    <xf numFmtId="0" fontId="25" fillId="7" borderId="8"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26" fillId="7" borderId="3" xfId="0" applyFont="1" applyFill="1" applyBorder="1" applyAlignment="1">
      <alignment horizontal="left" vertical="center" wrapText="1"/>
    </xf>
    <xf numFmtId="0" fontId="26" fillId="7" borderId="3" xfId="0" applyFont="1" applyFill="1" applyBorder="1" applyAlignment="1">
      <alignment horizontal="center" vertical="center" wrapText="1"/>
    </xf>
    <xf numFmtId="0" fontId="47" fillId="7" borderId="3" xfId="0" applyFont="1" applyFill="1" applyBorder="1" applyAlignment="1">
      <alignment horizontal="center" vertical="center" wrapText="1"/>
    </xf>
    <xf numFmtId="0" fontId="47" fillId="7" borderId="9" xfId="0" applyFont="1" applyFill="1" applyBorder="1" applyAlignment="1">
      <alignment horizontal="center" vertical="center" wrapText="1"/>
    </xf>
    <xf numFmtId="0" fontId="26" fillId="7" borderId="11" xfId="0" applyFont="1" applyFill="1" applyBorder="1" applyAlignment="1">
      <alignment horizontal="left" vertical="center" wrapText="1"/>
    </xf>
    <xf numFmtId="0" fontId="46" fillId="7" borderId="8" xfId="0" applyFont="1" applyFill="1" applyBorder="1" applyAlignment="1">
      <alignment horizontal="center" vertical="center" wrapText="1"/>
    </xf>
    <xf numFmtId="0" fontId="46" fillId="7" borderId="3" xfId="0" applyFont="1" applyFill="1" applyBorder="1" applyAlignment="1">
      <alignment horizontal="center" vertical="center" wrapText="1"/>
    </xf>
    <xf numFmtId="0" fontId="46" fillId="7" borderId="9" xfId="0" applyFont="1" applyFill="1" applyBorder="1" applyAlignment="1">
      <alignment horizontal="center" vertical="center" wrapText="1"/>
    </xf>
    <xf numFmtId="0" fontId="31" fillId="7" borderId="2" xfId="0" applyFont="1" applyFill="1" applyBorder="1" applyAlignment="1">
      <alignment horizontal="center" vertical="center"/>
    </xf>
    <xf numFmtId="0" fontId="26" fillId="7" borderId="0" xfId="0" applyFont="1" applyFill="1" applyBorder="1" applyAlignment="1">
      <alignment horizontal="left" vertical="center"/>
    </xf>
    <xf numFmtId="0" fontId="26" fillId="0" borderId="2" xfId="0" applyFont="1" applyBorder="1" applyAlignment="1">
      <alignment horizontal="center" vertical="center" wrapText="1"/>
    </xf>
    <xf numFmtId="0" fontId="46" fillId="0" borderId="2" xfId="0" applyFont="1" applyBorder="1" applyAlignment="1">
      <alignment horizontal="left" vertical="center" wrapText="1"/>
    </xf>
    <xf numFmtId="0" fontId="25" fillId="0" borderId="2"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5" xfId="0" applyFont="1" applyBorder="1" applyAlignment="1">
      <alignment horizontal="center" vertical="center" wrapText="1"/>
    </xf>
    <xf numFmtId="2" fontId="25" fillId="0" borderId="2" xfId="0" applyNumberFormat="1" applyFont="1" applyBorder="1" applyAlignment="1">
      <alignment horizontal="center" vertical="center" wrapText="1"/>
    </xf>
    <xf numFmtId="0" fontId="46" fillId="0" borderId="4" xfId="0" applyFont="1" applyBorder="1" applyAlignment="1">
      <alignment horizontal="left" vertical="center" wrapText="1"/>
    </xf>
    <xf numFmtId="0" fontId="25" fillId="0" borderId="6" xfId="0" applyFont="1" applyBorder="1"/>
    <xf numFmtId="0" fontId="25" fillId="0" borderId="5" xfId="0" applyFont="1" applyBorder="1"/>
    <xf numFmtId="0" fontId="25" fillId="0" borderId="2" xfId="0" applyFont="1" applyBorder="1" applyAlignment="1">
      <alignment horizontal="left" vertical="center" wrapText="1"/>
    </xf>
    <xf numFmtId="0" fontId="26" fillId="0" borderId="5" xfId="0" applyFont="1" applyBorder="1" applyAlignment="1">
      <alignment horizontal="left" vertical="center" wrapText="1"/>
    </xf>
    <xf numFmtId="0" fontId="26" fillId="0" borderId="2" xfId="0" applyFont="1" applyBorder="1" applyAlignment="1">
      <alignment horizontal="left" vertical="center" wrapText="1"/>
    </xf>
    <xf numFmtId="0" fontId="25" fillId="0" borderId="0" xfId="0" applyFont="1" applyBorder="1" applyAlignment="1">
      <alignment horizontal="left" vertical="center" wrapText="1"/>
    </xf>
    <xf numFmtId="164" fontId="25" fillId="0" borderId="4" xfId="0" applyNumberFormat="1" applyFont="1" applyBorder="1" applyAlignment="1">
      <alignment horizontal="center" vertical="center" wrapText="1"/>
    </xf>
    <xf numFmtId="164" fontId="25" fillId="0" borderId="6" xfId="0" applyNumberFormat="1" applyFont="1" applyBorder="1" applyAlignment="1">
      <alignment horizontal="center" vertical="center" wrapText="1"/>
    </xf>
    <xf numFmtId="164" fontId="25" fillId="0" borderId="5" xfId="0" applyNumberFormat="1" applyFont="1" applyBorder="1" applyAlignment="1">
      <alignment horizontal="center" vertical="center" wrapText="1"/>
    </xf>
    <xf numFmtId="0" fontId="26" fillId="0" borderId="4"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5" xfId="0" applyFont="1" applyBorder="1" applyAlignment="1">
      <alignment horizontal="center" vertical="center" wrapText="1"/>
    </xf>
    <xf numFmtId="0" fontId="46" fillId="0" borderId="2" xfId="0" applyFont="1" applyBorder="1" applyAlignment="1">
      <alignment horizontal="center" vertical="center" wrapText="1"/>
    </xf>
    <xf numFmtId="0" fontId="26" fillId="0" borderId="8" xfId="0" applyFont="1" applyBorder="1" applyAlignment="1">
      <alignment horizontal="left" vertical="center" wrapText="1"/>
    </xf>
    <xf numFmtId="0" fontId="26" fillId="0" borderId="3" xfId="0" applyFont="1" applyBorder="1" applyAlignment="1">
      <alignment horizontal="left" vertical="center" wrapText="1"/>
    </xf>
    <xf numFmtId="0" fontId="26" fillId="0" borderId="3" xfId="0" applyFont="1" applyBorder="1" applyAlignment="1">
      <alignment horizontal="center" vertical="center" wrapText="1"/>
    </xf>
    <xf numFmtId="0" fontId="47" fillId="0" borderId="3" xfId="0" applyFont="1" applyBorder="1" applyAlignment="1">
      <alignment horizontal="center" vertical="center" wrapText="1"/>
    </xf>
    <xf numFmtId="0" fontId="47" fillId="0" borderId="9" xfId="0" applyFont="1" applyBorder="1" applyAlignment="1">
      <alignment horizontal="center" vertical="center" wrapText="1"/>
    </xf>
    <xf numFmtId="0" fontId="26" fillId="0" borderId="14" xfId="0" applyFont="1" applyBorder="1" applyAlignment="1">
      <alignment horizontal="left" vertical="center"/>
    </xf>
    <xf numFmtId="0" fontId="26" fillId="0" borderId="1" xfId="0" applyFont="1" applyBorder="1" applyAlignment="1">
      <alignment horizontal="left" vertical="center"/>
    </xf>
    <xf numFmtId="164" fontId="26" fillId="0" borderId="2" xfId="0" applyNumberFormat="1" applyFont="1" applyBorder="1" applyAlignment="1">
      <alignment horizontal="center" vertical="center" wrapText="1"/>
    </xf>
    <xf numFmtId="0" fontId="25" fillId="0" borderId="4" xfId="0" applyFont="1" applyBorder="1" applyAlignment="1">
      <alignment horizontal="left" vertical="center" wrapText="1"/>
    </xf>
    <xf numFmtId="0" fontId="25" fillId="0" borderId="6" xfId="0" applyFont="1" applyBorder="1" applyAlignment="1">
      <alignment horizontal="left" vertical="center" wrapText="1"/>
    </xf>
    <xf numFmtId="0" fontId="25" fillId="0" borderId="5" xfId="0" applyFont="1" applyBorder="1" applyAlignment="1">
      <alignment horizontal="left" vertical="center" wrapText="1"/>
    </xf>
    <xf numFmtId="0" fontId="46" fillId="0" borderId="0" xfId="0" applyFont="1" applyBorder="1" applyAlignment="1">
      <alignment horizontal="center" vertical="center" wrapText="1"/>
    </xf>
    <xf numFmtId="0" fontId="46" fillId="0" borderId="2" xfId="0" applyFont="1" applyBorder="1" applyAlignment="1">
      <alignment horizontal="left" wrapText="1"/>
    </xf>
    <xf numFmtId="0" fontId="25" fillId="0" borderId="10" xfId="0" applyFont="1" applyBorder="1" applyAlignment="1">
      <alignment horizontal="left" vertical="center" wrapText="1"/>
    </xf>
    <xf numFmtId="169" fontId="15" fillId="8" borderId="4" xfId="0" applyNumberFormat="1" applyFont="1" applyFill="1" applyBorder="1" applyAlignment="1">
      <alignment horizontal="center" vertical="center"/>
    </xf>
    <xf numFmtId="169" fontId="15" fillId="8" borderId="5" xfId="0" applyNumberFormat="1" applyFont="1" applyFill="1" applyBorder="1" applyAlignment="1">
      <alignment horizontal="center" vertical="center"/>
    </xf>
    <xf numFmtId="0" fontId="15" fillId="8" borderId="8" xfId="0" applyFont="1" applyFill="1" applyBorder="1" applyAlignment="1">
      <alignment horizontal="center"/>
    </xf>
    <xf numFmtId="0" fontId="15" fillId="8" borderId="3" xfId="0" applyFont="1" applyFill="1" applyBorder="1" applyAlignment="1">
      <alignment horizontal="center"/>
    </xf>
    <xf numFmtId="0" fontId="15" fillId="8" borderId="9" xfId="0" applyFont="1" applyFill="1" applyBorder="1" applyAlignment="1">
      <alignment horizontal="center"/>
    </xf>
    <xf numFmtId="49" fontId="15" fillId="8" borderId="4" xfId="0" applyNumberFormat="1" applyFont="1" applyFill="1" applyBorder="1" applyAlignment="1">
      <alignment horizontal="center"/>
    </xf>
    <xf numFmtId="49" fontId="15" fillId="8" borderId="6" xfId="0" applyNumberFormat="1" applyFont="1" applyFill="1" applyBorder="1" applyAlignment="1">
      <alignment horizontal="center"/>
    </xf>
    <xf numFmtId="49" fontId="15" fillId="8" borderId="5" xfId="0" applyNumberFormat="1" applyFont="1" applyFill="1" applyBorder="1" applyAlignment="1">
      <alignment horizontal="center"/>
    </xf>
    <xf numFmtId="0" fontId="15" fillId="7" borderId="2" xfId="0" applyFont="1" applyFill="1" applyBorder="1" applyAlignment="1">
      <alignment horizontal="center" vertical="center" wrapText="1"/>
    </xf>
    <xf numFmtId="0" fontId="15" fillId="7" borderId="4" xfId="0" applyFont="1" applyFill="1" applyBorder="1" applyAlignment="1">
      <alignment horizontal="center"/>
    </xf>
    <xf numFmtId="0" fontId="15" fillId="7" borderId="6" xfId="0" applyFont="1" applyFill="1" applyBorder="1" applyAlignment="1">
      <alignment horizontal="center"/>
    </xf>
    <xf numFmtId="0" fontId="15" fillId="7" borderId="5" xfId="0" applyFont="1" applyFill="1" applyBorder="1" applyAlignment="1">
      <alignment horizontal="center"/>
    </xf>
    <xf numFmtId="0" fontId="15" fillId="7" borderId="12" xfId="0" applyFont="1" applyFill="1" applyBorder="1" applyAlignment="1">
      <alignment horizontal="center" vertical="center" wrapText="1"/>
    </xf>
    <xf numFmtId="169" fontId="15" fillId="8" borderId="6" xfId="0" applyNumberFormat="1" applyFont="1" applyFill="1" applyBorder="1" applyAlignment="1">
      <alignment horizontal="center" vertical="center"/>
    </xf>
    <xf numFmtId="166" fontId="55" fillId="8" borderId="4" xfId="0" applyNumberFormat="1" applyFont="1" applyFill="1" applyBorder="1" applyAlignment="1">
      <alignment horizontal="left" vertical="center" wrapText="1"/>
    </xf>
    <xf numFmtId="166" fontId="55" fillId="8" borderId="6" xfId="0" applyNumberFormat="1" applyFont="1" applyFill="1" applyBorder="1" applyAlignment="1">
      <alignment horizontal="left" vertical="center"/>
    </xf>
    <xf numFmtId="166" fontId="55" fillId="8" borderId="5" xfId="0" applyNumberFormat="1" applyFont="1" applyFill="1" applyBorder="1" applyAlignment="1">
      <alignment horizontal="left" vertical="center"/>
    </xf>
    <xf numFmtId="166" fontId="55" fillId="8" borderId="4" xfId="0" applyNumberFormat="1" applyFont="1" applyFill="1" applyBorder="1" applyAlignment="1">
      <alignment horizontal="center" vertical="center" wrapText="1"/>
    </xf>
    <xf numFmtId="166" fontId="55" fillId="8" borderId="6" xfId="0" applyNumberFormat="1" applyFont="1" applyFill="1" applyBorder="1" applyAlignment="1">
      <alignment horizontal="center" vertical="center"/>
    </xf>
    <xf numFmtId="166" fontId="55" fillId="8" borderId="5" xfId="0" applyNumberFormat="1" applyFont="1" applyFill="1" applyBorder="1" applyAlignment="1">
      <alignment horizontal="center" vertical="center"/>
    </xf>
    <xf numFmtId="0" fontId="15" fillId="8" borderId="4" xfId="0" applyFont="1" applyFill="1" applyBorder="1" applyAlignment="1">
      <alignment horizontal="center"/>
    </xf>
    <xf numFmtId="0" fontId="15" fillId="8" borderId="6" xfId="0" applyFont="1" applyFill="1" applyBorder="1" applyAlignment="1">
      <alignment horizontal="center"/>
    </xf>
    <xf numFmtId="0" fontId="15" fillId="8" borderId="5" xfId="0" applyFont="1" applyFill="1" applyBorder="1" applyAlignment="1">
      <alignment horizontal="center"/>
    </xf>
    <xf numFmtId="0" fontId="15" fillId="7" borderId="2" xfId="0" applyFont="1" applyFill="1" applyBorder="1" applyAlignment="1">
      <alignment horizontal="left" vertical="center" wrapText="1"/>
    </xf>
    <xf numFmtId="0" fontId="55" fillId="0" borderId="2" xfId="0" applyFont="1" applyBorder="1" applyAlignment="1">
      <alignment horizontal="left" vertical="center" wrapText="1"/>
    </xf>
    <xf numFmtId="0" fontId="38" fillId="8" borderId="2" xfId="0" applyFont="1" applyFill="1" applyBorder="1" applyAlignment="1">
      <alignment horizontal="center"/>
    </xf>
    <xf numFmtId="0" fontId="15" fillId="8" borderId="2" xfId="0" applyFont="1" applyFill="1" applyBorder="1" applyAlignment="1">
      <alignment horizontal="left" vertical="center" wrapText="1"/>
    </xf>
    <xf numFmtId="0" fontId="15" fillId="7" borderId="2" xfId="0" applyFont="1" applyFill="1" applyBorder="1" applyAlignment="1">
      <alignment horizontal="center"/>
    </xf>
    <xf numFmtId="166" fontId="15" fillId="8" borderId="4" xfId="0" applyNumberFormat="1" applyFont="1" applyFill="1" applyBorder="1" applyAlignment="1">
      <alignment horizontal="left" vertical="center" wrapText="1"/>
    </xf>
    <xf numFmtId="166" fontId="15" fillId="8" borderId="6" xfId="0" applyNumberFormat="1" applyFont="1" applyFill="1" applyBorder="1" applyAlignment="1">
      <alignment horizontal="left" vertical="center"/>
    </xf>
    <xf numFmtId="166" fontId="15" fillId="8" borderId="5" xfId="0" applyNumberFormat="1" applyFont="1" applyFill="1" applyBorder="1" applyAlignment="1">
      <alignment horizontal="left" vertical="center"/>
    </xf>
    <xf numFmtId="0" fontId="12" fillId="8" borderId="2" xfId="0" applyFont="1" applyFill="1" applyBorder="1" applyAlignment="1">
      <alignment horizontal="center"/>
    </xf>
    <xf numFmtId="0" fontId="38" fillId="8" borderId="2" xfId="0" applyFont="1" applyFill="1" applyBorder="1" applyAlignment="1">
      <alignment horizontal="center" vertical="center" wrapText="1"/>
    </xf>
    <xf numFmtId="0" fontId="38" fillId="7" borderId="2" xfId="0" applyFont="1" applyFill="1" applyBorder="1" applyAlignment="1">
      <alignment horizontal="center"/>
    </xf>
    <xf numFmtId="0" fontId="44" fillId="0" borderId="2" xfId="0" applyFont="1" applyBorder="1" applyAlignment="1">
      <alignment horizontal="left" vertical="center" wrapText="1"/>
    </xf>
    <xf numFmtId="0" fontId="55" fillId="7" borderId="2" xfId="0" applyFont="1" applyFill="1" applyBorder="1" applyAlignment="1">
      <alignment horizontal="center" vertical="center" wrapText="1"/>
    </xf>
    <xf numFmtId="0" fontId="55" fillId="7" borderId="4" xfId="0" applyFont="1" applyFill="1" applyBorder="1" applyAlignment="1">
      <alignment horizontal="center"/>
    </xf>
    <xf numFmtId="0" fontId="55" fillId="7" borderId="6" xfId="0" applyFont="1" applyFill="1" applyBorder="1" applyAlignment="1">
      <alignment horizontal="center"/>
    </xf>
    <xf numFmtId="0" fontId="55" fillId="7" borderId="5" xfId="0" applyFont="1" applyFill="1" applyBorder="1" applyAlignment="1">
      <alignment horizontal="center"/>
    </xf>
    <xf numFmtId="0" fontId="15" fillId="8" borderId="2" xfId="0" applyFont="1" applyFill="1" applyBorder="1" applyAlignment="1">
      <alignment horizontal="center" vertical="center" wrapText="1"/>
    </xf>
    <xf numFmtId="0" fontId="15" fillId="7" borderId="4" xfId="0" applyFont="1" applyFill="1" applyBorder="1" applyAlignment="1">
      <alignment horizontal="center" vertical="top"/>
    </xf>
    <xf numFmtId="0" fontId="15" fillId="7" borderId="6" xfId="0" applyFont="1" applyFill="1" applyBorder="1" applyAlignment="1">
      <alignment horizontal="center" vertical="top"/>
    </xf>
    <xf numFmtId="0" fontId="15" fillId="7" borderId="5" xfId="0" applyFont="1" applyFill="1" applyBorder="1" applyAlignment="1">
      <alignment horizontal="center" vertical="top"/>
    </xf>
    <xf numFmtId="0" fontId="38" fillId="7" borderId="2" xfId="0" applyFont="1" applyFill="1" applyBorder="1" applyAlignment="1">
      <alignment horizontal="left" vertical="center" wrapText="1"/>
    </xf>
    <xf numFmtId="0" fontId="38" fillId="7" borderId="2" xfId="0" applyFont="1" applyFill="1" applyBorder="1" applyAlignment="1">
      <alignment horizontal="center" vertical="center" wrapText="1"/>
    </xf>
    <xf numFmtId="0" fontId="38" fillId="7" borderId="4" xfId="0" applyFont="1" applyFill="1" applyBorder="1" applyAlignment="1">
      <alignment horizontal="center"/>
    </xf>
    <xf numFmtId="0" fontId="38" fillId="7" borderId="6" xfId="0" applyFont="1" applyFill="1" applyBorder="1" applyAlignment="1">
      <alignment horizontal="center"/>
    </xf>
    <xf numFmtId="0" fontId="38" fillId="7" borderId="5" xfId="0" applyFont="1" applyFill="1" applyBorder="1" applyAlignment="1">
      <alignment horizontal="center"/>
    </xf>
    <xf numFmtId="0" fontId="38" fillId="8" borderId="8" xfId="0" applyFont="1" applyFill="1" applyBorder="1" applyAlignment="1">
      <alignment horizontal="center"/>
    </xf>
    <xf numFmtId="0" fontId="38" fillId="8" borderId="3" xfId="0" applyFont="1" applyFill="1" applyBorder="1" applyAlignment="1">
      <alignment horizontal="center"/>
    </xf>
    <xf numFmtId="0" fontId="38" fillId="8" borderId="9" xfId="0" applyFont="1" applyFill="1" applyBorder="1" applyAlignment="1">
      <alignment horizontal="center"/>
    </xf>
    <xf numFmtId="0" fontId="38" fillId="8" borderId="2" xfId="0" applyFont="1" applyFill="1" applyBorder="1" applyAlignment="1">
      <alignment horizontal="left" vertical="center" wrapText="1"/>
    </xf>
    <xf numFmtId="49" fontId="38" fillId="8" borderId="4" xfId="0" applyNumberFormat="1" applyFont="1" applyFill="1" applyBorder="1" applyAlignment="1">
      <alignment horizontal="center"/>
    </xf>
    <xf numFmtId="49" fontId="38" fillId="8" borderId="6" xfId="0" applyNumberFormat="1" applyFont="1" applyFill="1" applyBorder="1" applyAlignment="1">
      <alignment horizontal="center"/>
    </xf>
    <xf numFmtId="49" fontId="38" fillId="8" borderId="5" xfId="0" applyNumberFormat="1" applyFont="1" applyFill="1" applyBorder="1" applyAlignment="1">
      <alignment horizontal="center"/>
    </xf>
    <xf numFmtId="0" fontId="38" fillId="7" borderId="12" xfId="0" applyFont="1" applyFill="1" applyBorder="1" applyAlignment="1">
      <alignment horizontal="center" vertical="center" wrapText="1"/>
    </xf>
    <xf numFmtId="169" fontId="38" fillId="8" borderId="4" xfId="0" applyNumberFormat="1" applyFont="1" applyFill="1" applyBorder="1" applyAlignment="1">
      <alignment horizontal="center" vertical="center"/>
    </xf>
    <xf numFmtId="169" fontId="38" fillId="8" borderId="5" xfId="0" applyNumberFormat="1" applyFont="1" applyFill="1" applyBorder="1" applyAlignment="1">
      <alignment horizontal="center" vertical="center"/>
    </xf>
    <xf numFmtId="169" fontId="38" fillId="8" borderId="6" xfId="0" applyNumberFormat="1" applyFont="1" applyFill="1" applyBorder="1" applyAlignment="1">
      <alignment horizontal="center" vertical="center"/>
    </xf>
    <xf numFmtId="166" fontId="42" fillId="8" borderId="4" xfId="0" applyNumberFormat="1" applyFont="1" applyFill="1" applyBorder="1" applyAlignment="1">
      <alignment horizontal="left" vertical="center" wrapText="1"/>
    </xf>
    <xf numFmtId="166" fontId="42" fillId="8" borderId="6" xfId="0" applyNumberFormat="1" applyFont="1" applyFill="1" applyBorder="1" applyAlignment="1">
      <alignment horizontal="left" vertical="center"/>
    </xf>
    <xf numFmtId="166" fontId="42" fillId="8" borderId="5" xfId="0" applyNumberFormat="1" applyFont="1" applyFill="1" applyBorder="1" applyAlignment="1">
      <alignment horizontal="left" vertical="center"/>
    </xf>
    <xf numFmtId="0" fontId="38" fillId="8" borderId="4" xfId="0" applyFont="1" applyFill="1" applyBorder="1" applyAlignment="1">
      <alignment horizontal="center"/>
    </xf>
    <xf numFmtId="0" fontId="38" fillId="8" borderId="6" xfId="0" applyFont="1" applyFill="1" applyBorder="1" applyAlignment="1">
      <alignment horizontal="center"/>
    </xf>
    <xf numFmtId="0" fontId="38" fillId="8" borderId="5" xfId="0" applyFont="1" applyFill="1" applyBorder="1" applyAlignment="1">
      <alignment horizontal="center"/>
    </xf>
    <xf numFmtId="0" fontId="42" fillId="7" borderId="2" xfId="0" applyFont="1" applyFill="1" applyBorder="1" applyAlignment="1">
      <alignment horizontal="left" vertical="center" wrapText="1"/>
    </xf>
    <xf numFmtId="166" fontId="38" fillId="8" borderId="4" xfId="0" applyNumberFormat="1" applyFont="1" applyFill="1" applyBorder="1" applyAlignment="1">
      <alignment horizontal="left" vertical="center" wrapText="1"/>
    </xf>
    <xf numFmtId="166" fontId="38" fillId="8" borderId="6" xfId="0" applyNumberFormat="1" applyFont="1" applyFill="1" applyBorder="1" applyAlignment="1">
      <alignment horizontal="left" vertical="center"/>
    </xf>
    <xf numFmtId="166" fontId="38" fillId="8" borderId="5" xfId="0" applyNumberFormat="1" applyFont="1" applyFill="1" applyBorder="1" applyAlignment="1">
      <alignment horizontal="left" vertical="center"/>
    </xf>
    <xf numFmtId="0" fontId="12" fillId="8" borderId="2" xfId="0" applyFont="1" applyFill="1" applyBorder="1" applyAlignment="1">
      <alignment horizontal="center" vertical="top"/>
    </xf>
    <xf numFmtId="0" fontId="38" fillId="0" borderId="2" xfId="0" applyFont="1" applyBorder="1" applyAlignment="1">
      <alignment horizontal="left" vertical="center" wrapText="1"/>
    </xf>
    <xf numFmtId="0" fontId="35" fillId="7" borderId="2" xfId="0" applyFont="1" applyFill="1" applyBorder="1" applyAlignment="1">
      <alignment horizontal="center"/>
    </xf>
    <xf numFmtId="0" fontId="35" fillId="7" borderId="4" xfId="0" applyFont="1" applyFill="1" applyBorder="1" applyAlignment="1">
      <alignment horizontal="center"/>
    </xf>
    <xf numFmtId="0" fontId="35" fillId="7" borderId="4" xfId="0" applyFont="1" applyFill="1" applyBorder="1" applyAlignment="1">
      <alignment horizontal="center" vertical="center" wrapText="1"/>
    </xf>
    <xf numFmtId="0" fontId="35" fillId="7" borderId="6" xfId="0" applyFont="1" applyFill="1" applyBorder="1" applyAlignment="1">
      <alignment horizontal="center" vertical="center" wrapText="1"/>
    </xf>
    <xf numFmtId="0" fontId="35" fillId="7" borderId="5" xfId="0" applyFont="1" applyFill="1" applyBorder="1" applyAlignment="1">
      <alignment horizontal="center" vertical="center" wrapText="1"/>
    </xf>
    <xf numFmtId="169" fontId="35" fillId="7" borderId="4" xfId="0" applyNumberFormat="1" applyFont="1" applyFill="1" applyBorder="1" applyAlignment="1">
      <alignment horizontal="center" vertical="center"/>
    </xf>
    <xf numFmtId="169" fontId="35" fillId="7" borderId="6" xfId="0" applyNumberFormat="1" applyFont="1" applyFill="1" applyBorder="1" applyAlignment="1">
      <alignment horizontal="center" vertical="center"/>
    </xf>
    <xf numFmtId="169" fontId="35" fillId="7" borderId="5" xfId="0" applyNumberFormat="1" applyFont="1" applyFill="1" applyBorder="1" applyAlignment="1">
      <alignment horizontal="center" vertical="center"/>
    </xf>
    <xf numFmtId="1" fontId="30" fillId="7" borderId="4" xfId="0" applyNumberFormat="1" applyFont="1" applyFill="1" applyBorder="1" applyAlignment="1">
      <alignment horizontal="center" vertical="center"/>
    </xf>
    <xf numFmtId="1" fontId="30" fillId="7" borderId="6" xfId="0" applyNumberFormat="1" applyFont="1" applyFill="1" applyBorder="1" applyAlignment="1">
      <alignment horizontal="center" vertical="center"/>
    </xf>
    <xf numFmtId="1" fontId="30" fillId="7" borderId="5" xfId="0" applyNumberFormat="1" applyFont="1" applyFill="1" applyBorder="1" applyAlignment="1">
      <alignment horizontal="center" vertical="center"/>
    </xf>
    <xf numFmtId="0" fontId="46" fillId="7" borderId="0" xfId="0" applyFont="1" applyFill="1" applyAlignment="1">
      <alignment horizontal="center"/>
    </xf>
    <xf numFmtId="0" fontId="35" fillId="7" borderId="17" xfId="0" applyFont="1" applyFill="1" applyBorder="1" applyAlignment="1">
      <alignment horizontal="center" vertical="center" wrapText="1"/>
    </xf>
    <xf numFmtId="0" fontId="35" fillId="7" borderId="2" xfId="0" applyFont="1" applyFill="1" applyBorder="1" applyAlignment="1">
      <alignment horizontal="center" vertical="center" wrapText="1"/>
    </xf>
    <xf numFmtId="0" fontId="31" fillId="0" borderId="13" xfId="0" applyFont="1" applyBorder="1" applyAlignment="1">
      <alignment horizontal="center" vertical="center" wrapText="1"/>
    </xf>
    <xf numFmtId="169" fontId="35" fillId="7" borderId="2" xfId="0" applyNumberFormat="1" applyFont="1" applyFill="1" applyBorder="1" applyAlignment="1">
      <alignment horizontal="center"/>
    </xf>
    <xf numFmtId="1" fontId="30" fillId="7" borderId="2" xfId="0" applyNumberFormat="1" applyFont="1" applyFill="1" applyBorder="1" applyAlignment="1">
      <alignment horizontal="center" vertical="center"/>
    </xf>
    <xf numFmtId="15" fontId="35" fillId="7" borderId="4" xfId="0" applyNumberFormat="1" applyFont="1" applyFill="1" applyBorder="1" applyAlignment="1">
      <alignment horizontal="center" vertical="center" wrapText="1"/>
    </xf>
    <xf numFmtId="15" fontId="35" fillId="7" borderId="6" xfId="0" applyNumberFormat="1" applyFont="1" applyFill="1" applyBorder="1" applyAlignment="1">
      <alignment horizontal="center" vertical="center" wrapText="1"/>
    </xf>
    <xf numFmtId="1" fontId="25" fillId="7" borderId="4" xfId="0" applyNumberFormat="1" applyFont="1" applyFill="1" applyBorder="1" applyAlignment="1">
      <alignment horizontal="center" wrapText="1"/>
    </xf>
    <xf numFmtId="1" fontId="25" fillId="7" borderId="6" xfId="0" applyNumberFormat="1" applyFont="1" applyFill="1" applyBorder="1" applyAlignment="1">
      <alignment horizontal="center" wrapText="1"/>
    </xf>
    <xf numFmtId="1" fontId="25" fillId="7" borderId="5" xfId="0" applyNumberFormat="1" applyFont="1" applyFill="1" applyBorder="1" applyAlignment="1">
      <alignment horizontal="center" wrapText="1"/>
    </xf>
    <xf numFmtId="2" fontId="25" fillId="7" borderId="4" xfId="0" applyNumberFormat="1" applyFont="1" applyFill="1" applyBorder="1" applyAlignment="1">
      <alignment horizontal="center" wrapText="1"/>
    </xf>
    <xf numFmtId="2" fontId="25" fillId="7" borderId="6" xfId="0" applyNumberFormat="1" applyFont="1" applyFill="1" applyBorder="1" applyAlignment="1">
      <alignment horizontal="center" wrapText="1"/>
    </xf>
    <xf numFmtId="0" fontId="35" fillId="7" borderId="7" xfId="0" applyFont="1" applyFill="1" applyBorder="1" applyAlignment="1">
      <alignment horizontal="center"/>
    </xf>
    <xf numFmtId="1" fontId="25" fillId="7" borderId="8" xfId="0" applyNumberFormat="1" applyFont="1" applyFill="1" applyBorder="1" applyAlignment="1">
      <alignment horizontal="center" wrapText="1"/>
    </xf>
    <xf numFmtId="1" fontId="25" fillId="7" borderId="3" xfId="0" applyNumberFormat="1" applyFont="1" applyFill="1" applyBorder="1" applyAlignment="1">
      <alignment horizontal="center" wrapText="1"/>
    </xf>
    <xf numFmtId="0" fontId="25" fillId="0" borderId="9"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5" xfId="0" applyFont="1" applyBorder="1" applyAlignment="1">
      <alignment horizontal="center" vertical="center" wrapText="1"/>
    </xf>
    <xf numFmtId="0" fontId="46" fillId="7" borderId="8" xfId="0" applyFont="1" applyFill="1" applyBorder="1" applyAlignment="1">
      <alignment horizontal="center"/>
    </xf>
    <xf numFmtId="0" fontId="46" fillId="7" borderId="3" xfId="0" applyFont="1" applyFill="1" applyBorder="1" applyAlignment="1">
      <alignment horizontal="center"/>
    </xf>
    <xf numFmtId="0" fontId="46" fillId="7" borderId="9" xfId="0" applyFont="1" applyFill="1" applyBorder="1" applyAlignment="1">
      <alignment horizontal="center"/>
    </xf>
    <xf numFmtId="0" fontId="31" fillId="0" borderId="26" xfId="0" applyFont="1" applyBorder="1" applyAlignment="1">
      <alignment horizontal="center" vertical="center" wrapText="1"/>
    </xf>
    <xf numFmtId="1" fontId="25" fillId="7" borderId="18" xfId="0" applyNumberFormat="1" applyFont="1" applyFill="1" applyBorder="1" applyAlignment="1">
      <alignment horizontal="center" wrapText="1"/>
    </xf>
    <xf numFmtId="1" fontId="25" fillId="7" borderId="19" xfId="0" applyNumberFormat="1" applyFont="1" applyFill="1" applyBorder="1" applyAlignment="1">
      <alignment horizontal="center" wrapText="1"/>
    </xf>
    <xf numFmtId="0" fontId="31" fillId="0" borderId="7" xfId="0" applyFont="1" applyBorder="1" applyAlignment="1">
      <alignment horizontal="center" vertical="center" wrapText="1"/>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5" fillId="0" borderId="2" xfId="0" applyFont="1" applyBorder="1" applyAlignment="1">
      <alignment vertical="center"/>
    </xf>
    <xf numFmtId="2" fontId="4" fillId="0" borderId="4" xfId="0" applyNumberFormat="1" applyFont="1" applyBorder="1" applyAlignment="1">
      <alignment horizontal="left" vertical="center"/>
    </xf>
    <xf numFmtId="2" fontId="4" fillId="0" borderId="6" xfId="0" applyNumberFormat="1" applyFont="1" applyBorder="1" applyAlignment="1">
      <alignment horizontal="left" vertical="center"/>
    </xf>
    <xf numFmtId="2" fontId="4" fillId="0" borderId="5" xfId="0" applyNumberFormat="1" applyFont="1" applyBorder="1" applyAlignment="1">
      <alignment horizontal="left" vertical="center"/>
    </xf>
    <xf numFmtId="14" fontId="4" fillId="0" borderId="2" xfId="0" applyNumberFormat="1" applyFont="1" applyBorder="1" applyAlignment="1">
      <alignment horizontal="left" vertical="center"/>
    </xf>
    <xf numFmtId="0" fontId="4" fillId="0" borderId="4" xfId="0" applyFont="1" applyBorder="1" applyAlignment="1">
      <alignment horizontal="left"/>
    </xf>
    <xf numFmtId="0" fontId="4" fillId="0" borderId="6" xfId="0" applyFont="1" applyBorder="1" applyAlignment="1">
      <alignment horizontal="left"/>
    </xf>
    <xf numFmtId="0" fontId="4" fillId="0" borderId="5" xfId="0" applyFont="1" applyBorder="1" applyAlignment="1">
      <alignment horizontal="left"/>
    </xf>
    <xf numFmtId="2" fontId="4" fillId="0" borderId="4" xfId="0" applyNumberFormat="1" applyFont="1" applyBorder="1" applyAlignment="1">
      <alignment horizontal="center"/>
    </xf>
    <xf numFmtId="2" fontId="4" fillId="0" borderId="6" xfId="0" applyNumberFormat="1" applyFont="1" applyBorder="1" applyAlignment="1">
      <alignment horizontal="center"/>
    </xf>
    <xf numFmtId="2" fontId="4" fillId="0" borderId="5" xfId="0" applyNumberFormat="1" applyFont="1" applyBorder="1" applyAlignment="1">
      <alignment horizontal="center"/>
    </xf>
    <xf numFmtId="0" fontId="4" fillId="0" borderId="1" xfId="0" applyFont="1" applyBorder="1" applyAlignment="1">
      <alignment horizontal="center"/>
    </xf>
    <xf numFmtId="0" fontId="4" fillId="0" borderId="15" xfId="0" applyFont="1" applyBorder="1" applyAlignment="1">
      <alignment horizontal="center"/>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16" fontId="4" fillId="0" borderId="4" xfId="0" applyNumberFormat="1" applyFont="1" applyBorder="1" applyAlignment="1">
      <alignment horizontal="center"/>
    </xf>
    <xf numFmtId="16" fontId="4" fillId="0" borderId="5" xfId="0" applyNumberFormat="1" applyFont="1" applyBorder="1" applyAlignment="1">
      <alignment horizontal="center"/>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1" fontId="5" fillId="0" borderId="4" xfId="0" applyNumberFormat="1" applyFont="1" applyBorder="1" applyAlignment="1">
      <alignment horizontal="left"/>
    </xf>
    <xf numFmtId="1" fontId="5" fillId="0" borderId="6" xfId="0" applyNumberFormat="1" applyFont="1" applyBorder="1" applyAlignment="1">
      <alignment horizontal="left"/>
    </xf>
    <xf numFmtId="1" fontId="5" fillId="0" borderId="5" xfId="0" applyNumberFormat="1" applyFont="1" applyBorder="1" applyAlignment="1">
      <alignment horizontal="left"/>
    </xf>
    <xf numFmtId="0" fontId="5" fillId="0" borderId="4" xfId="0" applyFont="1" applyBorder="1" applyAlignment="1">
      <alignment horizontal="left"/>
    </xf>
    <xf numFmtId="0" fontId="5" fillId="0" borderId="6" xfId="0" applyFont="1" applyBorder="1" applyAlignment="1">
      <alignment horizontal="left"/>
    </xf>
    <xf numFmtId="0" fontId="5" fillId="0" borderId="5" xfId="0" applyFont="1" applyBorder="1" applyAlignment="1">
      <alignment horizontal="left"/>
    </xf>
    <xf numFmtId="0" fontId="5" fillId="0" borderId="4" xfId="0" applyFont="1" applyBorder="1" applyAlignment="1">
      <alignment horizontal="center"/>
    </xf>
    <xf numFmtId="0" fontId="5" fillId="0" borderId="6" xfId="0" applyFont="1" applyBorder="1" applyAlignment="1">
      <alignment horizontal="center"/>
    </xf>
    <xf numFmtId="0" fontId="5" fillId="0" borderId="5" xfId="0" applyFont="1" applyBorder="1" applyAlignment="1">
      <alignment horizontal="center"/>
    </xf>
    <xf numFmtId="0" fontId="4" fillId="0" borderId="6" xfId="0" applyFont="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5" xfId="0" applyFont="1" applyBorder="1" applyAlignment="1">
      <alignment horizontal="left" vertical="center" wrapText="1"/>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5" fillId="0" borderId="5" xfId="0" applyFont="1" applyBorder="1" applyAlignment="1">
      <alignment horizontal="left" vertical="center" wrapText="1"/>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5" xfId="0" applyFont="1" applyBorder="1" applyAlignment="1">
      <alignment horizontal="left" vertical="center"/>
    </xf>
    <xf numFmtId="0" fontId="25" fillId="0" borderId="10" xfId="0" applyFont="1" applyBorder="1" applyAlignment="1">
      <alignment horizontal="center"/>
    </xf>
    <xf numFmtId="0" fontId="25" fillId="0" borderId="11" xfId="0" applyFont="1" applyBorder="1" applyAlignment="1">
      <alignment horizontal="center"/>
    </xf>
    <xf numFmtId="0" fontId="26" fillId="0" borderId="4" xfId="0" applyFont="1" applyBorder="1" applyAlignment="1">
      <alignment horizontal="center"/>
    </xf>
    <xf numFmtId="0" fontId="26" fillId="0" borderId="5" xfId="0" applyFont="1" applyBorder="1" applyAlignment="1">
      <alignment horizontal="center"/>
    </xf>
    <xf numFmtId="0" fontId="27" fillId="0" borderId="2" xfId="0" applyFont="1" applyBorder="1" applyAlignment="1">
      <alignment horizontal="center"/>
    </xf>
    <xf numFmtId="0" fontId="25" fillId="0" borderId="2" xfId="0" applyFont="1" applyBorder="1" applyAlignment="1">
      <alignment horizontal="center"/>
    </xf>
    <xf numFmtId="0" fontId="27" fillId="0" borderId="4" xfId="0" applyFont="1" applyBorder="1" applyAlignment="1">
      <alignment horizontal="center" wrapText="1"/>
    </xf>
    <xf numFmtId="0" fontId="27" fillId="0" borderId="6" xfId="0" applyFont="1" applyBorder="1" applyAlignment="1">
      <alignment horizontal="center" wrapText="1"/>
    </xf>
    <xf numFmtId="0" fontId="27" fillId="0" borderId="5" xfId="0" applyFont="1" applyBorder="1" applyAlignment="1">
      <alignment horizontal="center" wrapText="1"/>
    </xf>
    <xf numFmtId="0" fontId="25" fillId="0" borderId="4" xfId="0" applyFont="1" applyBorder="1" applyAlignment="1">
      <alignment horizontal="center"/>
    </xf>
    <xf numFmtId="0" fontId="25" fillId="0" borderId="5" xfId="0" applyFont="1" applyBorder="1" applyAlignment="1">
      <alignment horizontal="center"/>
    </xf>
    <xf numFmtId="0" fontId="25" fillId="0" borderId="6" xfId="0" applyFont="1" applyBorder="1" applyAlignment="1">
      <alignment horizontal="center"/>
    </xf>
    <xf numFmtId="0" fontId="26" fillId="0" borderId="4" xfId="0" applyFont="1" applyBorder="1" applyAlignment="1">
      <alignment horizontal="left"/>
    </xf>
    <xf numFmtId="0" fontId="26" fillId="0" borderId="6" xfId="0" applyFont="1" applyBorder="1" applyAlignment="1">
      <alignment horizontal="left"/>
    </xf>
    <xf numFmtId="0" fontId="26" fillId="0" borderId="5" xfId="0" applyFont="1" applyBorder="1" applyAlignment="1">
      <alignment horizontal="left"/>
    </xf>
    <xf numFmtId="0" fontId="27" fillId="0" borderId="4" xfId="0" applyFont="1" applyBorder="1" applyAlignment="1">
      <alignment horizontal="left"/>
    </xf>
    <xf numFmtId="0" fontId="27" fillId="0" borderId="6" xfId="0" applyFont="1" applyBorder="1" applyAlignment="1">
      <alignment horizontal="left"/>
    </xf>
    <xf numFmtId="0" fontId="27" fillId="0" borderId="5" xfId="0" applyFont="1" applyBorder="1" applyAlignment="1">
      <alignment horizontal="left"/>
    </xf>
    <xf numFmtId="0" fontId="31" fillId="0" borderId="4" xfId="0" applyFont="1" applyBorder="1" applyAlignment="1">
      <alignment horizontal="center"/>
    </xf>
    <xf numFmtId="0" fontId="31" fillId="0" borderId="6" xfId="0" applyFont="1" applyBorder="1" applyAlignment="1">
      <alignment horizontal="center"/>
    </xf>
    <xf numFmtId="0" fontId="31" fillId="0" borderId="5" xfId="0" applyFont="1" applyBorder="1" applyAlignment="1">
      <alignment horizontal="center"/>
    </xf>
    <xf numFmtId="0" fontId="37" fillId="0" borderId="4" xfId="0" applyFont="1" applyBorder="1" applyAlignment="1">
      <alignment horizontal="center"/>
    </xf>
    <xf numFmtId="0" fontId="37" fillId="0" borderId="6" xfId="0" applyFont="1" applyBorder="1" applyAlignment="1">
      <alignment horizontal="center"/>
    </xf>
    <xf numFmtId="0" fontId="34" fillId="0" borderId="2" xfId="0" applyFont="1" applyBorder="1" applyAlignment="1">
      <alignment horizontal="left"/>
    </xf>
    <xf numFmtId="0" fontId="34" fillId="0" borderId="4" xfId="0" applyFont="1" applyBorder="1" applyAlignment="1">
      <alignment horizontal="left"/>
    </xf>
    <xf numFmtId="0" fontId="34" fillId="0" borderId="5" xfId="0" applyFont="1" applyBorder="1" applyAlignment="1">
      <alignment horizontal="left"/>
    </xf>
    <xf numFmtId="0" fontId="29" fillId="0" borderId="2" xfId="0" applyFont="1" applyBorder="1" applyAlignment="1">
      <alignment horizontal="left"/>
    </xf>
    <xf numFmtId="0" fontId="33" fillId="0" borderId="4" xfId="0" applyFont="1" applyBorder="1" applyAlignment="1">
      <alignment horizontal="center"/>
    </xf>
    <xf numFmtId="0" fontId="33" fillId="0" borderId="6" xfId="0" applyFont="1" applyBorder="1" applyAlignment="1">
      <alignment horizontal="center"/>
    </xf>
    <xf numFmtId="0" fontId="33" fillId="0" borderId="5" xfId="0" applyFont="1" applyBorder="1" applyAlignment="1">
      <alignment horizontal="center"/>
    </xf>
    <xf numFmtId="0" fontId="26" fillId="0" borderId="2" xfId="0" applyFont="1" applyBorder="1" applyAlignment="1">
      <alignment horizontal="left"/>
    </xf>
    <xf numFmtId="0" fontId="25" fillId="0" borderId="14" xfId="0" applyFont="1" applyBorder="1" applyAlignment="1">
      <alignment horizontal="center"/>
    </xf>
    <xf numFmtId="0" fontId="25" fillId="0" borderId="1" xfId="0" applyFont="1" applyBorder="1" applyAlignment="1">
      <alignment horizontal="center"/>
    </xf>
    <xf numFmtId="0" fontId="25" fillId="0" borderId="15" xfId="0" applyFont="1" applyBorder="1" applyAlignment="1">
      <alignment horizontal="center"/>
    </xf>
    <xf numFmtId="0" fontId="27" fillId="0" borderId="6" xfId="0" applyFont="1" applyBorder="1" applyAlignment="1">
      <alignment horizontal="center"/>
    </xf>
    <xf numFmtId="0" fontId="27" fillId="0" borderId="5" xfId="0" applyFont="1" applyBorder="1" applyAlignment="1">
      <alignment horizontal="center"/>
    </xf>
    <xf numFmtId="0" fontId="27" fillId="0" borderId="4" xfId="0" applyFont="1" applyBorder="1" applyAlignment="1">
      <alignment horizontal="center" vertical="top" wrapText="1"/>
    </xf>
    <xf numFmtId="0" fontId="27" fillId="0" borderId="6" xfId="0" applyFont="1" applyBorder="1" applyAlignment="1">
      <alignment horizontal="center" vertical="top" wrapText="1"/>
    </xf>
    <xf numFmtId="0" fontId="27" fillId="0" borderId="5" xfId="0" applyFont="1" applyBorder="1" applyAlignment="1">
      <alignment horizontal="center" vertical="top" wrapText="1"/>
    </xf>
    <xf numFmtId="0" fontId="27" fillId="0" borderId="4" xfId="0" applyFont="1" applyBorder="1" applyAlignment="1">
      <alignment horizontal="left" vertical="top"/>
    </xf>
    <xf numFmtId="0" fontId="27" fillId="0" borderId="6" xfId="0" applyFont="1" applyBorder="1" applyAlignment="1">
      <alignment horizontal="left" vertical="top"/>
    </xf>
    <xf numFmtId="0" fontId="25" fillId="0" borderId="0" xfId="0" applyFont="1" applyBorder="1" applyAlignment="1">
      <alignment horizontal="center"/>
    </xf>
    <xf numFmtId="0" fontId="38" fillId="0" borderId="0" xfId="0" applyFont="1" applyBorder="1" applyAlignment="1">
      <alignment horizontal="center"/>
    </xf>
    <xf numFmtId="0" fontId="38" fillId="0" borderId="4" xfId="0" applyFont="1" applyBorder="1" applyAlignment="1">
      <alignment horizontal="center"/>
    </xf>
    <xf numFmtId="0" fontId="38" fillId="0" borderId="6" xfId="0" applyFont="1" applyBorder="1" applyAlignment="1">
      <alignment horizontal="center"/>
    </xf>
    <xf numFmtId="0" fontId="27" fillId="0" borderId="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5" xfId="0" applyFont="1" applyBorder="1" applyAlignment="1">
      <alignment horizontal="center" vertical="center" wrapText="1"/>
    </xf>
    <xf numFmtId="0" fontId="38" fillId="7" borderId="2" xfId="4" applyFont="1" applyFill="1" applyBorder="1" applyAlignment="1">
      <alignment horizontal="center" vertical="center" wrapText="1"/>
    </xf>
    <xf numFmtId="16" fontId="37" fillId="7" borderId="4" xfId="4" applyNumberFormat="1" applyFont="1" applyFill="1" applyBorder="1" applyAlignment="1">
      <alignment horizontal="left" vertical="center" wrapText="1"/>
    </xf>
    <xf numFmtId="16" fontId="37" fillId="7" borderId="5" xfId="4" applyNumberFormat="1" applyFont="1" applyFill="1" applyBorder="1" applyAlignment="1">
      <alignment horizontal="left" vertical="center" wrapText="1"/>
    </xf>
    <xf numFmtId="0" fontId="37" fillId="7" borderId="4" xfId="4" applyFont="1" applyFill="1" applyBorder="1" applyAlignment="1">
      <alignment horizontal="left" vertical="center" wrapText="1"/>
    </xf>
    <xf numFmtId="0" fontId="37" fillId="7" borderId="6" xfId="4" applyFont="1" applyFill="1" applyBorder="1" applyAlignment="1">
      <alignment horizontal="left" vertical="center" wrapText="1"/>
    </xf>
    <xf numFmtId="0" fontId="37" fillId="7" borderId="5" xfId="4" applyFont="1" applyFill="1" applyBorder="1" applyAlignment="1">
      <alignment horizontal="left" vertical="center" wrapText="1"/>
    </xf>
    <xf numFmtId="0" fontId="42" fillId="7" borderId="2" xfId="4" applyFont="1" applyFill="1" applyBorder="1" applyAlignment="1">
      <alignment horizontal="center" vertical="center" wrapText="1"/>
    </xf>
    <xf numFmtId="0" fontId="30" fillId="7" borderId="2" xfId="4" applyFont="1" applyFill="1" applyBorder="1" applyAlignment="1">
      <alignment horizontal="center" vertical="center" wrapText="1"/>
    </xf>
    <xf numFmtId="0" fontId="41" fillId="7" borderId="2" xfId="4" applyFont="1" applyFill="1" applyBorder="1" applyAlignment="1">
      <alignment horizontal="left" vertical="center" wrapText="1"/>
    </xf>
    <xf numFmtId="0" fontId="37" fillId="7" borderId="2" xfId="4" applyFont="1" applyFill="1" applyBorder="1" applyAlignment="1">
      <alignment horizontal="left" vertical="center" wrapText="1"/>
    </xf>
    <xf numFmtId="16" fontId="37" fillId="7" borderId="4" xfId="4" applyNumberFormat="1" applyFont="1" applyFill="1" applyBorder="1" applyAlignment="1">
      <alignment horizontal="center" vertical="center" wrapText="1"/>
    </xf>
    <xf numFmtId="16" fontId="37" fillId="7" borderId="6" xfId="4" applyNumberFormat="1" applyFont="1" applyFill="1" applyBorder="1" applyAlignment="1">
      <alignment horizontal="center" vertical="center" wrapText="1"/>
    </xf>
    <xf numFmtId="16" fontId="37" fillId="7" borderId="5" xfId="4" applyNumberFormat="1" applyFont="1" applyFill="1" applyBorder="1" applyAlignment="1">
      <alignment horizontal="center" vertical="center" wrapText="1"/>
    </xf>
    <xf numFmtId="0" fontId="40" fillId="7" borderId="8" xfId="4" applyFont="1" applyFill="1" applyBorder="1" applyAlignment="1">
      <alignment horizontal="center" vertical="center" wrapText="1"/>
    </xf>
    <xf numFmtId="0" fontId="40" fillId="7" borderId="3" xfId="4" applyFont="1" applyFill="1" applyBorder="1" applyAlignment="1">
      <alignment horizontal="center" vertical="center" wrapText="1"/>
    </xf>
    <xf numFmtId="0" fontId="40" fillId="7" borderId="9" xfId="4" applyFont="1" applyFill="1" applyBorder="1" applyAlignment="1">
      <alignment horizontal="center" vertical="center" wrapText="1"/>
    </xf>
    <xf numFmtId="0" fontId="37" fillId="7" borderId="10" xfId="4" applyFont="1" applyFill="1" applyBorder="1" applyAlignment="1">
      <alignment horizontal="center" vertical="center" wrapText="1"/>
    </xf>
    <xf numFmtId="0" fontId="37" fillId="7" borderId="0" xfId="4" applyFont="1" applyFill="1" applyBorder="1" applyAlignment="1">
      <alignment horizontal="center" vertical="center" wrapText="1"/>
    </xf>
    <xf numFmtId="0" fontId="37" fillId="7" borderId="4" xfId="4" applyFont="1" applyFill="1" applyBorder="1" applyAlignment="1">
      <alignment horizontal="center" vertical="center" wrapText="1"/>
    </xf>
    <xf numFmtId="0" fontId="37" fillId="7" borderId="6" xfId="4" applyFont="1" applyFill="1" applyBorder="1" applyAlignment="1">
      <alignment horizontal="center" vertical="center" wrapText="1"/>
    </xf>
    <xf numFmtId="0" fontId="37" fillId="7" borderId="5" xfId="4" applyFont="1" applyFill="1" applyBorder="1" applyAlignment="1">
      <alignment horizontal="center" vertical="center" wrapText="1"/>
    </xf>
    <xf numFmtId="0" fontId="37" fillId="7" borderId="10" xfId="4" applyFont="1" applyFill="1" applyBorder="1" applyAlignment="1">
      <alignment horizontal="left" vertical="center" wrapText="1"/>
    </xf>
    <xf numFmtId="0" fontId="37" fillId="7" borderId="0" xfId="4" applyFont="1" applyFill="1" applyBorder="1" applyAlignment="1">
      <alignment horizontal="left" vertical="center" wrapText="1"/>
    </xf>
    <xf numFmtId="0" fontId="42" fillId="7" borderId="12" xfId="4" applyFont="1" applyFill="1" applyBorder="1" applyAlignment="1">
      <alignment horizontal="center" vertical="center" wrapText="1"/>
    </xf>
    <xf numFmtId="0" fontId="40" fillId="7" borderId="10" xfId="4" applyFont="1" applyFill="1" applyBorder="1" applyAlignment="1">
      <alignment horizontal="center" vertical="center" wrapText="1"/>
    </xf>
    <xf numFmtId="0" fontId="40" fillId="7" borderId="0" xfId="4" applyFont="1" applyFill="1" applyBorder="1" applyAlignment="1">
      <alignment horizontal="center" vertical="center" wrapText="1"/>
    </xf>
    <xf numFmtId="0" fontId="40" fillId="7" borderId="11" xfId="4" applyFont="1" applyFill="1" applyBorder="1" applyAlignment="1">
      <alignment horizontal="center" vertical="center" wrapText="1"/>
    </xf>
    <xf numFmtId="16" fontId="37" fillId="7" borderId="2" xfId="4" applyNumberFormat="1" applyFont="1" applyFill="1" applyBorder="1" applyAlignment="1">
      <alignment horizontal="left" vertical="center" wrapText="1"/>
    </xf>
  </cellXfs>
  <cellStyles count="5">
    <cellStyle name="Comma" xfId="3" builtinId="3"/>
    <cellStyle name="Normal" xfId="0" builtinId="0"/>
    <cellStyle name="Normal 2" xfId="1"/>
    <cellStyle name="Normal 3"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p2\d\Users\Maruthi\AppData\Local\Temp\Chilli-Irri_District_Taluka_Hobl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
      <sheetName val="Deficit RF"/>
      <sheetName val="Dryspell"/>
      <sheetName val="Excess RF"/>
      <sheetName val="Premium"/>
      <sheetName val="Termsheet"/>
      <sheetName val="Sheet1"/>
    </sheetNames>
    <sheetDataSet>
      <sheetData sheetId="0">
        <row r="4">
          <cell r="B4" t="str">
            <v>Guledagudda</v>
          </cell>
        </row>
      </sheetData>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16"/>
  <sheetViews>
    <sheetView tabSelected="1" view="pageBreakPreview" zoomScale="87" zoomScaleNormal="85" zoomScaleSheetLayoutView="87" workbookViewId="0">
      <selection activeCell="D5" sqref="D5:K5"/>
    </sheetView>
  </sheetViews>
  <sheetFormatPr defaultRowHeight="15" x14ac:dyDescent="0.25"/>
  <cols>
    <col min="1" max="2" width="10" customWidth="1"/>
    <col min="3" max="3" width="14.140625" customWidth="1"/>
    <col min="4" max="5" width="9.42578125" customWidth="1"/>
    <col min="6" max="6" width="20.140625" customWidth="1"/>
    <col min="7" max="7" width="0.28515625" customWidth="1"/>
    <col min="8" max="8" width="23.42578125" customWidth="1"/>
    <col min="9" max="9" width="19.7109375" customWidth="1"/>
    <col min="10" max="10" width="14.140625" customWidth="1"/>
    <col min="11" max="11" width="23" customWidth="1"/>
    <col min="12" max="12" width="7.28515625" customWidth="1"/>
    <col min="13" max="13" width="7.140625" customWidth="1"/>
    <col min="14" max="14" width="10.42578125" bestFit="1" customWidth="1"/>
    <col min="15" max="15" width="11.5703125" hidden="1" customWidth="1"/>
    <col min="16" max="19" width="0" hidden="1" customWidth="1"/>
    <col min="20" max="20" width="10.5703125" bestFit="1" customWidth="1"/>
  </cols>
  <sheetData>
    <row r="1" spans="1:35" ht="31.5" x14ac:dyDescent="0.5">
      <c r="A1" s="492" t="s">
        <v>0</v>
      </c>
      <c r="B1" s="492"/>
      <c r="C1" s="492"/>
      <c r="D1" s="492"/>
      <c r="E1" s="492"/>
      <c r="F1" s="492"/>
      <c r="G1" s="492"/>
      <c r="H1" s="492"/>
      <c r="I1" s="492"/>
      <c r="J1" s="492"/>
      <c r="K1" s="492"/>
    </row>
    <row r="2" spans="1:35" ht="26.25" x14ac:dyDescent="0.4">
      <c r="A2" s="494" t="s">
        <v>1</v>
      </c>
      <c r="B2" s="494"/>
      <c r="C2" s="494"/>
      <c r="D2" s="494"/>
      <c r="E2" s="494"/>
      <c r="F2" s="494"/>
      <c r="G2" s="494"/>
      <c r="H2" s="494"/>
      <c r="I2" s="494"/>
      <c r="J2" s="494"/>
      <c r="K2" s="494"/>
      <c r="L2" s="1"/>
      <c r="M2" s="1"/>
      <c r="N2" s="1"/>
    </row>
    <row r="3" spans="1:35" s="3" customFormat="1" ht="20.25" customHeight="1" x14ac:dyDescent="0.25">
      <c r="A3" s="461" t="s">
        <v>2</v>
      </c>
      <c r="B3" s="461"/>
      <c r="C3" s="461"/>
      <c r="D3" s="480" t="s">
        <v>3</v>
      </c>
      <c r="E3" s="480"/>
      <c r="F3" s="480"/>
      <c r="G3" s="480"/>
      <c r="H3" s="480"/>
      <c r="I3" s="480"/>
      <c r="J3" s="480"/>
      <c r="K3" s="480"/>
      <c r="L3" s="2"/>
      <c r="M3" s="2"/>
      <c r="N3" s="2"/>
    </row>
    <row r="4" spans="1:35" s="3" customFormat="1" ht="24" customHeight="1" x14ac:dyDescent="0.25">
      <c r="A4" s="461" t="s">
        <v>4</v>
      </c>
      <c r="B4" s="461"/>
      <c r="C4" s="461"/>
      <c r="D4" s="480" t="s">
        <v>5</v>
      </c>
      <c r="E4" s="480"/>
      <c r="F4" s="480"/>
      <c r="G4" s="480"/>
      <c r="H4" s="480"/>
      <c r="I4" s="480"/>
      <c r="J4" s="480"/>
      <c r="K4" s="480"/>
      <c r="L4" s="2"/>
      <c r="M4" s="2"/>
      <c r="N4" s="2"/>
    </row>
    <row r="5" spans="1:35" s="3" customFormat="1" ht="24" customHeight="1" x14ac:dyDescent="0.25">
      <c r="A5" s="461" t="s">
        <v>6</v>
      </c>
      <c r="B5" s="461"/>
      <c r="C5" s="461"/>
      <c r="D5" s="480" t="s">
        <v>5</v>
      </c>
      <c r="E5" s="480"/>
      <c r="F5" s="480"/>
      <c r="G5" s="480"/>
      <c r="H5" s="480"/>
      <c r="I5" s="480"/>
      <c r="J5" s="480"/>
      <c r="K5" s="480"/>
      <c r="L5" s="2"/>
      <c r="M5" s="2"/>
      <c r="N5" s="2"/>
      <c r="T5" s="448"/>
      <c r="U5" s="449"/>
      <c r="V5" s="449"/>
      <c r="W5" s="450"/>
    </row>
    <row r="6" spans="1:35" s="3" customFormat="1" ht="24.75" customHeight="1" x14ac:dyDescent="0.25">
      <c r="A6" s="461" t="s">
        <v>7</v>
      </c>
      <c r="B6" s="461"/>
      <c r="C6" s="461"/>
      <c r="D6" s="481" t="s">
        <v>8</v>
      </c>
      <c r="E6" s="480"/>
      <c r="F6" s="480"/>
      <c r="G6" s="480"/>
      <c r="H6" s="480"/>
      <c r="I6" s="480"/>
      <c r="J6" s="480"/>
      <c r="K6" s="480"/>
      <c r="L6" s="2"/>
      <c r="M6" s="2"/>
      <c r="N6" s="2"/>
      <c r="T6" s="448"/>
      <c r="U6" s="449"/>
      <c r="V6" s="449"/>
      <c r="W6" s="450"/>
    </row>
    <row r="7" spans="1:35" ht="16.5" customHeight="1" x14ac:dyDescent="0.3">
      <c r="A7" s="463" t="s">
        <v>9</v>
      </c>
      <c r="B7" s="463"/>
      <c r="C7" s="463"/>
      <c r="D7" s="476" t="s">
        <v>10</v>
      </c>
      <c r="E7" s="476"/>
      <c r="F7" s="476"/>
      <c r="G7" s="476"/>
      <c r="H7" s="476"/>
      <c r="I7" s="476"/>
      <c r="J7" s="476"/>
      <c r="K7" s="476"/>
    </row>
    <row r="8" spans="1:35" ht="16.5" customHeight="1" x14ac:dyDescent="0.3">
      <c r="A8" s="118" t="s">
        <v>11</v>
      </c>
      <c r="B8" s="118"/>
      <c r="C8" s="118"/>
      <c r="D8" s="477">
        <v>262000</v>
      </c>
      <c r="E8" s="477"/>
      <c r="F8" s="477"/>
      <c r="G8" s="477"/>
      <c r="H8" s="477"/>
      <c r="I8" s="477"/>
      <c r="J8" s="477"/>
      <c r="K8" s="477"/>
    </row>
    <row r="9" spans="1:35" ht="16.5" customHeight="1" x14ac:dyDescent="0.3">
      <c r="A9" s="118" t="s">
        <v>12</v>
      </c>
      <c r="B9" s="118"/>
      <c r="C9" s="118"/>
      <c r="D9" s="476"/>
      <c r="E9" s="476"/>
      <c r="F9" s="476"/>
      <c r="G9" s="476"/>
      <c r="H9" s="476"/>
      <c r="I9" s="476"/>
      <c r="J9" s="476"/>
      <c r="K9" s="476"/>
      <c r="N9" s="4"/>
    </row>
    <row r="10" spans="1:35" ht="18" customHeight="1" x14ac:dyDescent="0.3">
      <c r="A10" s="478" t="s">
        <v>13</v>
      </c>
      <c r="B10" s="478"/>
      <c r="C10" s="478"/>
      <c r="D10" s="478"/>
      <c r="E10" s="478"/>
      <c r="F10" s="478"/>
      <c r="G10" s="478"/>
      <c r="H10" s="478"/>
      <c r="I10" s="478"/>
      <c r="J10" s="478"/>
      <c r="K10" s="478"/>
      <c r="L10" s="5"/>
      <c r="M10" s="5"/>
      <c r="N10" s="4"/>
    </row>
    <row r="11" spans="1:35" ht="18.75" x14ac:dyDescent="0.3">
      <c r="A11" s="479"/>
      <c r="B11" s="479"/>
      <c r="C11" s="479"/>
      <c r="D11" s="479"/>
      <c r="E11" s="479"/>
      <c r="F11" s="479"/>
      <c r="G11" s="479"/>
      <c r="H11" s="479" t="s">
        <v>14</v>
      </c>
      <c r="I11" s="479"/>
      <c r="J11" s="479" t="s">
        <v>15</v>
      </c>
      <c r="K11" s="479"/>
      <c r="L11" s="496"/>
      <c r="M11" s="496"/>
      <c r="N11" s="496"/>
    </row>
    <row r="12" spans="1:35" ht="15" customHeight="1" x14ac:dyDescent="0.3">
      <c r="A12" s="466" t="s">
        <v>16</v>
      </c>
      <c r="B12" s="466"/>
      <c r="C12" s="466"/>
      <c r="D12" s="463" t="s">
        <v>17</v>
      </c>
      <c r="E12" s="463"/>
      <c r="F12" s="463"/>
      <c r="G12" s="463"/>
      <c r="H12" s="475" t="s">
        <v>18</v>
      </c>
      <c r="I12" s="475"/>
      <c r="J12" s="475" t="s">
        <v>19</v>
      </c>
      <c r="K12" s="475"/>
      <c r="L12" s="6"/>
      <c r="M12" s="7"/>
      <c r="N12" s="6"/>
    </row>
    <row r="13" spans="1:35" s="10" customFormat="1" ht="39.6" customHeight="1" x14ac:dyDescent="0.25">
      <c r="A13" s="466"/>
      <c r="B13" s="466"/>
      <c r="C13" s="466"/>
      <c r="D13" s="461" t="s">
        <v>20</v>
      </c>
      <c r="E13" s="461"/>
      <c r="F13" s="461"/>
      <c r="G13" s="461"/>
      <c r="H13" s="466" t="s">
        <v>21</v>
      </c>
      <c r="I13" s="466"/>
      <c r="J13" s="466"/>
      <c r="K13" s="466"/>
      <c r="L13" s="8"/>
      <c r="M13" s="8"/>
      <c r="N13" s="9">
        <v>62880</v>
      </c>
      <c r="AI13" s="11"/>
    </row>
    <row r="14" spans="1:35" ht="18.75" x14ac:dyDescent="0.3">
      <c r="A14" s="466"/>
      <c r="B14" s="466"/>
      <c r="C14" s="466"/>
      <c r="D14" s="463" t="s">
        <v>22</v>
      </c>
      <c r="E14" s="463"/>
      <c r="F14" s="463"/>
      <c r="G14" s="463"/>
      <c r="H14" s="12">
        <v>6</v>
      </c>
      <c r="I14" s="119" t="s">
        <v>23</v>
      </c>
      <c r="J14" s="12">
        <v>7</v>
      </c>
      <c r="K14" s="119" t="s">
        <v>23</v>
      </c>
      <c r="L14" s="13"/>
      <c r="M14" s="14">
        <v>0.4</v>
      </c>
      <c r="N14" s="15">
        <v>25152</v>
      </c>
      <c r="T14">
        <f>N14/(H15-H14)</f>
        <v>3144</v>
      </c>
    </row>
    <row r="15" spans="1:35" ht="18.75" x14ac:dyDescent="0.3">
      <c r="A15" s="466"/>
      <c r="B15" s="466"/>
      <c r="C15" s="466"/>
      <c r="D15" s="463" t="s">
        <v>24</v>
      </c>
      <c r="E15" s="463"/>
      <c r="F15" s="463"/>
      <c r="G15" s="463"/>
      <c r="H15" s="12">
        <v>14</v>
      </c>
      <c r="I15" s="119" t="s">
        <v>23</v>
      </c>
      <c r="J15" s="12">
        <v>16</v>
      </c>
      <c r="K15" s="119" t="s">
        <v>23</v>
      </c>
      <c r="L15" s="13"/>
      <c r="M15" s="14">
        <v>0.6</v>
      </c>
      <c r="N15" s="15">
        <f>N13*M15</f>
        <v>37728</v>
      </c>
      <c r="T15">
        <f>N15/(H16-H15)</f>
        <v>4716</v>
      </c>
    </row>
    <row r="16" spans="1:35" ht="18.75" x14ac:dyDescent="0.3">
      <c r="A16" s="466"/>
      <c r="B16" s="466"/>
      <c r="C16" s="466"/>
      <c r="D16" s="463" t="s">
        <v>25</v>
      </c>
      <c r="E16" s="463"/>
      <c r="F16" s="463"/>
      <c r="G16" s="463"/>
      <c r="H16" s="12">
        <v>22</v>
      </c>
      <c r="I16" s="119" t="s">
        <v>23</v>
      </c>
      <c r="J16" s="12">
        <v>24</v>
      </c>
      <c r="K16" s="119" t="s">
        <v>23</v>
      </c>
      <c r="L16" s="13"/>
      <c r="M16" s="13"/>
      <c r="N16" s="13"/>
    </row>
    <row r="17" spans="1:21" ht="18.75" x14ac:dyDescent="0.3">
      <c r="A17" s="466"/>
      <c r="B17" s="466"/>
      <c r="C17" s="466"/>
      <c r="D17" s="463" t="s">
        <v>26</v>
      </c>
      <c r="E17" s="463"/>
      <c r="F17" s="463"/>
      <c r="G17" s="463"/>
      <c r="H17" s="12">
        <v>3144</v>
      </c>
      <c r="I17" s="12"/>
      <c r="J17" s="12">
        <v>1863.11</v>
      </c>
      <c r="K17" s="119"/>
      <c r="L17" s="13"/>
      <c r="M17" s="13"/>
      <c r="N17" s="13"/>
    </row>
    <row r="18" spans="1:21" ht="18.75" x14ac:dyDescent="0.3">
      <c r="A18" s="466"/>
      <c r="B18" s="466"/>
      <c r="C18" s="466"/>
      <c r="D18" s="463" t="s">
        <v>26</v>
      </c>
      <c r="E18" s="463"/>
      <c r="F18" s="463"/>
      <c r="G18" s="463"/>
      <c r="H18" s="12">
        <v>4716</v>
      </c>
      <c r="I18" s="12"/>
      <c r="J18" s="12">
        <v>3144</v>
      </c>
      <c r="K18" s="119"/>
      <c r="L18" s="13"/>
      <c r="M18" s="13"/>
      <c r="N18" s="13"/>
      <c r="T18" s="16">
        <f>H20*40/100</f>
        <v>41920</v>
      </c>
    </row>
    <row r="19" spans="1:21" ht="18.75" x14ac:dyDescent="0.3">
      <c r="A19" s="466"/>
      <c r="B19" s="466"/>
      <c r="C19" s="466"/>
      <c r="D19" s="463" t="s">
        <v>27</v>
      </c>
      <c r="E19" s="463"/>
      <c r="F19" s="463"/>
      <c r="G19" s="463"/>
      <c r="H19" s="12">
        <v>62880</v>
      </c>
      <c r="I19" s="12"/>
      <c r="J19" s="12">
        <v>41920</v>
      </c>
      <c r="K19" s="12"/>
      <c r="L19" s="13"/>
      <c r="M19" s="13"/>
      <c r="N19" s="4">
        <v>0.4</v>
      </c>
      <c r="T19">
        <f>T18*N19</f>
        <v>16768</v>
      </c>
      <c r="U19">
        <f>T19/(J15-J14)</f>
        <v>1863.1111111111111</v>
      </c>
    </row>
    <row r="20" spans="1:21" ht="18.75" x14ac:dyDescent="0.3">
      <c r="A20" s="17"/>
      <c r="B20" s="479"/>
      <c r="C20" s="479"/>
      <c r="D20" s="12" t="s">
        <v>28</v>
      </c>
      <c r="E20" s="12"/>
      <c r="F20" s="12"/>
      <c r="G20" s="12"/>
      <c r="H20" s="469">
        <v>104800</v>
      </c>
      <c r="I20" s="469"/>
      <c r="J20" s="469"/>
      <c r="K20" s="469"/>
      <c r="L20" s="13"/>
      <c r="M20" s="13"/>
      <c r="N20" s="4">
        <v>0.6</v>
      </c>
      <c r="T20">
        <f>T18*N20</f>
        <v>25152</v>
      </c>
      <c r="U20" s="18">
        <f>T20/(J16-J15)</f>
        <v>3144</v>
      </c>
    </row>
    <row r="21" spans="1:21" ht="18.75" x14ac:dyDescent="0.3">
      <c r="A21" s="470" t="s">
        <v>29</v>
      </c>
      <c r="B21" s="471"/>
      <c r="C21" s="471"/>
      <c r="D21" s="471"/>
      <c r="E21" s="471"/>
      <c r="F21" s="471"/>
      <c r="G21" s="471"/>
      <c r="H21" s="471"/>
      <c r="I21" s="471"/>
      <c r="J21" s="471"/>
      <c r="K21" s="472"/>
      <c r="L21" s="5"/>
      <c r="M21" s="5"/>
      <c r="N21" s="5"/>
    </row>
    <row r="22" spans="1:21" ht="11.25" customHeight="1" x14ac:dyDescent="0.3">
      <c r="A22" s="137"/>
      <c r="B22" s="19"/>
      <c r="C22" s="19"/>
      <c r="D22" s="19"/>
      <c r="E22" s="19"/>
      <c r="F22" s="19"/>
      <c r="G22" s="19"/>
      <c r="H22" s="473"/>
      <c r="I22" s="473"/>
      <c r="J22" s="473"/>
      <c r="K22" s="474"/>
      <c r="L22" s="496"/>
      <c r="M22" s="496"/>
      <c r="N22" s="496"/>
    </row>
    <row r="23" spans="1:21" s="10" customFormat="1" ht="18.75" x14ac:dyDescent="0.3">
      <c r="A23" s="12"/>
      <c r="B23" s="453"/>
      <c r="C23" s="454"/>
      <c r="D23" s="461" t="s">
        <v>30</v>
      </c>
      <c r="E23" s="461"/>
      <c r="F23" s="461"/>
      <c r="G23" s="461"/>
      <c r="H23" s="467">
        <v>43055</v>
      </c>
      <c r="I23" s="467"/>
      <c r="J23" s="467"/>
      <c r="K23" s="467"/>
      <c r="L23" s="20"/>
      <c r="M23" s="21"/>
      <c r="N23" s="20"/>
    </row>
    <row r="24" spans="1:21" s="10" customFormat="1" ht="18.75" x14ac:dyDescent="0.25">
      <c r="A24" s="465">
        <v>2</v>
      </c>
      <c r="B24" s="466" t="s">
        <v>31</v>
      </c>
      <c r="C24" s="466"/>
      <c r="D24" s="461" t="s">
        <v>32</v>
      </c>
      <c r="E24" s="461"/>
      <c r="F24" s="461"/>
      <c r="G24" s="461"/>
      <c r="H24" s="467">
        <v>43251</v>
      </c>
      <c r="I24" s="467"/>
      <c r="J24" s="467"/>
      <c r="K24" s="467"/>
      <c r="L24" s="8"/>
      <c r="M24" s="8"/>
      <c r="N24" s="8"/>
    </row>
    <row r="25" spans="1:21" s="10" customFormat="1" ht="36.6" customHeight="1" x14ac:dyDescent="0.25">
      <c r="A25" s="465"/>
      <c r="B25" s="466"/>
      <c r="C25" s="466"/>
      <c r="D25" s="468" t="s">
        <v>33</v>
      </c>
      <c r="E25" s="468"/>
      <c r="F25" s="468"/>
      <c r="G25" s="468"/>
      <c r="H25" s="468" t="s">
        <v>34</v>
      </c>
      <c r="I25" s="468"/>
      <c r="J25" s="468"/>
      <c r="K25" s="468"/>
      <c r="L25" s="8"/>
      <c r="M25" s="22"/>
      <c r="N25" s="8"/>
    </row>
    <row r="26" spans="1:21" s="10" customFormat="1" ht="18.75" x14ac:dyDescent="0.25">
      <c r="A26" s="465"/>
      <c r="B26" s="466"/>
      <c r="C26" s="466"/>
      <c r="D26" s="461" t="s">
        <v>35</v>
      </c>
      <c r="E26" s="461"/>
      <c r="F26" s="461"/>
      <c r="G26" s="461"/>
      <c r="H26" s="461" t="s">
        <v>36</v>
      </c>
      <c r="I26" s="461"/>
      <c r="J26" s="461"/>
      <c r="K26" s="461"/>
      <c r="L26" s="8"/>
      <c r="M26" s="22"/>
      <c r="N26" s="8"/>
    </row>
    <row r="27" spans="1:21" s="10" customFormat="1" ht="18.75" x14ac:dyDescent="0.25">
      <c r="A27" s="465"/>
      <c r="B27" s="466"/>
      <c r="C27" s="466"/>
      <c r="D27" s="461" t="s">
        <v>37</v>
      </c>
      <c r="E27" s="461"/>
      <c r="F27" s="461"/>
      <c r="G27" s="461"/>
      <c r="H27" s="461" t="s">
        <v>38</v>
      </c>
      <c r="I27" s="461"/>
      <c r="J27" s="461"/>
      <c r="K27" s="461"/>
      <c r="L27" s="8"/>
      <c r="M27" s="8"/>
      <c r="N27" s="8"/>
      <c r="T27" s="23">
        <v>157200</v>
      </c>
    </row>
    <row r="28" spans="1:21" s="10" customFormat="1" ht="18.75" x14ac:dyDescent="0.25">
      <c r="A28" s="465"/>
      <c r="B28" s="466"/>
      <c r="C28" s="466"/>
      <c r="D28" s="461" t="s">
        <v>39</v>
      </c>
      <c r="E28" s="461"/>
      <c r="F28" s="461"/>
      <c r="G28" s="461"/>
      <c r="H28" s="461" t="s">
        <v>40</v>
      </c>
      <c r="I28" s="461"/>
      <c r="J28" s="461"/>
      <c r="K28" s="461"/>
      <c r="L28" s="8"/>
      <c r="M28" s="8"/>
      <c r="N28" s="4">
        <v>0.4</v>
      </c>
      <c r="T28" s="10">
        <f>T27*N28</f>
        <v>62880</v>
      </c>
    </row>
    <row r="29" spans="1:21" s="10" customFormat="1" ht="18.75" x14ac:dyDescent="0.25">
      <c r="A29" s="465"/>
      <c r="B29" s="466"/>
      <c r="C29" s="466"/>
      <c r="D29" s="461" t="s">
        <v>41</v>
      </c>
      <c r="E29" s="461"/>
      <c r="F29" s="461"/>
      <c r="G29" s="461"/>
      <c r="H29" s="462">
        <v>20960</v>
      </c>
      <c r="I29" s="462"/>
      <c r="J29" s="462"/>
      <c r="K29" s="462"/>
      <c r="L29" s="8"/>
      <c r="M29" s="8"/>
      <c r="N29" s="4">
        <v>0.6</v>
      </c>
      <c r="T29" s="10">
        <f>T27*N29</f>
        <v>94320</v>
      </c>
    </row>
    <row r="30" spans="1:21" s="10" customFormat="1" ht="18.75" x14ac:dyDescent="0.25">
      <c r="A30" s="465"/>
      <c r="B30" s="466"/>
      <c r="C30" s="466"/>
      <c r="D30" s="461" t="s">
        <v>42</v>
      </c>
      <c r="E30" s="461"/>
      <c r="F30" s="461"/>
      <c r="G30" s="461"/>
      <c r="H30" s="462">
        <v>31440</v>
      </c>
      <c r="I30" s="462"/>
      <c r="J30" s="462"/>
      <c r="K30" s="462"/>
      <c r="L30" s="8"/>
      <c r="M30" s="8"/>
      <c r="N30" s="8"/>
    </row>
    <row r="31" spans="1:21" s="10" customFormat="1" ht="18.75" x14ac:dyDescent="0.25">
      <c r="A31" s="24"/>
      <c r="B31" s="451"/>
      <c r="C31" s="452"/>
      <c r="D31" s="461" t="s">
        <v>27</v>
      </c>
      <c r="E31" s="461"/>
      <c r="F31" s="461"/>
      <c r="G31" s="461"/>
      <c r="H31" s="462">
        <v>157200</v>
      </c>
      <c r="I31" s="462"/>
      <c r="J31" s="462"/>
      <c r="K31" s="462"/>
      <c r="L31" s="8"/>
      <c r="M31" s="8"/>
      <c r="N31" s="8"/>
    </row>
    <row r="32" spans="1:21" ht="21.75" customHeight="1" x14ac:dyDescent="0.25">
      <c r="A32" s="133"/>
      <c r="B32" s="134"/>
      <c r="C32" s="134"/>
      <c r="D32" s="464" t="s">
        <v>43</v>
      </c>
      <c r="E32" s="464"/>
      <c r="F32" s="464"/>
      <c r="G32" s="134"/>
      <c r="H32" s="135">
        <v>262000</v>
      </c>
      <c r="I32" s="134"/>
      <c r="J32" s="134"/>
      <c r="K32" s="136"/>
    </row>
    <row r="33" spans="1:11" ht="23.25" customHeight="1" x14ac:dyDescent="0.5">
      <c r="A33" s="457" t="s">
        <v>0</v>
      </c>
      <c r="B33" s="457"/>
      <c r="C33" s="457"/>
      <c r="D33" s="457"/>
      <c r="E33" s="457"/>
      <c r="F33" s="457"/>
      <c r="G33" s="457"/>
      <c r="H33" s="457"/>
      <c r="I33" s="457"/>
      <c r="J33" s="457"/>
      <c r="K33" s="457"/>
    </row>
    <row r="34" spans="1:11" ht="22.5" customHeight="1" x14ac:dyDescent="0.4">
      <c r="A34" s="458" t="s">
        <v>1</v>
      </c>
      <c r="B34" s="459"/>
      <c r="C34" s="459"/>
      <c r="D34" s="459"/>
      <c r="E34" s="459"/>
      <c r="F34" s="459"/>
      <c r="G34" s="459"/>
      <c r="H34" s="459"/>
      <c r="I34" s="459"/>
      <c r="J34" s="459"/>
      <c r="K34" s="460"/>
    </row>
    <row r="35" spans="1:11" ht="18.75" x14ac:dyDescent="0.25">
      <c r="A35" s="461" t="s">
        <v>2</v>
      </c>
      <c r="B35" s="461"/>
      <c r="C35" s="461"/>
      <c r="D35" s="480" t="s">
        <v>3</v>
      </c>
      <c r="E35" s="480"/>
      <c r="F35" s="480"/>
      <c r="G35" s="480"/>
      <c r="H35" s="480"/>
      <c r="I35" s="480"/>
      <c r="J35" s="480"/>
      <c r="K35" s="480"/>
    </row>
    <row r="36" spans="1:11" ht="18.75" x14ac:dyDescent="0.25">
      <c r="A36" s="461" t="s">
        <v>4</v>
      </c>
      <c r="B36" s="461"/>
      <c r="C36" s="461"/>
      <c r="D36" s="480" t="s">
        <v>5</v>
      </c>
      <c r="E36" s="480"/>
      <c r="F36" s="480"/>
      <c r="G36" s="480"/>
      <c r="H36" s="480"/>
      <c r="I36" s="480"/>
      <c r="J36" s="480"/>
      <c r="K36" s="480"/>
    </row>
    <row r="37" spans="1:11" ht="18.75" x14ac:dyDescent="0.25">
      <c r="A37" s="461" t="s">
        <v>6</v>
      </c>
      <c r="B37" s="461"/>
      <c r="C37" s="461"/>
      <c r="D37" s="480" t="s">
        <v>44</v>
      </c>
      <c r="E37" s="480"/>
      <c r="F37" s="480"/>
      <c r="G37" s="480"/>
      <c r="H37" s="480"/>
      <c r="I37" s="480"/>
      <c r="J37" s="480"/>
      <c r="K37" s="480"/>
    </row>
    <row r="38" spans="1:11" ht="21.75" customHeight="1" x14ac:dyDescent="0.25">
      <c r="A38" s="461" t="s">
        <v>7</v>
      </c>
      <c r="B38" s="461"/>
      <c r="C38" s="461"/>
      <c r="D38" s="481" t="s">
        <v>45</v>
      </c>
      <c r="E38" s="480"/>
      <c r="F38" s="480"/>
      <c r="G38" s="480"/>
      <c r="H38" s="480"/>
      <c r="I38" s="480"/>
      <c r="J38" s="480"/>
      <c r="K38" s="480"/>
    </row>
    <row r="39" spans="1:11" ht="18.75" x14ac:dyDescent="0.3">
      <c r="A39" s="463" t="s">
        <v>9</v>
      </c>
      <c r="B39" s="463"/>
      <c r="C39" s="463"/>
      <c r="D39" s="476" t="s">
        <v>10</v>
      </c>
      <c r="E39" s="476"/>
      <c r="F39" s="476"/>
      <c r="G39" s="476"/>
      <c r="H39" s="476"/>
      <c r="I39" s="476"/>
      <c r="J39" s="476"/>
      <c r="K39" s="476"/>
    </row>
    <row r="40" spans="1:11" ht="18.75" x14ac:dyDescent="0.3">
      <c r="A40" s="118" t="s">
        <v>11</v>
      </c>
      <c r="B40" s="118"/>
      <c r="C40" s="118"/>
      <c r="D40" s="477">
        <v>262000</v>
      </c>
      <c r="E40" s="477"/>
      <c r="F40" s="477"/>
      <c r="G40" s="477"/>
      <c r="H40" s="477"/>
      <c r="I40" s="477"/>
      <c r="J40" s="477"/>
      <c r="K40" s="477"/>
    </row>
    <row r="41" spans="1:11" ht="18.75" x14ac:dyDescent="0.3">
      <c r="A41" s="118" t="s">
        <v>12</v>
      </c>
      <c r="B41" s="118"/>
      <c r="C41" s="118"/>
      <c r="D41" s="476"/>
      <c r="E41" s="476"/>
      <c r="F41" s="476"/>
      <c r="G41" s="476"/>
      <c r="H41" s="476"/>
      <c r="I41" s="476"/>
      <c r="J41" s="476"/>
      <c r="K41" s="476"/>
    </row>
    <row r="42" spans="1:11" ht="18.75" x14ac:dyDescent="0.3">
      <c r="A42" s="478" t="s">
        <v>13</v>
      </c>
      <c r="B42" s="478"/>
      <c r="C42" s="478"/>
      <c r="D42" s="478"/>
      <c r="E42" s="478"/>
      <c r="F42" s="478"/>
      <c r="G42" s="478"/>
      <c r="H42" s="478"/>
      <c r="I42" s="478"/>
      <c r="J42" s="478"/>
      <c r="K42" s="478"/>
    </row>
    <row r="43" spans="1:11" ht="18.75" x14ac:dyDescent="0.3">
      <c r="A43" s="479"/>
      <c r="B43" s="479"/>
      <c r="C43" s="479"/>
      <c r="D43" s="479"/>
      <c r="E43" s="479"/>
      <c r="F43" s="479"/>
      <c r="G43" s="479"/>
      <c r="H43" s="479" t="s">
        <v>14</v>
      </c>
      <c r="I43" s="479"/>
      <c r="J43" s="479" t="s">
        <v>15</v>
      </c>
      <c r="K43" s="479"/>
    </row>
    <row r="44" spans="1:11" ht="18.75" x14ac:dyDescent="0.3">
      <c r="A44" s="466" t="s">
        <v>16</v>
      </c>
      <c r="B44" s="466"/>
      <c r="C44" s="466"/>
      <c r="D44" s="463" t="s">
        <v>17</v>
      </c>
      <c r="E44" s="463"/>
      <c r="F44" s="463"/>
      <c r="G44" s="463"/>
      <c r="H44" s="475" t="s">
        <v>18</v>
      </c>
      <c r="I44" s="475"/>
      <c r="J44" s="475" t="s">
        <v>19</v>
      </c>
      <c r="K44" s="475"/>
    </row>
    <row r="45" spans="1:11" ht="37.5" customHeight="1" x14ac:dyDescent="0.25">
      <c r="A45" s="466"/>
      <c r="B45" s="466"/>
      <c r="C45" s="466"/>
      <c r="D45" s="461" t="s">
        <v>20</v>
      </c>
      <c r="E45" s="461"/>
      <c r="F45" s="461"/>
      <c r="G45" s="461"/>
      <c r="H45" s="466" t="s">
        <v>21</v>
      </c>
      <c r="I45" s="466"/>
      <c r="J45" s="466"/>
      <c r="K45" s="466"/>
    </row>
    <row r="46" spans="1:11" ht="18.75" x14ac:dyDescent="0.3">
      <c r="A46" s="466"/>
      <c r="B46" s="466"/>
      <c r="C46" s="466"/>
      <c r="D46" s="463" t="s">
        <v>22</v>
      </c>
      <c r="E46" s="463"/>
      <c r="F46" s="463"/>
      <c r="G46" s="463"/>
      <c r="H46" s="12">
        <v>6</v>
      </c>
      <c r="I46" s="119" t="s">
        <v>23</v>
      </c>
      <c r="J46" s="12">
        <v>7</v>
      </c>
      <c r="K46" s="119" t="s">
        <v>23</v>
      </c>
    </row>
    <row r="47" spans="1:11" ht="18.75" x14ac:dyDescent="0.3">
      <c r="A47" s="466"/>
      <c r="B47" s="466"/>
      <c r="C47" s="466"/>
      <c r="D47" s="463" t="s">
        <v>24</v>
      </c>
      <c r="E47" s="463"/>
      <c r="F47" s="463"/>
      <c r="G47" s="463"/>
      <c r="H47" s="12">
        <v>14</v>
      </c>
      <c r="I47" s="119" t="s">
        <v>23</v>
      </c>
      <c r="J47" s="12">
        <v>16</v>
      </c>
      <c r="K47" s="119" t="s">
        <v>23</v>
      </c>
    </row>
    <row r="48" spans="1:11" ht="18.75" x14ac:dyDescent="0.3">
      <c r="A48" s="466"/>
      <c r="B48" s="466"/>
      <c r="C48" s="466"/>
      <c r="D48" s="463" t="s">
        <v>25</v>
      </c>
      <c r="E48" s="463"/>
      <c r="F48" s="463"/>
      <c r="G48" s="463"/>
      <c r="H48" s="12">
        <v>22</v>
      </c>
      <c r="I48" s="119" t="s">
        <v>23</v>
      </c>
      <c r="J48" s="12">
        <v>24</v>
      </c>
      <c r="K48" s="119" t="s">
        <v>23</v>
      </c>
    </row>
    <row r="49" spans="1:11" ht="18.75" x14ac:dyDescent="0.3">
      <c r="A49" s="466"/>
      <c r="B49" s="466"/>
      <c r="C49" s="466"/>
      <c r="D49" s="463" t="s">
        <v>26</v>
      </c>
      <c r="E49" s="463"/>
      <c r="F49" s="463"/>
      <c r="G49" s="463"/>
      <c r="H49" s="12">
        <v>3144</v>
      </c>
      <c r="I49" s="12"/>
      <c r="J49" s="12">
        <v>1863.11</v>
      </c>
      <c r="K49" s="119"/>
    </row>
    <row r="50" spans="1:11" ht="18.75" x14ac:dyDescent="0.3">
      <c r="A50" s="466"/>
      <c r="B50" s="466"/>
      <c r="C50" s="466"/>
      <c r="D50" s="463" t="s">
        <v>26</v>
      </c>
      <c r="E50" s="463"/>
      <c r="F50" s="463"/>
      <c r="G50" s="463"/>
      <c r="H50" s="12">
        <v>4716</v>
      </c>
      <c r="I50" s="12"/>
      <c r="J50" s="12">
        <v>3144</v>
      </c>
      <c r="K50" s="119"/>
    </row>
    <row r="51" spans="1:11" ht="18.75" x14ac:dyDescent="0.3">
      <c r="A51" s="466"/>
      <c r="B51" s="466"/>
      <c r="C51" s="466"/>
      <c r="D51" s="463" t="s">
        <v>27</v>
      </c>
      <c r="E51" s="463"/>
      <c r="F51" s="463"/>
      <c r="G51" s="463"/>
      <c r="H51" s="12">
        <v>62880</v>
      </c>
      <c r="I51" s="12"/>
      <c r="J51" s="12">
        <v>41920</v>
      </c>
      <c r="K51" s="12"/>
    </row>
    <row r="52" spans="1:11" ht="18.75" x14ac:dyDescent="0.3">
      <c r="A52" s="12"/>
      <c r="B52" s="12"/>
      <c r="C52" s="12"/>
      <c r="D52" s="12" t="s">
        <v>28</v>
      </c>
      <c r="E52" s="12"/>
      <c r="F52" s="12"/>
      <c r="G52" s="12"/>
      <c r="H52" s="469">
        <v>104800</v>
      </c>
      <c r="I52" s="469"/>
      <c r="J52" s="469"/>
      <c r="K52" s="469"/>
    </row>
    <row r="53" spans="1:11" ht="18.75" x14ac:dyDescent="0.3">
      <c r="A53" s="470" t="s">
        <v>29</v>
      </c>
      <c r="B53" s="471"/>
      <c r="C53" s="471"/>
      <c r="D53" s="471"/>
      <c r="E53" s="471"/>
      <c r="F53" s="471"/>
      <c r="G53" s="471"/>
      <c r="H53" s="471"/>
      <c r="I53" s="471"/>
      <c r="J53" s="471"/>
      <c r="K53" s="472"/>
    </row>
    <row r="54" spans="1:11" ht="18.75" x14ac:dyDescent="0.3">
      <c r="A54" s="137"/>
      <c r="B54" s="19"/>
      <c r="C54" s="19"/>
      <c r="D54" s="19"/>
      <c r="E54" s="19"/>
      <c r="F54" s="19"/>
      <c r="G54" s="19"/>
      <c r="H54" s="473"/>
      <c r="I54" s="473"/>
      <c r="J54" s="473"/>
      <c r="K54" s="474"/>
    </row>
    <row r="55" spans="1:11" ht="18.75" x14ac:dyDescent="0.3">
      <c r="A55" s="12"/>
      <c r="B55" s="453"/>
      <c r="C55" s="454"/>
      <c r="D55" s="461" t="s">
        <v>30</v>
      </c>
      <c r="E55" s="461"/>
      <c r="F55" s="461"/>
      <c r="G55" s="461"/>
      <c r="H55" s="467">
        <v>43055</v>
      </c>
      <c r="I55" s="467"/>
      <c r="J55" s="467"/>
      <c r="K55" s="467"/>
    </row>
    <row r="56" spans="1:11" ht="18.75" x14ac:dyDescent="0.25">
      <c r="A56" s="465">
        <v>2</v>
      </c>
      <c r="B56" s="466" t="s">
        <v>31</v>
      </c>
      <c r="C56" s="466"/>
      <c r="D56" s="461" t="s">
        <v>32</v>
      </c>
      <c r="E56" s="461"/>
      <c r="F56" s="461"/>
      <c r="G56" s="461"/>
      <c r="H56" s="467">
        <v>43251</v>
      </c>
      <c r="I56" s="467"/>
      <c r="J56" s="467"/>
      <c r="K56" s="467"/>
    </row>
    <row r="57" spans="1:11" ht="36.75" customHeight="1" x14ac:dyDescent="0.25">
      <c r="A57" s="465"/>
      <c r="B57" s="466"/>
      <c r="C57" s="466"/>
      <c r="D57" s="468" t="s">
        <v>33</v>
      </c>
      <c r="E57" s="468"/>
      <c r="F57" s="468"/>
      <c r="G57" s="468"/>
      <c r="H57" s="468" t="s">
        <v>34</v>
      </c>
      <c r="I57" s="468"/>
      <c r="J57" s="468"/>
      <c r="K57" s="468"/>
    </row>
    <row r="58" spans="1:11" ht="18.75" x14ac:dyDescent="0.25">
      <c r="A58" s="465"/>
      <c r="B58" s="466"/>
      <c r="C58" s="466"/>
      <c r="D58" s="461" t="s">
        <v>35</v>
      </c>
      <c r="E58" s="461"/>
      <c r="F58" s="461"/>
      <c r="G58" s="461"/>
      <c r="H58" s="461" t="s">
        <v>36</v>
      </c>
      <c r="I58" s="461"/>
      <c r="J58" s="461"/>
      <c r="K58" s="461"/>
    </row>
    <row r="59" spans="1:11" ht="18.75" x14ac:dyDescent="0.25">
      <c r="A59" s="465"/>
      <c r="B59" s="466"/>
      <c r="C59" s="466"/>
      <c r="D59" s="461" t="s">
        <v>37</v>
      </c>
      <c r="E59" s="461"/>
      <c r="F59" s="461"/>
      <c r="G59" s="461"/>
      <c r="H59" s="461" t="s">
        <v>38</v>
      </c>
      <c r="I59" s="461"/>
      <c r="J59" s="461"/>
      <c r="K59" s="461"/>
    </row>
    <row r="60" spans="1:11" ht="18.75" x14ac:dyDescent="0.25">
      <c r="A60" s="465"/>
      <c r="B60" s="466"/>
      <c r="C60" s="466"/>
      <c r="D60" s="461" t="s">
        <v>39</v>
      </c>
      <c r="E60" s="461"/>
      <c r="F60" s="461"/>
      <c r="G60" s="461"/>
      <c r="H60" s="461" t="s">
        <v>40</v>
      </c>
      <c r="I60" s="461"/>
      <c r="J60" s="461"/>
      <c r="K60" s="461"/>
    </row>
    <row r="61" spans="1:11" ht="18.75" x14ac:dyDescent="0.25">
      <c r="A61" s="465"/>
      <c r="B61" s="466"/>
      <c r="C61" s="466"/>
      <c r="D61" s="461" t="s">
        <v>41</v>
      </c>
      <c r="E61" s="461"/>
      <c r="F61" s="461"/>
      <c r="G61" s="461"/>
      <c r="H61" s="462">
        <v>20960</v>
      </c>
      <c r="I61" s="462"/>
      <c r="J61" s="462"/>
      <c r="K61" s="462"/>
    </row>
    <row r="62" spans="1:11" ht="18.75" x14ac:dyDescent="0.25">
      <c r="A62" s="465"/>
      <c r="B62" s="466"/>
      <c r="C62" s="466"/>
      <c r="D62" s="461" t="s">
        <v>42</v>
      </c>
      <c r="E62" s="461"/>
      <c r="F62" s="461"/>
      <c r="G62" s="461"/>
      <c r="H62" s="462">
        <v>31440</v>
      </c>
      <c r="I62" s="462"/>
      <c r="J62" s="462"/>
      <c r="K62" s="462"/>
    </row>
    <row r="63" spans="1:11" ht="18.75" x14ac:dyDescent="0.25">
      <c r="A63" s="24"/>
      <c r="B63" s="24"/>
      <c r="C63" s="24"/>
      <c r="D63" s="461" t="s">
        <v>27</v>
      </c>
      <c r="E63" s="461"/>
      <c r="F63" s="461"/>
      <c r="G63" s="461"/>
      <c r="H63" s="462">
        <v>157200</v>
      </c>
      <c r="I63" s="462"/>
      <c r="J63" s="462"/>
      <c r="K63" s="462"/>
    </row>
    <row r="64" spans="1:11" ht="23.25" x14ac:dyDescent="0.25">
      <c r="A64" s="133"/>
      <c r="B64" s="134"/>
      <c r="C64" s="134"/>
      <c r="D64" s="464" t="s">
        <v>43</v>
      </c>
      <c r="E64" s="464"/>
      <c r="F64" s="464"/>
      <c r="G64" s="134"/>
      <c r="H64" s="135">
        <v>262000</v>
      </c>
      <c r="I64" s="134"/>
      <c r="J64" s="134"/>
      <c r="K64" s="136"/>
    </row>
    <row r="65" spans="1:11" ht="24.75" customHeight="1" x14ac:dyDescent="0.5">
      <c r="A65" s="457" t="s">
        <v>0</v>
      </c>
      <c r="B65" s="457"/>
      <c r="C65" s="457"/>
      <c r="D65" s="457"/>
      <c r="E65" s="457"/>
      <c r="F65" s="457"/>
      <c r="G65" s="457"/>
      <c r="H65" s="457"/>
      <c r="I65" s="457"/>
      <c r="J65" s="457"/>
      <c r="K65" s="457"/>
    </row>
    <row r="66" spans="1:11" ht="19.5" customHeight="1" x14ac:dyDescent="0.4">
      <c r="A66" s="458" t="s">
        <v>1</v>
      </c>
      <c r="B66" s="459"/>
      <c r="C66" s="459"/>
      <c r="D66" s="459"/>
      <c r="E66" s="459"/>
      <c r="F66" s="459"/>
      <c r="G66" s="459"/>
      <c r="H66" s="459"/>
      <c r="I66" s="459"/>
      <c r="J66" s="459"/>
      <c r="K66" s="460"/>
    </row>
    <row r="67" spans="1:11" ht="18.75" x14ac:dyDescent="0.25">
      <c r="A67" s="461" t="s">
        <v>2</v>
      </c>
      <c r="B67" s="461"/>
      <c r="C67" s="461"/>
      <c r="D67" s="480" t="s">
        <v>3</v>
      </c>
      <c r="E67" s="480"/>
      <c r="F67" s="480"/>
      <c r="G67" s="480"/>
      <c r="H67" s="480"/>
      <c r="I67" s="480"/>
      <c r="J67" s="480"/>
      <c r="K67" s="480"/>
    </row>
    <row r="68" spans="1:11" ht="18.75" x14ac:dyDescent="0.25">
      <c r="A68" s="461" t="s">
        <v>4</v>
      </c>
      <c r="B68" s="461"/>
      <c r="C68" s="461"/>
      <c r="D68" s="480" t="s">
        <v>5</v>
      </c>
      <c r="E68" s="480"/>
      <c r="F68" s="480"/>
      <c r="G68" s="480"/>
      <c r="H68" s="480"/>
      <c r="I68" s="480"/>
      <c r="J68" s="480"/>
      <c r="K68" s="480"/>
    </row>
    <row r="69" spans="1:11" ht="18.75" x14ac:dyDescent="0.25">
      <c r="A69" s="461" t="s">
        <v>6</v>
      </c>
      <c r="B69" s="461"/>
      <c r="C69" s="461"/>
      <c r="D69" s="480" t="s">
        <v>46</v>
      </c>
      <c r="E69" s="480"/>
      <c r="F69" s="480"/>
      <c r="G69" s="480"/>
      <c r="H69" s="480"/>
      <c r="I69" s="480"/>
      <c r="J69" s="480"/>
      <c r="K69" s="480"/>
    </row>
    <row r="70" spans="1:11" ht="18.75" x14ac:dyDescent="0.25">
      <c r="A70" s="461" t="s">
        <v>7</v>
      </c>
      <c r="B70" s="461"/>
      <c r="C70" s="461"/>
      <c r="D70" s="481" t="s">
        <v>47</v>
      </c>
      <c r="E70" s="480"/>
      <c r="F70" s="480"/>
      <c r="G70" s="480"/>
      <c r="H70" s="480"/>
      <c r="I70" s="480"/>
      <c r="J70" s="480"/>
      <c r="K70" s="480"/>
    </row>
    <row r="71" spans="1:11" ht="18.75" x14ac:dyDescent="0.3">
      <c r="A71" s="463" t="s">
        <v>9</v>
      </c>
      <c r="B71" s="463"/>
      <c r="C71" s="463"/>
      <c r="D71" s="476" t="s">
        <v>10</v>
      </c>
      <c r="E71" s="476"/>
      <c r="F71" s="476"/>
      <c r="G71" s="476"/>
      <c r="H71" s="476"/>
      <c r="I71" s="476"/>
      <c r="J71" s="476"/>
      <c r="K71" s="476"/>
    </row>
    <row r="72" spans="1:11" ht="18.75" x14ac:dyDescent="0.3">
      <c r="A72" s="118" t="s">
        <v>11</v>
      </c>
      <c r="B72" s="118"/>
      <c r="C72" s="118"/>
      <c r="D72" s="477">
        <v>262000</v>
      </c>
      <c r="E72" s="477"/>
      <c r="F72" s="477"/>
      <c r="G72" s="477"/>
      <c r="H72" s="477"/>
      <c r="I72" s="477"/>
      <c r="J72" s="477"/>
      <c r="K72" s="477"/>
    </row>
    <row r="73" spans="1:11" ht="18.75" x14ac:dyDescent="0.3">
      <c r="A73" s="118" t="s">
        <v>12</v>
      </c>
      <c r="B73" s="118"/>
      <c r="C73" s="118"/>
      <c r="D73" s="476"/>
      <c r="E73" s="476"/>
      <c r="F73" s="476"/>
      <c r="G73" s="476"/>
      <c r="H73" s="476"/>
      <c r="I73" s="476"/>
      <c r="J73" s="476"/>
      <c r="K73" s="476"/>
    </row>
    <row r="74" spans="1:11" ht="18.75" x14ac:dyDescent="0.3">
      <c r="A74" s="478" t="s">
        <v>13</v>
      </c>
      <c r="B74" s="478"/>
      <c r="C74" s="478"/>
      <c r="D74" s="478"/>
      <c r="E74" s="478"/>
      <c r="F74" s="478"/>
      <c r="G74" s="478"/>
      <c r="H74" s="478"/>
      <c r="I74" s="478"/>
      <c r="J74" s="478"/>
      <c r="K74" s="478"/>
    </row>
    <row r="75" spans="1:11" ht="18.75" x14ac:dyDescent="0.3">
      <c r="A75" s="479"/>
      <c r="B75" s="479"/>
      <c r="C75" s="479"/>
      <c r="D75" s="479"/>
      <c r="E75" s="479"/>
      <c r="F75" s="479"/>
      <c r="G75" s="479"/>
      <c r="H75" s="479" t="s">
        <v>14</v>
      </c>
      <c r="I75" s="479"/>
      <c r="J75" s="479" t="s">
        <v>15</v>
      </c>
      <c r="K75" s="479"/>
    </row>
    <row r="76" spans="1:11" ht="18.75" x14ac:dyDescent="0.3">
      <c r="A76" s="466" t="s">
        <v>16</v>
      </c>
      <c r="B76" s="466"/>
      <c r="C76" s="466"/>
      <c r="D76" s="463" t="s">
        <v>17</v>
      </c>
      <c r="E76" s="463"/>
      <c r="F76" s="463"/>
      <c r="G76" s="463"/>
      <c r="H76" s="475" t="s">
        <v>18</v>
      </c>
      <c r="I76" s="475"/>
      <c r="J76" s="475" t="s">
        <v>19</v>
      </c>
      <c r="K76" s="475"/>
    </row>
    <row r="77" spans="1:11" ht="39" customHeight="1" x14ac:dyDescent="0.25">
      <c r="A77" s="466"/>
      <c r="B77" s="466"/>
      <c r="C77" s="466"/>
      <c r="D77" s="461" t="s">
        <v>20</v>
      </c>
      <c r="E77" s="461"/>
      <c r="F77" s="461"/>
      <c r="G77" s="461"/>
      <c r="H77" s="466" t="s">
        <v>21</v>
      </c>
      <c r="I77" s="466"/>
      <c r="J77" s="466"/>
      <c r="K77" s="466"/>
    </row>
    <row r="78" spans="1:11" ht="18.75" x14ac:dyDescent="0.3">
      <c r="A78" s="466"/>
      <c r="B78" s="466"/>
      <c r="C78" s="466"/>
      <c r="D78" s="463" t="s">
        <v>22</v>
      </c>
      <c r="E78" s="463"/>
      <c r="F78" s="463"/>
      <c r="G78" s="463"/>
      <c r="H78" s="12">
        <v>6</v>
      </c>
      <c r="I78" s="119" t="s">
        <v>23</v>
      </c>
      <c r="J78" s="12">
        <v>7</v>
      </c>
      <c r="K78" s="119" t="s">
        <v>23</v>
      </c>
    </row>
    <row r="79" spans="1:11" ht="18.75" x14ac:dyDescent="0.3">
      <c r="A79" s="466"/>
      <c r="B79" s="466"/>
      <c r="C79" s="466"/>
      <c r="D79" s="463" t="s">
        <v>24</v>
      </c>
      <c r="E79" s="463"/>
      <c r="F79" s="463"/>
      <c r="G79" s="463"/>
      <c r="H79" s="12">
        <v>14</v>
      </c>
      <c r="I79" s="119" t="s">
        <v>23</v>
      </c>
      <c r="J79" s="12">
        <v>16</v>
      </c>
      <c r="K79" s="119" t="s">
        <v>23</v>
      </c>
    </row>
    <row r="80" spans="1:11" ht="18.75" x14ac:dyDescent="0.3">
      <c r="A80" s="466"/>
      <c r="B80" s="466"/>
      <c r="C80" s="466"/>
      <c r="D80" s="463" t="s">
        <v>25</v>
      </c>
      <c r="E80" s="463"/>
      <c r="F80" s="463"/>
      <c r="G80" s="463"/>
      <c r="H80" s="12">
        <v>22</v>
      </c>
      <c r="I80" s="119" t="s">
        <v>23</v>
      </c>
      <c r="J80" s="12">
        <v>24</v>
      </c>
      <c r="K80" s="119" t="s">
        <v>23</v>
      </c>
    </row>
    <row r="81" spans="1:11" ht="18.75" x14ac:dyDescent="0.3">
      <c r="A81" s="466"/>
      <c r="B81" s="466"/>
      <c r="C81" s="466"/>
      <c r="D81" s="463" t="s">
        <v>26</v>
      </c>
      <c r="E81" s="463"/>
      <c r="F81" s="463"/>
      <c r="G81" s="463"/>
      <c r="H81" s="12">
        <v>3144</v>
      </c>
      <c r="I81" s="12"/>
      <c r="J81" s="12">
        <v>1863.11</v>
      </c>
      <c r="K81" s="119"/>
    </row>
    <row r="82" spans="1:11" ht="18.75" x14ac:dyDescent="0.3">
      <c r="A82" s="466"/>
      <c r="B82" s="466"/>
      <c r="C82" s="466"/>
      <c r="D82" s="463" t="s">
        <v>26</v>
      </c>
      <c r="E82" s="463"/>
      <c r="F82" s="463"/>
      <c r="G82" s="463"/>
      <c r="H82" s="12">
        <v>4716</v>
      </c>
      <c r="I82" s="12"/>
      <c r="J82" s="12">
        <v>3144</v>
      </c>
      <c r="K82" s="119"/>
    </row>
    <row r="83" spans="1:11" ht="18.75" x14ac:dyDescent="0.3">
      <c r="A83" s="466"/>
      <c r="B83" s="466"/>
      <c r="C83" s="466"/>
      <c r="D83" s="463" t="s">
        <v>27</v>
      </c>
      <c r="E83" s="463"/>
      <c r="F83" s="463"/>
      <c r="G83" s="463"/>
      <c r="H83" s="12">
        <v>62880</v>
      </c>
      <c r="I83" s="12"/>
      <c r="J83" s="12">
        <v>41920</v>
      </c>
      <c r="K83" s="12"/>
    </row>
    <row r="84" spans="1:11" ht="18.75" x14ac:dyDescent="0.3">
      <c r="A84" s="12"/>
      <c r="B84" s="453"/>
      <c r="C84" s="454"/>
      <c r="D84" s="12" t="s">
        <v>28</v>
      </c>
      <c r="E84" s="12"/>
      <c r="F84" s="12"/>
      <c r="G84" s="12"/>
      <c r="H84" s="469">
        <v>104800</v>
      </c>
      <c r="I84" s="469"/>
      <c r="J84" s="469"/>
      <c r="K84" s="469"/>
    </row>
    <row r="85" spans="1:11" ht="18.75" x14ac:dyDescent="0.3">
      <c r="A85" s="470" t="s">
        <v>29</v>
      </c>
      <c r="B85" s="471"/>
      <c r="C85" s="471"/>
      <c r="D85" s="471"/>
      <c r="E85" s="471"/>
      <c r="F85" s="471"/>
      <c r="G85" s="471"/>
      <c r="H85" s="471"/>
      <c r="I85" s="471"/>
      <c r="J85" s="471"/>
      <c r="K85" s="472"/>
    </row>
    <row r="86" spans="1:11" ht="18.75" x14ac:dyDescent="0.3">
      <c r="A86" s="137"/>
      <c r="B86" s="19"/>
      <c r="C86" s="19"/>
      <c r="D86" s="19"/>
      <c r="E86" s="19"/>
      <c r="F86" s="19"/>
      <c r="G86" s="19"/>
      <c r="H86" s="473"/>
      <c r="I86" s="473"/>
      <c r="J86" s="473"/>
      <c r="K86" s="474"/>
    </row>
    <row r="87" spans="1:11" ht="18.75" x14ac:dyDescent="0.3">
      <c r="A87" s="12"/>
      <c r="B87" s="453"/>
      <c r="C87" s="454"/>
      <c r="D87" s="461" t="s">
        <v>30</v>
      </c>
      <c r="E87" s="461"/>
      <c r="F87" s="461"/>
      <c r="G87" s="461"/>
      <c r="H87" s="448">
        <v>43055</v>
      </c>
      <c r="I87" s="449"/>
      <c r="J87" s="449"/>
      <c r="K87" s="450"/>
    </row>
    <row r="88" spans="1:11" ht="18.75" x14ac:dyDescent="0.25">
      <c r="A88" s="465">
        <v>2</v>
      </c>
      <c r="B88" s="466" t="s">
        <v>31</v>
      </c>
      <c r="C88" s="466"/>
      <c r="D88" s="461" t="s">
        <v>32</v>
      </c>
      <c r="E88" s="461"/>
      <c r="F88" s="461"/>
      <c r="G88" s="461"/>
      <c r="H88" s="448">
        <v>43251</v>
      </c>
      <c r="I88" s="449"/>
      <c r="J88" s="449"/>
      <c r="K88" s="450"/>
    </row>
    <row r="89" spans="1:11" ht="36.75" customHeight="1" x14ac:dyDescent="0.25">
      <c r="A89" s="465"/>
      <c r="B89" s="466"/>
      <c r="C89" s="466"/>
      <c r="D89" s="468" t="s">
        <v>33</v>
      </c>
      <c r="E89" s="468"/>
      <c r="F89" s="468"/>
      <c r="G89" s="468"/>
      <c r="H89" s="468" t="s">
        <v>34</v>
      </c>
      <c r="I89" s="468"/>
      <c r="J89" s="468"/>
      <c r="K89" s="468"/>
    </row>
    <row r="90" spans="1:11" ht="18.75" x14ac:dyDescent="0.25">
      <c r="A90" s="465"/>
      <c r="B90" s="466"/>
      <c r="C90" s="466"/>
      <c r="D90" s="461" t="s">
        <v>35</v>
      </c>
      <c r="E90" s="461"/>
      <c r="F90" s="461"/>
      <c r="G90" s="461"/>
      <c r="H90" s="461" t="s">
        <v>36</v>
      </c>
      <c r="I90" s="461"/>
      <c r="J90" s="461"/>
      <c r="K90" s="461"/>
    </row>
    <row r="91" spans="1:11" ht="18.75" x14ac:dyDescent="0.25">
      <c r="A91" s="465"/>
      <c r="B91" s="466"/>
      <c r="C91" s="466"/>
      <c r="D91" s="461" t="s">
        <v>37</v>
      </c>
      <c r="E91" s="461"/>
      <c r="F91" s="461"/>
      <c r="G91" s="461"/>
      <c r="H91" s="461" t="s">
        <v>38</v>
      </c>
      <c r="I91" s="461"/>
      <c r="J91" s="461"/>
      <c r="K91" s="461"/>
    </row>
    <row r="92" spans="1:11" ht="18.75" x14ac:dyDescent="0.25">
      <c r="A92" s="465"/>
      <c r="B92" s="466"/>
      <c r="C92" s="466"/>
      <c r="D92" s="461" t="s">
        <v>39</v>
      </c>
      <c r="E92" s="461"/>
      <c r="F92" s="461"/>
      <c r="G92" s="461"/>
      <c r="H92" s="461" t="s">
        <v>40</v>
      </c>
      <c r="I92" s="461"/>
      <c r="J92" s="461"/>
      <c r="K92" s="461"/>
    </row>
    <row r="93" spans="1:11" ht="18.75" x14ac:dyDescent="0.25">
      <c r="A93" s="465"/>
      <c r="B93" s="466"/>
      <c r="C93" s="466"/>
      <c r="D93" s="461" t="s">
        <v>41</v>
      </c>
      <c r="E93" s="461"/>
      <c r="F93" s="461"/>
      <c r="G93" s="461"/>
      <c r="H93" s="462">
        <v>20960</v>
      </c>
      <c r="I93" s="462"/>
      <c r="J93" s="462"/>
      <c r="K93" s="462"/>
    </row>
    <row r="94" spans="1:11" ht="18.75" x14ac:dyDescent="0.25">
      <c r="A94" s="465"/>
      <c r="B94" s="466"/>
      <c r="C94" s="466"/>
      <c r="D94" s="461" t="s">
        <v>42</v>
      </c>
      <c r="E94" s="461"/>
      <c r="F94" s="461"/>
      <c r="G94" s="461"/>
      <c r="H94" s="462">
        <v>31440</v>
      </c>
      <c r="I94" s="462"/>
      <c r="J94" s="462"/>
      <c r="K94" s="462"/>
    </row>
    <row r="95" spans="1:11" ht="18.75" x14ac:dyDescent="0.3">
      <c r="A95" s="24"/>
      <c r="B95" s="453"/>
      <c r="C95" s="454"/>
      <c r="D95" s="461" t="s">
        <v>27</v>
      </c>
      <c r="E95" s="461"/>
      <c r="F95" s="461"/>
      <c r="G95" s="461"/>
      <c r="H95" s="462">
        <v>157200</v>
      </c>
      <c r="I95" s="462"/>
      <c r="J95" s="462"/>
      <c r="K95" s="462"/>
    </row>
    <row r="96" spans="1:11" ht="23.25" x14ac:dyDescent="0.25">
      <c r="A96" s="133"/>
      <c r="B96" s="134"/>
      <c r="C96" s="134"/>
      <c r="D96" s="464" t="s">
        <v>43</v>
      </c>
      <c r="E96" s="464"/>
      <c r="F96" s="464"/>
      <c r="G96" s="134"/>
      <c r="H96" s="135">
        <v>262000</v>
      </c>
      <c r="I96" s="134"/>
      <c r="J96" s="134"/>
      <c r="K96" s="136"/>
    </row>
    <row r="97" spans="1:11" ht="25.5" customHeight="1" x14ac:dyDescent="0.5">
      <c r="A97" s="457" t="s">
        <v>0</v>
      </c>
      <c r="B97" s="457"/>
      <c r="C97" s="457"/>
      <c r="D97" s="457"/>
      <c r="E97" s="457"/>
      <c r="F97" s="457"/>
      <c r="G97" s="457"/>
      <c r="H97" s="457"/>
      <c r="I97" s="457"/>
      <c r="J97" s="457"/>
      <c r="K97" s="457"/>
    </row>
    <row r="98" spans="1:11" ht="21" customHeight="1" x14ac:dyDescent="0.4">
      <c r="A98" s="458" t="s">
        <v>1</v>
      </c>
      <c r="B98" s="459"/>
      <c r="C98" s="459"/>
      <c r="D98" s="459"/>
      <c r="E98" s="459"/>
      <c r="F98" s="459"/>
      <c r="G98" s="459"/>
      <c r="H98" s="459"/>
      <c r="I98" s="459"/>
      <c r="J98" s="459"/>
      <c r="K98" s="460"/>
    </row>
    <row r="99" spans="1:11" ht="18.75" x14ac:dyDescent="0.25">
      <c r="A99" s="461" t="s">
        <v>2</v>
      </c>
      <c r="B99" s="461"/>
      <c r="C99" s="461"/>
      <c r="D99" s="480" t="s">
        <v>3</v>
      </c>
      <c r="E99" s="480"/>
      <c r="F99" s="480"/>
      <c r="G99" s="480"/>
      <c r="H99" s="480"/>
      <c r="I99" s="480"/>
      <c r="J99" s="480"/>
      <c r="K99" s="480"/>
    </row>
    <row r="100" spans="1:11" ht="18.75" x14ac:dyDescent="0.25">
      <c r="A100" s="461" t="s">
        <v>4</v>
      </c>
      <c r="B100" s="461"/>
      <c r="C100" s="461"/>
      <c r="D100" s="480" t="s">
        <v>48</v>
      </c>
      <c r="E100" s="480"/>
      <c r="F100" s="480"/>
      <c r="G100" s="480"/>
      <c r="H100" s="480"/>
      <c r="I100" s="480"/>
      <c r="J100" s="480"/>
      <c r="K100" s="480"/>
    </row>
    <row r="101" spans="1:11" ht="18.75" x14ac:dyDescent="0.25">
      <c r="A101" s="461" t="s">
        <v>6</v>
      </c>
      <c r="B101" s="461"/>
      <c r="C101" s="461"/>
      <c r="D101" s="480" t="s">
        <v>48</v>
      </c>
      <c r="E101" s="480"/>
      <c r="F101" s="480"/>
      <c r="G101" s="480"/>
      <c r="H101" s="480"/>
      <c r="I101" s="480"/>
      <c r="J101" s="480"/>
      <c r="K101" s="480"/>
    </row>
    <row r="102" spans="1:11" ht="36" customHeight="1" x14ac:dyDescent="0.25">
      <c r="A102" s="461" t="s">
        <v>7</v>
      </c>
      <c r="B102" s="461"/>
      <c r="C102" s="461"/>
      <c r="D102" s="481" t="s">
        <v>49</v>
      </c>
      <c r="E102" s="480"/>
      <c r="F102" s="480"/>
      <c r="G102" s="480"/>
      <c r="H102" s="480"/>
      <c r="I102" s="480"/>
      <c r="J102" s="480"/>
      <c r="K102" s="480"/>
    </row>
    <row r="103" spans="1:11" ht="18.75" x14ac:dyDescent="0.3">
      <c r="A103" s="463" t="s">
        <v>9</v>
      </c>
      <c r="B103" s="463"/>
      <c r="C103" s="463"/>
      <c r="D103" s="476" t="s">
        <v>10</v>
      </c>
      <c r="E103" s="476"/>
      <c r="F103" s="476"/>
      <c r="G103" s="476"/>
      <c r="H103" s="476"/>
      <c r="I103" s="476"/>
      <c r="J103" s="476"/>
      <c r="K103" s="476"/>
    </row>
    <row r="104" spans="1:11" ht="18.75" x14ac:dyDescent="0.3">
      <c r="A104" s="118" t="s">
        <v>11</v>
      </c>
      <c r="B104" s="118"/>
      <c r="C104" s="118"/>
      <c r="D104" s="477">
        <v>262000</v>
      </c>
      <c r="E104" s="477"/>
      <c r="F104" s="477"/>
      <c r="G104" s="477"/>
      <c r="H104" s="477"/>
      <c r="I104" s="477"/>
      <c r="J104" s="477"/>
      <c r="K104" s="477"/>
    </row>
    <row r="105" spans="1:11" ht="18.75" x14ac:dyDescent="0.3">
      <c r="A105" s="118" t="s">
        <v>12</v>
      </c>
      <c r="B105" s="118"/>
      <c r="C105" s="118"/>
      <c r="D105" s="476"/>
      <c r="E105" s="476"/>
      <c r="F105" s="476"/>
      <c r="G105" s="476"/>
      <c r="H105" s="476"/>
      <c r="I105" s="476"/>
      <c r="J105" s="476"/>
      <c r="K105" s="476"/>
    </row>
    <row r="106" spans="1:11" ht="18" customHeight="1" x14ac:dyDescent="0.3">
      <c r="A106" s="478" t="s">
        <v>13</v>
      </c>
      <c r="B106" s="478"/>
      <c r="C106" s="478"/>
      <c r="D106" s="478"/>
      <c r="E106" s="478"/>
      <c r="F106" s="478"/>
      <c r="G106" s="478"/>
      <c r="H106" s="478"/>
      <c r="I106" s="478"/>
      <c r="J106" s="478"/>
      <c r="K106" s="478"/>
    </row>
    <row r="107" spans="1:11" ht="18.75" x14ac:dyDescent="0.3">
      <c r="A107" s="479"/>
      <c r="B107" s="479"/>
      <c r="C107" s="479"/>
      <c r="D107" s="479"/>
      <c r="E107" s="479"/>
      <c r="F107" s="479"/>
      <c r="G107" s="479"/>
      <c r="H107" s="479" t="s">
        <v>14</v>
      </c>
      <c r="I107" s="479"/>
      <c r="J107" s="479" t="s">
        <v>15</v>
      </c>
      <c r="K107" s="479"/>
    </row>
    <row r="108" spans="1:11" ht="18.75" x14ac:dyDescent="0.3">
      <c r="A108" s="466" t="s">
        <v>16</v>
      </c>
      <c r="B108" s="466"/>
      <c r="C108" s="466"/>
      <c r="D108" s="463" t="s">
        <v>17</v>
      </c>
      <c r="E108" s="463"/>
      <c r="F108" s="463"/>
      <c r="G108" s="463"/>
      <c r="H108" s="475" t="s">
        <v>18</v>
      </c>
      <c r="I108" s="475"/>
      <c r="J108" s="475" t="s">
        <v>19</v>
      </c>
      <c r="K108" s="475"/>
    </row>
    <row r="109" spans="1:11" ht="39" customHeight="1" x14ac:dyDescent="0.25">
      <c r="A109" s="466"/>
      <c r="B109" s="466"/>
      <c r="C109" s="466"/>
      <c r="D109" s="461" t="s">
        <v>20</v>
      </c>
      <c r="E109" s="461"/>
      <c r="F109" s="461"/>
      <c r="G109" s="461"/>
      <c r="H109" s="466" t="s">
        <v>21</v>
      </c>
      <c r="I109" s="466"/>
      <c r="J109" s="466"/>
      <c r="K109" s="466"/>
    </row>
    <row r="110" spans="1:11" ht="18.75" x14ac:dyDescent="0.3">
      <c r="A110" s="466"/>
      <c r="B110" s="466"/>
      <c r="C110" s="466"/>
      <c r="D110" s="463" t="s">
        <v>22</v>
      </c>
      <c r="E110" s="463"/>
      <c r="F110" s="463"/>
      <c r="G110" s="463"/>
      <c r="H110" s="12">
        <v>6</v>
      </c>
      <c r="I110" s="119" t="s">
        <v>23</v>
      </c>
      <c r="J110" s="12">
        <v>7</v>
      </c>
      <c r="K110" s="119" t="s">
        <v>23</v>
      </c>
    </row>
    <row r="111" spans="1:11" ht="18.75" x14ac:dyDescent="0.3">
      <c r="A111" s="466"/>
      <c r="B111" s="466"/>
      <c r="C111" s="466"/>
      <c r="D111" s="463" t="s">
        <v>24</v>
      </c>
      <c r="E111" s="463"/>
      <c r="F111" s="463"/>
      <c r="G111" s="463"/>
      <c r="H111" s="12">
        <v>14</v>
      </c>
      <c r="I111" s="119" t="s">
        <v>23</v>
      </c>
      <c r="J111" s="12">
        <v>16</v>
      </c>
      <c r="K111" s="119" t="s">
        <v>23</v>
      </c>
    </row>
    <row r="112" spans="1:11" ht="18.75" x14ac:dyDescent="0.3">
      <c r="A112" s="466"/>
      <c r="B112" s="466"/>
      <c r="C112" s="466"/>
      <c r="D112" s="463" t="s">
        <v>25</v>
      </c>
      <c r="E112" s="463"/>
      <c r="F112" s="463"/>
      <c r="G112" s="463"/>
      <c r="H112" s="12">
        <v>22</v>
      </c>
      <c r="I112" s="119" t="s">
        <v>23</v>
      </c>
      <c r="J112" s="12">
        <v>24</v>
      </c>
      <c r="K112" s="119" t="s">
        <v>23</v>
      </c>
    </row>
    <row r="113" spans="1:11" ht="18.75" x14ac:dyDescent="0.3">
      <c r="A113" s="466"/>
      <c r="B113" s="466"/>
      <c r="C113" s="466"/>
      <c r="D113" s="463" t="s">
        <v>26</v>
      </c>
      <c r="E113" s="463"/>
      <c r="F113" s="463"/>
      <c r="G113" s="463"/>
      <c r="H113" s="12">
        <v>3144</v>
      </c>
      <c r="I113" s="12"/>
      <c r="J113" s="12">
        <v>1863.11</v>
      </c>
      <c r="K113" s="119"/>
    </row>
    <row r="114" spans="1:11" ht="18.75" x14ac:dyDescent="0.3">
      <c r="A114" s="466"/>
      <c r="B114" s="466"/>
      <c r="C114" s="466"/>
      <c r="D114" s="463" t="s">
        <v>26</v>
      </c>
      <c r="E114" s="463"/>
      <c r="F114" s="463"/>
      <c r="G114" s="463"/>
      <c r="H114" s="12">
        <v>4716</v>
      </c>
      <c r="I114" s="12"/>
      <c r="J114" s="12">
        <v>3144</v>
      </c>
      <c r="K114" s="119"/>
    </row>
    <row r="115" spans="1:11" ht="18.75" x14ac:dyDescent="0.3">
      <c r="A115" s="466"/>
      <c r="B115" s="466"/>
      <c r="C115" s="466"/>
      <c r="D115" s="463" t="s">
        <v>27</v>
      </c>
      <c r="E115" s="463"/>
      <c r="F115" s="463"/>
      <c r="G115" s="463"/>
      <c r="H115" s="12">
        <v>62880</v>
      </c>
      <c r="I115" s="12"/>
      <c r="J115" s="12">
        <v>41920</v>
      </c>
      <c r="K115" s="12"/>
    </row>
    <row r="116" spans="1:11" ht="18.75" x14ac:dyDescent="0.3">
      <c r="A116" s="12"/>
      <c r="B116" s="12"/>
      <c r="C116" s="12"/>
      <c r="D116" s="12" t="s">
        <v>28</v>
      </c>
      <c r="E116" s="12"/>
      <c r="F116" s="12"/>
      <c r="G116" s="12"/>
      <c r="H116" s="469">
        <v>104800</v>
      </c>
      <c r="I116" s="469"/>
      <c r="J116" s="469"/>
      <c r="K116" s="469"/>
    </row>
    <row r="117" spans="1:11" ht="18.75" x14ac:dyDescent="0.3">
      <c r="A117" s="470" t="s">
        <v>29</v>
      </c>
      <c r="B117" s="471"/>
      <c r="C117" s="471"/>
      <c r="D117" s="471"/>
      <c r="E117" s="471"/>
      <c r="F117" s="471"/>
      <c r="G117" s="471"/>
      <c r="H117" s="471"/>
      <c r="I117" s="471"/>
      <c r="J117" s="471"/>
      <c r="K117" s="472"/>
    </row>
    <row r="118" spans="1:11" ht="18.75" x14ac:dyDescent="0.3">
      <c r="A118" s="137"/>
      <c r="B118" s="19"/>
      <c r="C118" s="19"/>
      <c r="D118" s="19"/>
      <c r="E118" s="19"/>
      <c r="F118" s="19"/>
      <c r="G118" s="19"/>
      <c r="H118" s="473"/>
      <c r="I118" s="473"/>
      <c r="J118" s="473"/>
      <c r="K118" s="474"/>
    </row>
    <row r="119" spans="1:11" ht="18.75" x14ac:dyDescent="0.3">
      <c r="A119" s="12"/>
      <c r="B119" s="453"/>
      <c r="C119" s="454"/>
      <c r="D119" s="461" t="s">
        <v>30</v>
      </c>
      <c r="E119" s="461"/>
      <c r="F119" s="461"/>
      <c r="G119" s="461"/>
      <c r="H119" s="467">
        <v>43055</v>
      </c>
      <c r="I119" s="467"/>
      <c r="J119" s="467"/>
      <c r="K119" s="467"/>
    </row>
    <row r="120" spans="1:11" ht="18.75" x14ac:dyDescent="0.25">
      <c r="A120" s="465">
        <v>2</v>
      </c>
      <c r="B120" s="466" t="s">
        <v>31</v>
      </c>
      <c r="C120" s="466"/>
      <c r="D120" s="461" t="s">
        <v>32</v>
      </c>
      <c r="E120" s="461"/>
      <c r="F120" s="461"/>
      <c r="G120" s="461"/>
      <c r="H120" s="467">
        <v>43251</v>
      </c>
      <c r="I120" s="467"/>
      <c r="J120" s="467"/>
      <c r="K120" s="467"/>
    </row>
    <row r="121" spans="1:11" ht="39" customHeight="1" x14ac:dyDescent="0.25">
      <c r="A121" s="465"/>
      <c r="B121" s="466"/>
      <c r="C121" s="466"/>
      <c r="D121" s="468" t="s">
        <v>33</v>
      </c>
      <c r="E121" s="468"/>
      <c r="F121" s="468"/>
      <c r="G121" s="468"/>
      <c r="H121" s="468" t="s">
        <v>34</v>
      </c>
      <c r="I121" s="468"/>
      <c r="J121" s="468"/>
      <c r="K121" s="468"/>
    </row>
    <row r="122" spans="1:11" ht="18.75" x14ac:dyDescent="0.25">
      <c r="A122" s="465"/>
      <c r="B122" s="466"/>
      <c r="C122" s="466"/>
      <c r="D122" s="461" t="s">
        <v>35</v>
      </c>
      <c r="E122" s="461"/>
      <c r="F122" s="461"/>
      <c r="G122" s="461"/>
      <c r="H122" s="461" t="s">
        <v>36</v>
      </c>
      <c r="I122" s="461"/>
      <c r="J122" s="461"/>
      <c r="K122" s="461"/>
    </row>
    <row r="123" spans="1:11" ht="18.75" x14ac:dyDescent="0.25">
      <c r="A123" s="465"/>
      <c r="B123" s="466"/>
      <c r="C123" s="466"/>
      <c r="D123" s="461" t="s">
        <v>37</v>
      </c>
      <c r="E123" s="461"/>
      <c r="F123" s="461"/>
      <c r="G123" s="461"/>
      <c r="H123" s="461" t="s">
        <v>38</v>
      </c>
      <c r="I123" s="461"/>
      <c r="J123" s="461"/>
      <c r="K123" s="461"/>
    </row>
    <row r="124" spans="1:11" ht="18.75" x14ac:dyDescent="0.25">
      <c r="A124" s="465"/>
      <c r="B124" s="466"/>
      <c r="C124" s="466"/>
      <c r="D124" s="461" t="s">
        <v>39</v>
      </c>
      <c r="E124" s="461"/>
      <c r="F124" s="461"/>
      <c r="G124" s="461"/>
      <c r="H124" s="461" t="s">
        <v>40</v>
      </c>
      <c r="I124" s="461"/>
      <c r="J124" s="461"/>
      <c r="K124" s="461"/>
    </row>
    <row r="125" spans="1:11" ht="18.75" x14ac:dyDescent="0.25">
      <c r="A125" s="465"/>
      <c r="B125" s="466"/>
      <c r="C125" s="466"/>
      <c r="D125" s="461" t="s">
        <v>41</v>
      </c>
      <c r="E125" s="461"/>
      <c r="F125" s="461"/>
      <c r="G125" s="461"/>
      <c r="H125" s="462">
        <v>20960</v>
      </c>
      <c r="I125" s="462"/>
      <c r="J125" s="462"/>
      <c r="K125" s="462"/>
    </row>
    <row r="126" spans="1:11" ht="18.75" x14ac:dyDescent="0.25">
      <c r="A126" s="465"/>
      <c r="B126" s="466"/>
      <c r="C126" s="466"/>
      <c r="D126" s="461" t="s">
        <v>42</v>
      </c>
      <c r="E126" s="461"/>
      <c r="F126" s="461"/>
      <c r="G126" s="461"/>
      <c r="H126" s="462">
        <v>31440</v>
      </c>
      <c r="I126" s="462"/>
      <c r="J126" s="462"/>
      <c r="K126" s="462"/>
    </row>
    <row r="127" spans="1:11" ht="18.75" x14ac:dyDescent="0.25">
      <c r="A127" s="24"/>
      <c r="B127" s="24"/>
      <c r="C127" s="24"/>
      <c r="D127" s="461" t="s">
        <v>27</v>
      </c>
      <c r="E127" s="461"/>
      <c r="F127" s="461"/>
      <c r="G127" s="461"/>
      <c r="H127" s="462">
        <v>157200</v>
      </c>
      <c r="I127" s="462"/>
      <c r="J127" s="462"/>
      <c r="K127" s="462"/>
    </row>
    <row r="128" spans="1:11" ht="23.25" x14ac:dyDescent="0.25">
      <c r="A128" s="138"/>
      <c r="B128" s="13"/>
      <c r="C128" s="13"/>
      <c r="D128" s="495" t="s">
        <v>43</v>
      </c>
      <c r="E128" s="495"/>
      <c r="F128" s="495"/>
      <c r="G128" s="13"/>
      <c r="H128" s="139">
        <v>262000</v>
      </c>
      <c r="I128" s="13"/>
      <c r="J128" s="13"/>
      <c r="K128" s="140"/>
    </row>
    <row r="129" spans="1:11" ht="26.25" customHeight="1" x14ac:dyDescent="0.5">
      <c r="A129" s="492" t="s">
        <v>0</v>
      </c>
      <c r="B129" s="492"/>
      <c r="C129" s="492"/>
      <c r="D129" s="492"/>
      <c r="E129" s="492"/>
      <c r="F129" s="492"/>
      <c r="G129" s="492"/>
      <c r="H129" s="492"/>
      <c r="I129" s="492"/>
      <c r="J129" s="492"/>
      <c r="K129" s="492"/>
    </row>
    <row r="130" spans="1:11" ht="26.25" x14ac:dyDescent="0.4">
      <c r="A130" s="494" t="s">
        <v>1</v>
      </c>
      <c r="B130" s="494"/>
      <c r="C130" s="494"/>
      <c r="D130" s="494"/>
      <c r="E130" s="494"/>
      <c r="F130" s="494"/>
      <c r="G130" s="494"/>
      <c r="H130" s="494"/>
      <c r="I130" s="494"/>
      <c r="J130" s="494"/>
      <c r="K130" s="494"/>
    </row>
    <row r="131" spans="1:11" ht="18.75" x14ac:dyDescent="0.25">
      <c r="A131" s="461" t="s">
        <v>2</v>
      </c>
      <c r="B131" s="461"/>
      <c r="C131" s="461"/>
      <c r="D131" s="480" t="s">
        <v>3</v>
      </c>
      <c r="E131" s="480"/>
      <c r="F131" s="480"/>
      <c r="G131" s="480"/>
      <c r="H131" s="480"/>
      <c r="I131" s="480"/>
      <c r="J131" s="480"/>
      <c r="K131" s="480"/>
    </row>
    <row r="132" spans="1:11" ht="18.75" x14ac:dyDescent="0.25">
      <c r="A132" s="461" t="s">
        <v>4</v>
      </c>
      <c r="B132" s="461"/>
      <c r="C132" s="461"/>
      <c r="D132" s="480" t="s">
        <v>48</v>
      </c>
      <c r="E132" s="480"/>
      <c r="F132" s="480"/>
      <c r="G132" s="480"/>
      <c r="H132" s="480"/>
      <c r="I132" s="480"/>
      <c r="J132" s="480"/>
      <c r="K132" s="480"/>
    </row>
    <row r="133" spans="1:11" ht="18.75" x14ac:dyDescent="0.25">
      <c r="A133" s="461" t="s">
        <v>6</v>
      </c>
      <c r="B133" s="461"/>
      <c r="C133" s="461"/>
      <c r="D133" s="480" t="s">
        <v>50</v>
      </c>
      <c r="E133" s="480"/>
      <c r="F133" s="480"/>
      <c r="G133" s="480"/>
      <c r="H133" s="480"/>
      <c r="I133" s="480"/>
      <c r="J133" s="480"/>
      <c r="K133" s="480"/>
    </row>
    <row r="134" spans="1:11" ht="18.75" x14ac:dyDescent="0.25">
      <c r="A134" s="461" t="s">
        <v>7</v>
      </c>
      <c r="B134" s="461"/>
      <c r="C134" s="461"/>
      <c r="D134" s="481" t="s">
        <v>51</v>
      </c>
      <c r="E134" s="480"/>
      <c r="F134" s="480"/>
      <c r="G134" s="480"/>
      <c r="H134" s="480"/>
      <c r="I134" s="480"/>
      <c r="J134" s="480"/>
      <c r="K134" s="480"/>
    </row>
    <row r="135" spans="1:11" ht="18.75" x14ac:dyDescent="0.3">
      <c r="A135" s="463" t="s">
        <v>9</v>
      </c>
      <c r="B135" s="463"/>
      <c r="C135" s="463"/>
      <c r="D135" s="476" t="s">
        <v>10</v>
      </c>
      <c r="E135" s="476"/>
      <c r="F135" s="476"/>
      <c r="G135" s="476"/>
      <c r="H135" s="476"/>
      <c r="I135" s="476"/>
      <c r="J135" s="476"/>
      <c r="K135" s="476"/>
    </row>
    <row r="136" spans="1:11" ht="18.75" x14ac:dyDescent="0.3">
      <c r="A136" s="118" t="s">
        <v>11</v>
      </c>
      <c r="B136" s="118"/>
      <c r="C136" s="118"/>
      <c r="D136" s="477">
        <v>262000</v>
      </c>
      <c r="E136" s="477"/>
      <c r="F136" s="477"/>
      <c r="G136" s="477"/>
      <c r="H136" s="477"/>
      <c r="I136" s="477"/>
      <c r="J136" s="477"/>
      <c r="K136" s="477"/>
    </row>
    <row r="137" spans="1:11" ht="18.75" x14ac:dyDescent="0.3">
      <c r="A137" s="118" t="s">
        <v>12</v>
      </c>
      <c r="B137" s="118"/>
      <c r="C137" s="118"/>
      <c r="D137" s="476"/>
      <c r="E137" s="476"/>
      <c r="F137" s="476"/>
      <c r="G137" s="476"/>
      <c r="H137" s="476"/>
      <c r="I137" s="476"/>
      <c r="J137" s="476"/>
      <c r="K137" s="476"/>
    </row>
    <row r="138" spans="1:11" ht="18.75" x14ac:dyDescent="0.3">
      <c r="A138" s="478" t="s">
        <v>13</v>
      </c>
      <c r="B138" s="478"/>
      <c r="C138" s="478"/>
      <c r="D138" s="478"/>
      <c r="E138" s="478"/>
      <c r="F138" s="478"/>
      <c r="G138" s="478"/>
      <c r="H138" s="478"/>
      <c r="I138" s="478"/>
      <c r="J138" s="478"/>
      <c r="K138" s="478"/>
    </row>
    <row r="139" spans="1:11" ht="18.75" x14ac:dyDescent="0.3">
      <c r="A139" s="479"/>
      <c r="B139" s="479"/>
      <c r="C139" s="479"/>
      <c r="D139" s="479"/>
      <c r="E139" s="479"/>
      <c r="F139" s="479"/>
      <c r="G139" s="479"/>
      <c r="H139" s="479" t="s">
        <v>14</v>
      </c>
      <c r="I139" s="479"/>
      <c r="J139" s="479" t="s">
        <v>15</v>
      </c>
      <c r="K139" s="479"/>
    </row>
    <row r="140" spans="1:11" ht="18.75" x14ac:dyDescent="0.3">
      <c r="A140" s="466" t="s">
        <v>16</v>
      </c>
      <c r="B140" s="466"/>
      <c r="C140" s="466"/>
      <c r="D140" s="463" t="s">
        <v>17</v>
      </c>
      <c r="E140" s="463"/>
      <c r="F140" s="463"/>
      <c r="G140" s="463"/>
      <c r="H140" s="475" t="s">
        <v>18</v>
      </c>
      <c r="I140" s="475"/>
      <c r="J140" s="475" t="s">
        <v>19</v>
      </c>
      <c r="K140" s="475"/>
    </row>
    <row r="141" spans="1:11" ht="37.5" customHeight="1" x14ac:dyDescent="0.25">
      <c r="A141" s="466"/>
      <c r="B141" s="466"/>
      <c r="C141" s="466"/>
      <c r="D141" s="461" t="s">
        <v>20</v>
      </c>
      <c r="E141" s="461"/>
      <c r="F141" s="461"/>
      <c r="G141" s="461"/>
      <c r="H141" s="466" t="s">
        <v>21</v>
      </c>
      <c r="I141" s="466"/>
      <c r="J141" s="466"/>
      <c r="K141" s="466"/>
    </row>
    <row r="142" spans="1:11" ht="18.75" x14ac:dyDescent="0.3">
      <c r="A142" s="466"/>
      <c r="B142" s="466"/>
      <c r="C142" s="466"/>
      <c r="D142" s="463" t="s">
        <v>22</v>
      </c>
      <c r="E142" s="463"/>
      <c r="F142" s="463"/>
      <c r="G142" s="463"/>
      <c r="H142" s="12">
        <v>6</v>
      </c>
      <c r="I142" s="119" t="s">
        <v>23</v>
      </c>
      <c r="J142" s="12">
        <v>7</v>
      </c>
      <c r="K142" s="119" t="s">
        <v>23</v>
      </c>
    </row>
    <row r="143" spans="1:11" ht="18.75" x14ac:dyDescent="0.3">
      <c r="A143" s="466"/>
      <c r="B143" s="466"/>
      <c r="C143" s="466"/>
      <c r="D143" s="463" t="s">
        <v>24</v>
      </c>
      <c r="E143" s="463"/>
      <c r="F143" s="463"/>
      <c r="G143" s="463"/>
      <c r="H143" s="12">
        <v>14</v>
      </c>
      <c r="I143" s="119" t="s">
        <v>23</v>
      </c>
      <c r="J143" s="12">
        <v>16</v>
      </c>
      <c r="K143" s="119" t="s">
        <v>23</v>
      </c>
    </row>
    <row r="144" spans="1:11" ht="18.75" x14ac:dyDescent="0.3">
      <c r="A144" s="466"/>
      <c r="B144" s="466"/>
      <c r="C144" s="466"/>
      <c r="D144" s="463" t="s">
        <v>25</v>
      </c>
      <c r="E144" s="463"/>
      <c r="F144" s="463"/>
      <c r="G144" s="463"/>
      <c r="H144" s="12">
        <v>22</v>
      </c>
      <c r="I144" s="119" t="s">
        <v>23</v>
      </c>
      <c r="J144" s="12">
        <v>24</v>
      </c>
      <c r="K144" s="119" t="s">
        <v>23</v>
      </c>
    </row>
    <row r="145" spans="1:11" ht="18.75" x14ac:dyDescent="0.3">
      <c r="A145" s="466"/>
      <c r="B145" s="466"/>
      <c r="C145" s="466"/>
      <c r="D145" s="463" t="s">
        <v>26</v>
      </c>
      <c r="E145" s="463"/>
      <c r="F145" s="463"/>
      <c r="G145" s="463"/>
      <c r="H145" s="12">
        <v>3144</v>
      </c>
      <c r="I145" s="12"/>
      <c r="J145" s="12">
        <v>1863.11</v>
      </c>
      <c r="K145" s="119"/>
    </row>
    <row r="146" spans="1:11" ht="18.75" x14ac:dyDescent="0.3">
      <c r="A146" s="466"/>
      <c r="B146" s="466"/>
      <c r="C146" s="466"/>
      <c r="D146" s="463" t="s">
        <v>26</v>
      </c>
      <c r="E146" s="463"/>
      <c r="F146" s="463"/>
      <c r="G146" s="463"/>
      <c r="H146" s="12">
        <v>4716</v>
      </c>
      <c r="I146" s="12"/>
      <c r="J146" s="12">
        <v>3144</v>
      </c>
      <c r="K146" s="119"/>
    </row>
    <row r="147" spans="1:11" ht="18.75" x14ac:dyDescent="0.3">
      <c r="A147" s="466"/>
      <c r="B147" s="466"/>
      <c r="C147" s="466"/>
      <c r="D147" s="463" t="s">
        <v>27</v>
      </c>
      <c r="E147" s="463"/>
      <c r="F147" s="463"/>
      <c r="G147" s="463"/>
      <c r="H147" s="12">
        <v>62880</v>
      </c>
      <c r="I147" s="12"/>
      <c r="J147" s="12">
        <v>41920</v>
      </c>
      <c r="K147" s="12"/>
    </row>
    <row r="148" spans="1:11" ht="18.75" x14ac:dyDescent="0.3">
      <c r="A148" s="12"/>
      <c r="B148" s="12"/>
      <c r="C148" s="12"/>
      <c r="D148" s="12" t="s">
        <v>28</v>
      </c>
      <c r="E148" s="12"/>
      <c r="F148" s="12"/>
      <c r="G148" s="12"/>
      <c r="H148" s="469">
        <v>104800</v>
      </c>
      <c r="I148" s="469"/>
      <c r="J148" s="469"/>
      <c r="K148" s="469"/>
    </row>
    <row r="149" spans="1:11" ht="18.75" x14ac:dyDescent="0.3">
      <c r="A149" s="470" t="s">
        <v>29</v>
      </c>
      <c r="B149" s="471"/>
      <c r="C149" s="471"/>
      <c r="D149" s="471"/>
      <c r="E149" s="471"/>
      <c r="F149" s="471"/>
      <c r="G149" s="471"/>
      <c r="H149" s="471"/>
      <c r="I149" s="471"/>
      <c r="J149" s="471"/>
      <c r="K149" s="472"/>
    </row>
    <row r="150" spans="1:11" ht="18.75" x14ac:dyDescent="0.3">
      <c r="A150" s="137"/>
      <c r="B150" s="19"/>
      <c r="C150" s="19"/>
      <c r="D150" s="19"/>
      <c r="E150" s="19"/>
      <c r="F150" s="19"/>
      <c r="G150" s="19"/>
      <c r="H150" s="473"/>
      <c r="I150" s="473"/>
      <c r="J150" s="473"/>
      <c r="K150" s="474"/>
    </row>
    <row r="151" spans="1:11" ht="18.75" x14ac:dyDescent="0.3">
      <c r="A151" s="12"/>
      <c r="B151" s="453"/>
      <c r="C151" s="454"/>
      <c r="D151" s="461" t="s">
        <v>30</v>
      </c>
      <c r="E151" s="461"/>
      <c r="F151" s="461"/>
      <c r="G151" s="461"/>
      <c r="H151" s="467">
        <v>43055</v>
      </c>
      <c r="I151" s="467"/>
      <c r="J151" s="467"/>
      <c r="K151" s="467"/>
    </row>
    <row r="152" spans="1:11" ht="18.75" x14ac:dyDescent="0.25">
      <c r="A152" s="465">
        <v>2</v>
      </c>
      <c r="B152" s="466" t="s">
        <v>31</v>
      </c>
      <c r="C152" s="466"/>
      <c r="D152" s="461" t="s">
        <v>32</v>
      </c>
      <c r="E152" s="461"/>
      <c r="F152" s="461"/>
      <c r="G152" s="461"/>
      <c r="H152" s="467">
        <v>43251</v>
      </c>
      <c r="I152" s="467"/>
      <c r="J152" s="467"/>
      <c r="K152" s="467"/>
    </row>
    <row r="153" spans="1:11" ht="38.25" customHeight="1" x14ac:dyDescent="0.25">
      <c r="A153" s="465"/>
      <c r="B153" s="466"/>
      <c r="C153" s="466"/>
      <c r="D153" s="468" t="s">
        <v>33</v>
      </c>
      <c r="E153" s="468"/>
      <c r="F153" s="468"/>
      <c r="G153" s="468"/>
      <c r="H153" s="468" t="s">
        <v>34</v>
      </c>
      <c r="I153" s="468"/>
      <c r="J153" s="468"/>
      <c r="K153" s="468"/>
    </row>
    <row r="154" spans="1:11" ht="18.75" x14ac:dyDescent="0.25">
      <c r="A154" s="465"/>
      <c r="B154" s="466"/>
      <c r="C154" s="466"/>
      <c r="D154" s="461" t="s">
        <v>35</v>
      </c>
      <c r="E154" s="461"/>
      <c r="F154" s="461"/>
      <c r="G154" s="461"/>
      <c r="H154" s="461" t="s">
        <v>36</v>
      </c>
      <c r="I154" s="461"/>
      <c r="J154" s="461"/>
      <c r="K154" s="461"/>
    </row>
    <row r="155" spans="1:11" ht="18.75" x14ac:dyDescent="0.25">
      <c r="A155" s="465"/>
      <c r="B155" s="466"/>
      <c r="C155" s="466"/>
      <c r="D155" s="461" t="s">
        <v>37</v>
      </c>
      <c r="E155" s="461"/>
      <c r="F155" s="461"/>
      <c r="G155" s="461"/>
      <c r="H155" s="461" t="s">
        <v>38</v>
      </c>
      <c r="I155" s="461"/>
      <c r="J155" s="461"/>
      <c r="K155" s="461"/>
    </row>
    <row r="156" spans="1:11" ht="18.75" x14ac:dyDescent="0.25">
      <c r="A156" s="465"/>
      <c r="B156" s="466"/>
      <c r="C156" s="466"/>
      <c r="D156" s="461" t="s">
        <v>39</v>
      </c>
      <c r="E156" s="461"/>
      <c r="F156" s="461"/>
      <c r="G156" s="461"/>
      <c r="H156" s="461" t="s">
        <v>40</v>
      </c>
      <c r="I156" s="461"/>
      <c r="J156" s="461"/>
      <c r="K156" s="461"/>
    </row>
    <row r="157" spans="1:11" ht="18.75" x14ac:dyDescent="0.25">
      <c r="A157" s="465"/>
      <c r="B157" s="466"/>
      <c r="C157" s="466"/>
      <c r="D157" s="461" t="s">
        <v>41</v>
      </c>
      <c r="E157" s="461"/>
      <c r="F157" s="461"/>
      <c r="G157" s="461"/>
      <c r="H157" s="462">
        <v>20960</v>
      </c>
      <c r="I157" s="462"/>
      <c r="J157" s="462"/>
      <c r="K157" s="462"/>
    </row>
    <row r="158" spans="1:11" ht="18.75" x14ac:dyDescent="0.25">
      <c r="A158" s="465"/>
      <c r="B158" s="466"/>
      <c r="C158" s="466"/>
      <c r="D158" s="461" t="s">
        <v>42</v>
      </c>
      <c r="E158" s="461"/>
      <c r="F158" s="461"/>
      <c r="G158" s="461"/>
      <c r="H158" s="462">
        <v>31440</v>
      </c>
      <c r="I158" s="462"/>
      <c r="J158" s="462"/>
      <c r="K158" s="462"/>
    </row>
    <row r="159" spans="1:11" ht="18.75" x14ac:dyDescent="0.25">
      <c r="A159" s="24"/>
      <c r="B159" s="24"/>
      <c r="C159" s="24"/>
      <c r="D159" s="461" t="s">
        <v>27</v>
      </c>
      <c r="E159" s="461"/>
      <c r="F159" s="461"/>
      <c r="G159" s="461"/>
      <c r="H159" s="462">
        <v>157200</v>
      </c>
      <c r="I159" s="462"/>
      <c r="J159" s="462"/>
      <c r="K159" s="462"/>
    </row>
    <row r="160" spans="1:11" ht="23.25" x14ac:dyDescent="0.25">
      <c r="A160" s="141"/>
      <c r="B160" s="127"/>
      <c r="C160" s="127"/>
      <c r="D160" s="464" t="s">
        <v>43</v>
      </c>
      <c r="E160" s="464"/>
      <c r="F160" s="464"/>
      <c r="G160" s="127"/>
      <c r="H160" s="142">
        <v>262000</v>
      </c>
      <c r="I160" s="127"/>
      <c r="J160" s="127"/>
      <c r="K160" s="128"/>
    </row>
    <row r="161" spans="1:11" ht="27.75" customHeight="1" x14ac:dyDescent="0.5">
      <c r="A161" s="492" t="s">
        <v>0</v>
      </c>
      <c r="B161" s="492"/>
      <c r="C161" s="492"/>
      <c r="D161" s="492"/>
      <c r="E161" s="492"/>
      <c r="F161" s="492"/>
      <c r="G161" s="492"/>
      <c r="H161" s="492"/>
      <c r="I161" s="492"/>
      <c r="J161" s="492"/>
      <c r="K161" s="492"/>
    </row>
    <row r="162" spans="1:11" ht="26.25" x14ac:dyDescent="0.4">
      <c r="A162" s="494" t="s">
        <v>1</v>
      </c>
      <c r="B162" s="494"/>
      <c r="C162" s="494"/>
      <c r="D162" s="494"/>
      <c r="E162" s="494"/>
      <c r="F162" s="494"/>
      <c r="G162" s="494"/>
      <c r="H162" s="494"/>
      <c r="I162" s="494"/>
      <c r="J162" s="494"/>
      <c r="K162" s="494"/>
    </row>
    <row r="163" spans="1:11" ht="18.75" x14ac:dyDescent="0.25">
      <c r="A163" s="461" t="s">
        <v>2</v>
      </c>
      <c r="B163" s="461"/>
      <c r="C163" s="461"/>
      <c r="D163" s="480" t="s">
        <v>3</v>
      </c>
      <c r="E163" s="480"/>
      <c r="F163" s="480"/>
      <c r="G163" s="480"/>
      <c r="H163" s="480"/>
      <c r="I163" s="480"/>
      <c r="J163" s="480"/>
      <c r="K163" s="480"/>
    </row>
    <row r="164" spans="1:11" ht="18.75" x14ac:dyDescent="0.25">
      <c r="A164" s="461" t="s">
        <v>4</v>
      </c>
      <c r="B164" s="461"/>
      <c r="C164" s="461"/>
      <c r="D164" s="480" t="s">
        <v>48</v>
      </c>
      <c r="E164" s="480"/>
      <c r="F164" s="480"/>
      <c r="G164" s="480"/>
      <c r="H164" s="480"/>
      <c r="I164" s="480"/>
      <c r="J164" s="480"/>
      <c r="K164" s="480"/>
    </row>
    <row r="165" spans="1:11" ht="18.75" x14ac:dyDescent="0.25">
      <c r="A165" s="461" t="s">
        <v>6</v>
      </c>
      <c r="B165" s="461"/>
      <c r="C165" s="461"/>
      <c r="D165" s="480" t="s">
        <v>52</v>
      </c>
      <c r="E165" s="480"/>
      <c r="F165" s="480"/>
      <c r="G165" s="480"/>
      <c r="H165" s="480"/>
      <c r="I165" s="480"/>
      <c r="J165" s="480"/>
      <c r="K165" s="480"/>
    </row>
    <row r="166" spans="1:11" ht="38.25" customHeight="1" x14ac:dyDescent="0.25">
      <c r="A166" s="461" t="s">
        <v>7</v>
      </c>
      <c r="B166" s="461"/>
      <c r="C166" s="461"/>
      <c r="D166" s="481" t="s">
        <v>53</v>
      </c>
      <c r="E166" s="480"/>
      <c r="F166" s="480"/>
      <c r="G166" s="480"/>
      <c r="H166" s="480"/>
      <c r="I166" s="480"/>
      <c r="J166" s="480"/>
      <c r="K166" s="480"/>
    </row>
    <row r="167" spans="1:11" ht="18.75" x14ac:dyDescent="0.3">
      <c r="A167" s="463" t="s">
        <v>9</v>
      </c>
      <c r="B167" s="463"/>
      <c r="C167" s="463"/>
      <c r="D167" s="476" t="s">
        <v>10</v>
      </c>
      <c r="E167" s="476"/>
      <c r="F167" s="476"/>
      <c r="G167" s="476"/>
      <c r="H167" s="476"/>
      <c r="I167" s="476"/>
      <c r="J167" s="476"/>
      <c r="K167" s="476"/>
    </row>
    <row r="168" spans="1:11" ht="18.75" x14ac:dyDescent="0.3">
      <c r="A168" s="118" t="s">
        <v>11</v>
      </c>
      <c r="B168" s="118"/>
      <c r="C168" s="118"/>
      <c r="D168" s="477">
        <v>262000</v>
      </c>
      <c r="E168" s="477"/>
      <c r="F168" s="477"/>
      <c r="G168" s="477"/>
      <c r="H168" s="477"/>
      <c r="I168" s="477"/>
      <c r="J168" s="477"/>
      <c r="K168" s="477"/>
    </row>
    <row r="169" spans="1:11" ht="18.75" x14ac:dyDescent="0.3">
      <c r="A169" s="118" t="s">
        <v>12</v>
      </c>
      <c r="B169" s="118"/>
      <c r="C169" s="118"/>
      <c r="D169" s="476"/>
      <c r="E169" s="476"/>
      <c r="F169" s="476"/>
      <c r="G169" s="476"/>
      <c r="H169" s="476"/>
      <c r="I169" s="476"/>
      <c r="J169" s="476"/>
      <c r="K169" s="476"/>
    </row>
    <row r="170" spans="1:11" ht="18.75" x14ac:dyDescent="0.3">
      <c r="A170" s="478" t="s">
        <v>13</v>
      </c>
      <c r="B170" s="478"/>
      <c r="C170" s="478"/>
      <c r="D170" s="478"/>
      <c r="E170" s="478"/>
      <c r="F170" s="478"/>
      <c r="G170" s="478"/>
      <c r="H170" s="478"/>
      <c r="I170" s="478"/>
      <c r="J170" s="478"/>
      <c r="K170" s="478"/>
    </row>
    <row r="171" spans="1:11" ht="18.75" x14ac:dyDescent="0.3">
      <c r="A171" s="479"/>
      <c r="B171" s="479"/>
      <c r="C171" s="479"/>
      <c r="D171" s="479"/>
      <c r="E171" s="479"/>
      <c r="F171" s="479"/>
      <c r="G171" s="479"/>
      <c r="H171" s="479" t="s">
        <v>14</v>
      </c>
      <c r="I171" s="479"/>
      <c r="J171" s="479" t="s">
        <v>15</v>
      </c>
      <c r="K171" s="479"/>
    </row>
    <row r="172" spans="1:11" ht="18.75" x14ac:dyDescent="0.3">
      <c r="A172" s="466" t="s">
        <v>16</v>
      </c>
      <c r="B172" s="466"/>
      <c r="C172" s="466"/>
      <c r="D172" s="463" t="s">
        <v>17</v>
      </c>
      <c r="E172" s="463"/>
      <c r="F172" s="463"/>
      <c r="G172" s="463"/>
      <c r="H172" s="475" t="s">
        <v>18</v>
      </c>
      <c r="I172" s="475"/>
      <c r="J172" s="475" t="s">
        <v>19</v>
      </c>
      <c r="K172" s="475"/>
    </row>
    <row r="173" spans="1:11" ht="38.25" customHeight="1" x14ac:dyDescent="0.25">
      <c r="A173" s="466"/>
      <c r="B173" s="466"/>
      <c r="C173" s="466"/>
      <c r="D173" s="461" t="s">
        <v>20</v>
      </c>
      <c r="E173" s="461"/>
      <c r="F173" s="461"/>
      <c r="G173" s="461"/>
      <c r="H173" s="466" t="s">
        <v>21</v>
      </c>
      <c r="I173" s="466"/>
      <c r="J173" s="466"/>
      <c r="K173" s="466"/>
    </row>
    <row r="174" spans="1:11" ht="18" customHeight="1" x14ac:dyDescent="0.3">
      <c r="A174" s="466"/>
      <c r="B174" s="466"/>
      <c r="C174" s="466"/>
      <c r="D174" s="463" t="s">
        <v>22</v>
      </c>
      <c r="E174" s="463"/>
      <c r="F174" s="463"/>
      <c r="G174" s="463"/>
      <c r="H174" s="12">
        <v>6</v>
      </c>
      <c r="I174" s="119" t="s">
        <v>23</v>
      </c>
      <c r="J174" s="12">
        <v>7</v>
      </c>
      <c r="K174" s="119" t="s">
        <v>23</v>
      </c>
    </row>
    <row r="175" spans="1:11" ht="18.75" x14ac:dyDescent="0.3">
      <c r="A175" s="466"/>
      <c r="B175" s="466"/>
      <c r="C175" s="466"/>
      <c r="D175" s="463" t="s">
        <v>24</v>
      </c>
      <c r="E175" s="463"/>
      <c r="F175" s="463"/>
      <c r="G175" s="463"/>
      <c r="H175" s="12">
        <v>14</v>
      </c>
      <c r="I175" s="119" t="s">
        <v>23</v>
      </c>
      <c r="J175" s="12">
        <v>16</v>
      </c>
      <c r="K175" s="119" t="s">
        <v>23</v>
      </c>
    </row>
    <row r="176" spans="1:11" ht="18.75" x14ac:dyDescent="0.3">
      <c r="A176" s="466"/>
      <c r="B176" s="466"/>
      <c r="C176" s="466"/>
      <c r="D176" s="463" t="s">
        <v>25</v>
      </c>
      <c r="E176" s="463"/>
      <c r="F176" s="463"/>
      <c r="G176" s="463"/>
      <c r="H176" s="12">
        <v>22</v>
      </c>
      <c r="I176" s="119" t="s">
        <v>23</v>
      </c>
      <c r="J176" s="12">
        <v>24</v>
      </c>
      <c r="K176" s="119" t="s">
        <v>23</v>
      </c>
    </row>
    <row r="177" spans="1:11" ht="18.75" x14ac:dyDescent="0.3">
      <c r="A177" s="466"/>
      <c r="B177" s="466"/>
      <c r="C177" s="466"/>
      <c r="D177" s="463" t="s">
        <v>26</v>
      </c>
      <c r="E177" s="463"/>
      <c r="F177" s="463"/>
      <c r="G177" s="463"/>
      <c r="H177" s="12">
        <v>3144</v>
      </c>
      <c r="I177" s="12"/>
      <c r="J177" s="12">
        <v>1863.11</v>
      </c>
      <c r="K177" s="119"/>
    </row>
    <row r="178" spans="1:11" ht="18.75" x14ac:dyDescent="0.3">
      <c r="A178" s="466"/>
      <c r="B178" s="466"/>
      <c r="C178" s="466"/>
      <c r="D178" s="463" t="s">
        <v>26</v>
      </c>
      <c r="E178" s="463"/>
      <c r="F178" s="463"/>
      <c r="G178" s="463"/>
      <c r="H178" s="12">
        <v>4716</v>
      </c>
      <c r="I178" s="12"/>
      <c r="J178" s="12">
        <v>3144</v>
      </c>
      <c r="K178" s="119"/>
    </row>
    <row r="179" spans="1:11" ht="18.75" x14ac:dyDescent="0.3">
      <c r="A179" s="466"/>
      <c r="B179" s="466"/>
      <c r="C179" s="466"/>
      <c r="D179" s="463" t="s">
        <v>27</v>
      </c>
      <c r="E179" s="463"/>
      <c r="F179" s="463"/>
      <c r="G179" s="463"/>
      <c r="H179" s="12">
        <v>62880</v>
      </c>
      <c r="I179" s="12"/>
      <c r="J179" s="12">
        <v>41920</v>
      </c>
      <c r="K179" s="12"/>
    </row>
    <row r="180" spans="1:11" ht="18.75" x14ac:dyDescent="0.3">
      <c r="A180" s="12"/>
      <c r="B180" s="455"/>
      <c r="C180" s="456"/>
      <c r="D180" s="12" t="s">
        <v>28</v>
      </c>
      <c r="E180" s="12"/>
      <c r="F180" s="12"/>
      <c r="G180" s="12"/>
      <c r="H180" s="469">
        <v>104800</v>
      </c>
      <c r="I180" s="469"/>
      <c r="J180" s="469"/>
      <c r="K180" s="469"/>
    </row>
    <row r="181" spans="1:11" ht="18.75" x14ac:dyDescent="0.3">
      <c r="A181" s="470" t="s">
        <v>29</v>
      </c>
      <c r="B181" s="471"/>
      <c r="C181" s="471"/>
      <c r="D181" s="471"/>
      <c r="E181" s="471"/>
      <c r="F181" s="471"/>
      <c r="G181" s="471"/>
      <c r="H181" s="471"/>
      <c r="I181" s="471"/>
      <c r="J181" s="471"/>
      <c r="K181" s="472"/>
    </row>
    <row r="182" spans="1:11" ht="18.75" x14ac:dyDescent="0.3">
      <c r="A182" s="137"/>
      <c r="B182" s="19"/>
      <c r="C182" s="19"/>
      <c r="D182" s="19"/>
      <c r="E182" s="19"/>
      <c r="F182" s="19"/>
      <c r="G182" s="19"/>
      <c r="H182" s="473"/>
      <c r="I182" s="473"/>
      <c r="J182" s="473"/>
      <c r="K182" s="474"/>
    </row>
    <row r="183" spans="1:11" ht="18.75" x14ac:dyDescent="0.3">
      <c r="A183" s="12"/>
      <c r="B183" s="453"/>
      <c r="C183" s="454"/>
      <c r="D183" s="461" t="s">
        <v>30</v>
      </c>
      <c r="E183" s="461"/>
      <c r="F183" s="461"/>
      <c r="G183" s="461"/>
      <c r="H183" s="467">
        <v>43055</v>
      </c>
      <c r="I183" s="467"/>
      <c r="J183" s="467"/>
      <c r="K183" s="467"/>
    </row>
    <row r="184" spans="1:11" ht="18.75" x14ac:dyDescent="0.25">
      <c r="A184" s="465">
        <v>2</v>
      </c>
      <c r="B184" s="466" t="s">
        <v>31</v>
      </c>
      <c r="C184" s="466"/>
      <c r="D184" s="461" t="s">
        <v>32</v>
      </c>
      <c r="E184" s="461"/>
      <c r="F184" s="461"/>
      <c r="G184" s="461"/>
      <c r="H184" s="467">
        <v>43251</v>
      </c>
      <c r="I184" s="467"/>
      <c r="J184" s="467"/>
      <c r="K184" s="467"/>
    </row>
    <row r="185" spans="1:11" ht="42" customHeight="1" x14ac:dyDescent="0.25">
      <c r="A185" s="465"/>
      <c r="B185" s="466"/>
      <c r="C185" s="466"/>
      <c r="D185" s="468" t="s">
        <v>33</v>
      </c>
      <c r="E185" s="468"/>
      <c r="F185" s="468"/>
      <c r="G185" s="468"/>
      <c r="H185" s="468" t="s">
        <v>34</v>
      </c>
      <c r="I185" s="468"/>
      <c r="J185" s="468"/>
      <c r="K185" s="468"/>
    </row>
    <row r="186" spans="1:11" ht="18.75" x14ac:dyDescent="0.25">
      <c r="A186" s="465"/>
      <c r="B186" s="466"/>
      <c r="C186" s="466"/>
      <c r="D186" s="461" t="s">
        <v>35</v>
      </c>
      <c r="E186" s="461"/>
      <c r="F186" s="461"/>
      <c r="G186" s="461"/>
      <c r="H186" s="461" t="s">
        <v>36</v>
      </c>
      <c r="I186" s="461"/>
      <c r="J186" s="461"/>
      <c r="K186" s="461"/>
    </row>
    <row r="187" spans="1:11" ht="18.75" x14ac:dyDescent="0.25">
      <c r="A187" s="465"/>
      <c r="B187" s="466"/>
      <c r="C187" s="466"/>
      <c r="D187" s="461" t="s">
        <v>37</v>
      </c>
      <c r="E187" s="461"/>
      <c r="F187" s="461"/>
      <c r="G187" s="461"/>
      <c r="H187" s="461" t="s">
        <v>38</v>
      </c>
      <c r="I187" s="461"/>
      <c r="J187" s="461"/>
      <c r="K187" s="461"/>
    </row>
    <row r="188" spans="1:11" ht="18.75" x14ac:dyDescent="0.25">
      <c r="A188" s="465"/>
      <c r="B188" s="466"/>
      <c r="C188" s="466"/>
      <c r="D188" s="461" t="s">
        <v>39</v>
      </c>
      <c r="E188" s="461"/>
      <c r="F188" s="461"/>
      <c r="G188" s="461"/>
      <c r="H188" s="461" t="s">
        <v>40</v>
      </c>
      <c r="I188" s="461"/>
      <c r="J188" s="461"/>
      <c r="K188" s="461"/>
    </row>
    <row r="189" spans="1:11" ht="18.75" x14ac:dyDescent="0.25">
      <c r="A189" s="465"/>
      <c r="B189" s="466"/>
      <c r="C189" s="466"/>
      <c r="D189" s="461" t="s">
        <v>41</v>
      </c>
      <c r="E189" s="461"/>
      <c r="F189" s="461"/>
      <c r="G189" s="461"/>
      <c r="H189" s="462">
        <v>20960</v>
      </c>
      <c r="I189" s="462"/>
      <c r="J189" s="462"/>
      <c r="K189" s="462"/>
    </row>
    <row r="190" spans="1:11" ht="18.75" x14ac:dyDescent="0.25">
      <c r="A190" s="465"/>
      <c r="B190" s="466"/>
      <c r="C190" s="466"/>
      <c r="D190" s="461" t="s">
        <v>42</v>
      </c>
      <c r="E190" s="461"/>
      <c r="F190" s="461"/>
      <c r="G190" s="461"/>
      <c r="H190" s="462">
        <v>31440</v>
      </c>
      <c r="I190" s="462"/>
      <c r="J190" s="462"/>
      <c r="K190" s="462"/>
    </row>
    <row r="191" spans="1:11" ht="18.75" x14ac:dyDescent="0.25">
      <c r="A191" s="24"/>
      <c r="B191" s="451"/>
      <c r="C191" s="452"/>
      <c r="D191" s="461" t="s">
        <v>27</v>
      </c>
      <c r="E191" s="461"/>
      <c r="F191" s="461"/>
      <c r="G191" s="461"/>
      <c r="H191" s="462">
        <v>157200</v>
      </c>
      <c r="I191" s="462"/>
      <c r="J191" s="462"/>
      <c r="K191" s="462"/>
    </row>
    <row r="192" spans="1:11" ht="23.25" x14ac:dyDescent="0.25">
      <c r="A192" s="141"/>
      <c r="B192" s="127"/>
      <c r="C192" s="127"/>
      <c r="D192" s="464" t="s">
        <v>43</v>
      </c>
      <c r="E192" s="464"/>
      <c r="F192" s="464"/>
      <c r="G192" s="127"/>
      <c r="H192" s="142">
        <v>262000</v>
      </c>
      <c r="I192" s="127"/>
      <c r="J192" s="127"/>
      <c r="K192" s="128"/>
    </row>
    <row r="193" spans="1:11" ht="29.25" customHeight="1" x14ac:dyDescent="0.5">
      <c r="A193" s="491" t="s">
        <v>0</v>
      </c>
      <c r="B193" s="492"/>
      <c r="C193" s="492"/>
      <c r="D193" s="492"/>
      <c r="E193" s="492"/>
      <c r="F193" s="492"/>
      <c r="G193" s="492"/>
      <c r="H193" s="492"/>
      <c r="I193" s="492"/>
      <c r="J193" s="492"/>
      <c r="K193" s="493"/>
    </row>
    <row r="194" spans="1:11" ht="26.25" x14ac:dyDescent="0.4">
      <c r="A194" s="485" t="s">
        <v>1</v>
      </c>
      <c r="B194" s="486"/>
      <c r="C194" s="486"/>
      <c r="D194" s="486"/>
      <c r="E194" s="486"/>
      <c r="F194" s="486"/>
      <c r="G194" s="486"/>
      <c r="H194" s="486"/>
      <c r="I194" s="486"/>
      <c r="J194" s="486"/>
      <c r="K194" s="487"/>
    </row>
    <row r="195" spans="1:11" ht="18.75" x14ac:dyDescent="0.25">
      <c r="A195" s="461" t="s">
        <v>2</v>
      </c>
      <c r="B195" s="461"/>
      <c r="C195" s="461"/>
      <c r="D195" s="480" t="s">
        <v>3</v>
      </c>
      <c r="E195" s="480"/>
      <c r="F195" s="480"/>
      <c r="G195" s="480"/>
      <c r="H195" s="480"/>
      <c r="I195" s="480"/>
      <c r="J195" s="480"/>
      <c r="K195" s="480"/>
    </row>
    <row r="196" spans="1:11" ht="18.75" x14ac:dyDescent="0.25">
      <c r="A196" s="461" t="s">
        <v>4</v>
      </c>
      <c r="B196" s="461"/>
      <c r="C196" s="461"/>
      <c r="D196" s="480" t="s">
        <v>54</v>
      </c>
      <c r="E196" s="480"/>
      <c r="F196" s="480"/>
      <c r="G196" s="480"/>
      <c r="H196" s="480"/>
      <c r="I196" s="480"/>
      <c r="J196" s="480"/>
      <c r="K196" s="480"/>
    </row>
    <row r="197" spans="1:11" ht="18.75" x14ac:dyDescent="0.25">
      <c r="A197" s="461" t="s">
        <v>6</v>
      </c>
      <c r="B197" s="461"/>
      <c r="C197" s="461"/>
      <c r="D197" s="480" t="s">
        <v>54</v>
      </c>
      <c r="E197" s="480"/>
      <c r="F197" s="480"/>
      <c r="G197" s="480"/>
      <c r="H197" s="480"/>
      <c r="I197" s="480"/>
      <c r="J197" s="480"/>
      <c r="K197" s="480"/>
    </row>
    <row r="198" spans="1:11" ht="40.5" customHeight="1" x14ac:dyDescent="0.25">
      <c r="A198" s="461" t="s">
        <v>7</v>
      </c>
      <c r="B198" s="461"/>
      <c r="C198" s="461"/>
      <c r="D198" s="481" t="s">
        <v>55</v>
      </c>
      <c r="E198" s="480"/>
      <c r="F198" s="480"/>
      <c r="G198" s="480"/>
      <c r="H198" s="480"/>
      <c r="I198" s="480"/>
      <c r="J198" s="480"/>
      <c r="K198" s="480"/>
    </row>
    <row r="199" spans="1:11" ht="18.75" x14ac:dyDescent="0.3">
      <c r="A199" s="463" t="s">
        <v>9</v>
      </c>
      <c r="B199" s="463"/>
      <c r="C199" s="463"/>
      <c r="D199" s="476" t="s">
        <v>10</v>
      </c>
      <c r="E199" s="476"/>
      <c r="F199" s="476"/>
      <c r="G199" s="476"/>
      <c r="H199" s="476"/>
      <c r="I199" s="476"/>
      <c r="J199" s="476"/>
      <c r="K199" s="476"/>
    </row>
    <row r="200" spans="1:11" ht="18.75" x14ac:dyDescent="0.3">
      <c r="A200" s="118" t="s">
        <v>11</v>
      </c>
      <c r="B200" s="118"/>
      <c r="C200" s="118"/>
      <c r="D200" s="477">
        <v>262000</v>
      </c>
      <c r="E200" s="477"/>
      <c r="F200" s="477"/>
      <c r="G200" s="477"/>
      <c r="H200" s="477"/>
      <c r="I200" s="477"/>
      <c r="J200" s="477"/>
      <c r="K200" s="477"/>
    </row>
    <row r="201" spans="1:11" ht="18.75" x14ac:dyDescent="0.3">
      <c r="A201" s="118" t="s">
        <v>12</v>
      </c>
      <c r="B201" s="118"/>
      <c r="C201" s="118"/>
      <c r="D201" s="476"/>
      <c r="E201" s="476"/>
      <c r="F201" s="476"/>
      <c r="G201" s="476"/>
      <c r="H201" s="476"/>
      <c r="I201" s="476"/>
      <c r="J201" s="476"/>
      <c r="K201" s="476"/>
    </row>
    <row r="202" spans="1:11" ht="18.75" x14ac:dyDescent="0.3">
      <c r="A202" s="478" t="s">
        <v>13</v>
      </c>
      <c r="B202" s="478"/>
      <c r="C202" s="478"/>
      <c r="D202" s="478"/>
      <c r="E202" s="478"/>
      <c r="F202" s="478"/>
      <c r="G202" s="478"/>
      <c r="H202" s="478"/>
      <c r="I202" s="478"/>
      <c r="J202" s="478"/>
      <c r="K202" s="478"/>
    </row>
    <row r="203" spans="1:11" ht="18.75" x14ac:dyDescent="0.3">
      <c r="A203" s="479"/>
      <c r="B203" s="479"/>
      <c r="C203" s="479"/>
      <c r="D203" s="479"/>
      <c r="E203" s="479"/>
      <c r="F203" s="479"/>
      <c r="G203" s="479"/>
      <c r="H203" s="479" t="s">
        <v>14</v>
      </c>
      <c r="I203" s="479"/>
      <c r="J203" s="479" t="s">
        <v>15</v>
      </c>
      <c r="K203" s="479"/>
    </row>
    <row r="204" spans="1:11" ht="18.75" x14ac:dyDescent="0.3">
      <c r="A204" s="466" t="s">
        <v>16</v>
      </c>
      <c r="B204" s="466"/>
      <c r="C204" s="466"/>
      <c r="D204" s="463" t="s">
        <v>17</v>
      </c>
      <c r="E204" s="463"/>
      <c r="F204" s="463"/>
      <c r="G204" s="463"/>
      <c r="H204" s="475" t="s">
        <v>18</v>
      </c>
      <c r="I204" s="475"/>
      <c r="J204" s="475" t="s">
        <v>19</v>
      </c>
      <c r="K204" s="475"/>
    </row>
    <row r="205" spans="1:11" ht="36.75" customHeight="1" x14ac:dyDescent="0.25">
      <c r="A205" s="466"/>
      <c r="B205" s="466"/>
      <c r="C205" s="466"/>
      <c r="D205" s="461" t="s">
        <v>20</v>
      </c>
      <c r="E205" s="461"/>
      <c r="F205" s="461"/>
      <c r="G205" s="461"/>
      <c r="H205" s="466" t="s">
        <v>21</v>
      </c>
      <c r="I205" s="466"/>
      <c r="J205" s="466"/>
      <c r="K205" s="466"/>
    </row>
    <row r="206" spans="1:11" ht="18.75" x14ac:dyDescent="0.3">
      <c r="A206" s="466"/>
      <c r="B206" s="466"/>
      <c r="C206" s="466"/>
      <c r="D206" s="463" t="s">
        <v>22</v>
      </c>
      <c r="E206" s="463"/>
      <c r="F206" s="463"/>
      <c r="G206" s="463"/>
      <c r="H206" s="12">
        <v>6</v>
      </c>
      <c r="I206" s="119" t="s">
        <v>23</v>
      </c>
      <c r="J206" s="12">
        <v>7</v>
      </c>
      <c r="K206" s="119" t="s">
        <v>23</v>
      </c>
    </row>
    <row r="207" spans="1:11" ht="18.75" x14ac:dyDescent="0.3">
      <c r="A207" s="466"/>
      <c r="B207" s="466"/>
      <c r="C207" s="466"/>
      <c r="D207" s="463" t="s">
        <v>24</v>
      </c>
      <c r="E207" s="463"/>
      <c r="F207" s="463"/>
      <c r="G207" s="463"/>
      <c r="H207" s="12">
        <v>14</v>
      </c>
      <c r="I207" s="119" t="s">
        <v>23</v>
      </c>
      <c r="J207" s="12">
        <v>16</v>
      </c>
      <c r="K207" s="119" t="s">
        <v>23</v>
      </c>
    </row>
    <row r="208" spans="1:11" ht="18.75" x14ac:dyDescent="0.3">
      <c r="A208" s="466"/>
      <c r="B208" s="466"/>
      <c r="C208" s="466"/>
      <c r="D208" s="463" t="s">
        <v>25</v>
      </c>
      <c r="E208" s="463"/>
      <c r="F208" s="463"/>
      <c r="G208" s="463"/>
      <c r="H208" s="12">
        <v>22</v>
      </c>
      <c r="I208" s="119" t="s">
        <v>23</v>
      </c>
      <c r="J208" s="12">
        <v>24</v>
      </c>
      <c r="K208" s="119" t="s">
        <v>23</v>
      </c>
    </row>
    <row r="209" spans="1:11" ht="18.75" x14ac:dyDescent="0.3">
      <c r="A209" s="466"/>
      <c r="B209" s="466"/>
      <c r="C209" s="466"/>
      <c r="D209" s="463" t="s">
        <v>26</v>
      </c>
      <c r="E209" s="463"/>
      <c r="F209" s="463"/>
      <c r="G209" s="463"/>
      <c r="H209" s="12">
        <v>3144</v>
      </c>
      <c r="I209" s="12"/>
      <c r="J209" s="12">
        <v>1863.11</v>
      </c>
      <c r="K209" s="119"/>
    </row>
    <row r="210" spans="1:11" ht="18.75" x14ac:dyDescent="0.3">
      <c r="A210" s="466"/>
      <c r="B210" s="466"/>
      <c r="C210" s="466"/>
      <c r="D210" s="463" t="s">
        <v>26</v>
      </c>
      <c r="E210" s="463"/>
      <c r="F210" s="463"/>
      <c r="G210" s="463"/>
      <c r="H210" s="12">
        <v>4716</v>
      </c>
      <c r="I210" s="12"/>
      <c r="J210" s="12">
        <v>3144</v>
      </c>
      <c r="K210" s="119"/>
    </row>
    <row r="211" spans="1:11" ht="18.75" x14ac:dyDescent="0.3">
      <c r="A211" s="466"/>
      <c r="B211" s="466"/>
      <c r="C211" s="466"/>
      <c r="D211" s="463" t="s">
        <v>27</v>
      </c>
      <c r="E211" s="463"/>
      <c r="F211" s="463"/>
      <c r="G211" s="463"/>
      <c r="H211" s="12">
        <v>62880</v>
      </c>
      <c r="I211" s="12"/>
      <c r="J211" s="12">
        <v>41920</v>
      </c>
      <c r="K211" s="12"/>
    </row>
    <row r="212" spans="1:11" ht="18.75" x14ac:dyDescent="0.3">
      <c r="A212" s="12"/>
      <c r="B212" s="12"/>
      <c r="C212" s="12"/>
      <c r="D212" s="117" t="s">
        <v>28</v>
      </c>
      <c r="E212" s="117"/>
      <c r="F212" s="117"/>
      <c r="G212" s="12"/>
      <c r="H212" s="490">
        <v>104800</v>
      </c>
      <c r="I212" s="490"/>
      <c r="J212" s="490"/>
      <c r="K212" s="490"/>
    </row>
    <row r="213" spans="1:11" ht="18.75" x14ac:dyDescent="0.3">
      <c r="A213" s="470" t="s">
        <v>29</v>
      </c>
      <c r="B213" s="471"/>
      <c r="C213" s="471"/>
      <c r="D213" s="471"/>
      <c r="E213" s="471"/>
      <c r="F213" s="471"/>
      <c r="G213" s="471"/>
      <c r="H213" s="471"/>
      <c r="I213" s="471"/>
      <c r="J213" s="471"/>
      <c r="K213" s="472"/>
    </row>
    <row r="214" spans="1:11" ht="18.75" x14ac:dyDescent="0.3">
      <c r="A214" s="137"/>
      <c r="B214" s="19"/>
      <c r="C214" s="19"/>
      <c r="D214" s="19"/>
      <c r="E214" s="19"/>
      <c r="F214" s="19"/>
      <c r="G214" s="19"/>
      <c r="H214" s="473"/>
      <c r="I214" s="473"/>
      <c r="J214" s="473"/>
      <c r="K214" s="474"/>
    </row>
    <row r="215" spans="1:11" ht="18.75" x14ac:dyDescent="0.3">
      <c r="A215" s="12"/>
      <c r="B215" s="453"/>
      <c r="C215" s="454"/>
      <c r="D215" s="461" t="s">
        <v>30</v>
      </c>
      <c r="E215" s="461"/>
      <c r="F215" s="461"/>
      <c r="G215" s="461"/>
      <c r="H215" s="467">
        <v>43055</v>
      </c>
      <c r="I215" s="467"/>
      <c r="J215" s="467"/>
      <c r="K215" s="467"/>
    </row>
    <row r="216" spans="1:11" ht="18.75" x14ac:dyDescent="0.25">
      <c r="A216" s="465">
        <v>2</v>
      </c>
      <c r="B216" s="466" t="s">
        <v>31</v>
      </c>
      <c r="C216" s="466"/>
      <c r="D216" s="461" t="s">
        <v>32</v>
      </c>
      <c r="E216" s="461"/>
      <c r="F216" s="461"/>
      <c r="G216" s="461"/>
      <c r="H216" s="467">
        <v>43251</v>
      </c>
      <c r="I216" s="467"/>
      <c r="J216" s="467"/>
      <c r="K216" s="467"/>
    </row>
    <row r="217" spans="1:11" ht="39" customHeight="1" x14ac:dyDescent="0.25">
      <c r="A217" s="465"/>
      <c r="B217" s="466"/>
      <c r="C217" s="466"/>
      <c r="D217" s="468" t="s">
        <v>33</v>
      </c>
      <c r="E217" s="468"/>
      <c r="F217" s="468"/>
      <c r="G217" s="468"/>
      <c r="H217" s="468" t="s">
        <v>34</v>
      </c>
      <c r="I217" s="468"/>
      <c r="J217" s="468"/>
      <c r="K217" s="468"/>
    </row>
    <row r="218" spans="1:11" ht="18.75" x14ac:dyDescent="0.25">
      <c r="A218" s="465"/>
      <c r="B218" s="466"/>
      <c r="C218" s="466"/>
      <c r="D218" s="461" t="s">
        <v>35</v>
      </c>
      <c r="E218" s="461"/>
      <c r="F218" s="461"/>
      <c r="G218" s="461"/>
      <c r="H218" s="461" t="s">
        <v>36</v>
      </c>
      <c r="I218" s="461"/>
      <c r="J218" s="461"/>
      <c r="K218" s="461"/>
    </row>
    <row r="219" spans="1:11" ht="18.75" x14ac:dyDescent="0.25">
      <c r="A219" s="465"/>
      <c r="B219" s="466"/>
      <c r="C219" s="466"/>
      <c r="D219" s="461" t="s">
        <v>37</v>
      </c>
      <c r="E219" s="461"/>
      <c r="F219" s="461"/>
      <c r="G219" s="461"/>
      <c r="H219" s="461" t="s">
        <v>38</v>
      </c>
      <c r="I219" s="461"/>
      <c r="J219" s="461"/>
      <c r="K219" s="461"/>
    </row>
    <row r="220" spans="1:11" ht="18.75" x14ac:dyDescent="0.25">
      <c r="A220" s="465"/>
      <c r="B220" s="466"/>
      <c r="C220" s="466"/>
      <c r="D220" s="461" t="s">
        <v>39</v>
      </c>
      <c r="E220" s="461"/>
      <c r="F220" s="461"/>
      <c r="G220" s="461"/>
      <c r="H220" s="461" t="s">
        <v>40</v>
      </c>
      <c r="I220" s="461"/>
      <c r="J220" s="461"/>
      <c r="K220" s="461"/>
    </row>
    <row r="221" spans="1:11" ht="18.75" x14ac:dyDescent="0.25">
      <c r="A221" s="465"/>
      <c r="B221" s="466"/>
      <c r="C221" s="466"/>
      <c r="D221" s="461" t="s">
        <v>41</v>
      </c>
      <c r="E221" s="461"/>
      <c r="F221" s="461"/>
      <c r="G221" s="461"/>
      <c r="H221" s="462">
        <v>20960</v>
      </c>
      <c r="I221" s="462"/>
      <c r="J221" s="462"/>
      <c r="K221" s="462"/>
    </row>
    <row r="222" spans="1:11" ht="18.75" x14ac:dyDescent="0.25">
      <c r="A222" s="465"/>
      <c r="B222" s="466"/>
      <c r="C222" s="466"/>
      <c r="D222" s="461" t="s">
        <v>42</v>
      </c>
      <c r="E222" s="461"/>
      <c r="F222" s="461"/>
      <c r="G222" s="461"/>
      <c r="H222" s="462">
        <v>31440</v>
      </c>
      <c r="I222" s="462"/>
      <c r="J222" s="462"/>
      <c r="K222" s="462"/>
    </row>
    <row r="223" spans="1:11" ht="18.75" x14ac:dyDescent="0.25">
      <c r="A223" s="24"/>
      <c r="B223" s="24"/>
      <c r="C223" s="24"/>
      <c r="D223" s="480" t="s">
        <v>27</v>
      </c>
      <c r="E223" s="480"/>
      <c r="F223" s="480"/>
      <c r="G223" s="480"/>
      <c r="H223" s="488">
        <v>157200</v>
      </c>
      <c r="I223" s="488"/>
      <c r="J223" s="488"/>
      <c r="K223" s="488"/>
    </row>
    <row r="224" spans="1:11" ht="23.25" x14ac:dyDescent="0.25">
      <c r="A224" s="133"/>
      <c r="B224" s="134"/>
      <c r="C224" s="134"/>
      <c r="D224" s="489" t="s">
        <v>43</v>
      </c>
      <c r="E224" s="489"/>
      <c r="F224" s="489"/>
      <c r="G224" s="134"/>
      <c r="H224" s="135">
        <v>262000</v>
      </c>
      <c r="I224" s="134"/>
      <c r="J224" s="134"/>
      <c r="K224" s="136"/>
    </row>
    <row r="225" spans="1:11" ht="31.5" x14ac:dyDescent="0.5">
      <c r="A225" s="457" t="s">
        <v>0</v>
      </c>
      <c r="B225" s="457"/>
      <c r="C225" s="457"/>
      <c r="D225" s="457"/>
      <c r="E225" s="457"/>
      <c r="F225" s="457"/>
      <c r="G225" s="457"/>
      <c r="H225" s="457"/>
      <c r="I225" s="457"/>
      <c r="J225" s="457"/>
      <c r="K225" s="457"/>
    </row>
    <row r="226" spans="1:11" ht="26.25" x14ac:dyDescent="0.4">
      <c r="A226" s="458" t="s">
        <v>1</v>
      </c>
      <c r="B226" s="459"/>
      <c r="C226" s="459"/>
      <c r="D226" s="459"/>
      <c r="E226" s="459"/>
      <c r="F226" s="459"/>
      <c r="G226" s="459"/>
      <c r="H226" s="459"/>
      <c r="I226" s="459"/>
      <c r="J226" s="459"/>
      <c r="K226" s="460"/>
    </row>
    <row r="227" spans="1:11" ht="18.75" x14ac:dyDescent="0.25">
      <c r="A227" s="461" t="s">
        <v>2</v>
      </c>
      <c r="B227" s="461"/>
      <c r="C227" s="461"/>
      <c r="D227" s="480" t="s">
        <v>3</v>
      </c>
      <c r="E227" s="480"/>
      <c r="F227" s="480"/>
      <c r="G227" s="480"/>
      <c r="H227" s="480"/>
      <c r="I227" s="480"/>
      <c r="J227" s="480"/>
      <c r="K227" s="480"/>
    </row>
    <row r="228" spans="1:11" ht="18.75" x14ac:dyDescent="0.25">
      <c r="A228" s="461" t="s">
        <v>4</v>
      </c>
      <c r="B228" s="461"/>
      <c r="C228" s="461"/>
      <c r="D228" s="480" t="s">
        <v>54</v>
      </c>
      <c r="E228" s="480"/>
      <c r="F228" s="480"/>
      <c r="G228" s="480"/>
      <c r="H228" s="480"/>
      <c r="I228" s="480"/>
      <c r="J228" s="480"/>
      <c r="K228" s="480"/>
    </row>
    <row r="229" spans="1:11" ht="18.75" x14ac:dyDescent="0.25">
      <c r="A229" s="461" t="s">
        <v>6</v>
      </c>
      <c r="B229" s="461"/>
      <c r="C229" s="461"/>
      <c r="D229" s="480" t="s">
        <v>56</v>
      </c>
      <c r="E229" s="480"/>
      <c r="F229" s="480"/>
      <c r="G229" s="480"/>
      <c r="H229" s="480"/>
      <c r="I229" s="480"/>
      <c r="J229" s="480"/>
      <c r="K229" s="480"/>
    </row>
    <row r="230" spans="1:11" ht="18.75" x14ac:dyDescent="0.25">
      <c r="A230" s="461" t="s">
        <v>7</v>
      </c>
      <c r="B230" s="461"/>
      <c r="C230" s="461"/>
      <c r="D230" s="481" t="s">
        <v>57</v>
      </c>
      <c r="E230" s="480"/>
      <c r="F230" s="480"/>
      <c r="G230" s="480"/>
      <c r="H230" s="480"/>
      <c r="I230" s="480"/>
      <c r="J230" s="480"/>
      <c r="K230" s="480"/>
    </row>
    <row r="231" spans="1:11" ht="18.75" x14ac:dyDescent="0.3">
      <c r="A231" s="463" t="s">
        <v>9</v>
      </c>
      <c r="B231" s="463"/>
      <c r="C231" s="463"/>
      <c r="D231" s="476" t="s">
        <v>10</v>
      </c>
      <c r="E231" s="476"/>
      <c r="F231" s="476"/>
      <c r="G231" s="476"/>
      <c r="H231" s="476"/>
      <c r="I231" s="476"/>
      <c r="J231" s="476"/>
      <c r="K231" s="476"/>
    </row>
    <row r="232" spans="1:11" ht="18.75" x14ac:dyDescent="0.3">
      <c r="A232" s="118" t="s">
        <v>11</v>
      </c>
      <c r="B232" s="118"/>
      <c r="C232" s="118"/>
      <c r="D232" s="477">
        <v>262000</v>
      </c>
      <c r="E232" s="477"/>
      <c r="F232" s="477"/>
      <c r="G232" s="477"/>
      <c r="H232" s="477"/>
      <c r="I232" s="477"/>
      <c r="J232" s="477"/>
      <c r="K232" s="477"/>
    </row>
    <row r="233" spans="1:11" ht="18.75" x14ac:dyDescent="0.3">
      <c r="A233" s="118" t="s">
        <v>12</v>
      </c>
      <c r="B233" s="118"/>
      <c r="C233" s="118"/>
      <c r="D233" s="476"/>
      <c r="E233" s="476"/>
      <c r="F233" s="476"/>
      <c r="G233" s="476"/>
      <c r="H233" s="476"/>
      <c r="I233" s="476"/>
      <c r="J233" s="476"/>
      <c r="K233" s="476"/>
    </row>
    <row r="234" spans="1:11" ht="18.75" x14ac:dyDescent="0.3">
      <c r="A234" s="478" t="s">
        <v>13</v>
      </c>
      <c r="B234" s="478"/>
      <c r="C234" s="478"/>
      <c r="D234" s="478"/>
      <c r="E234" s="478"/>
      <c r="F234" s="478"/>
      <c r="G234" s="478"/>
      <c r="H234" s="478"/>
      <c r="I234" s="478"/>
      <c r="J234" s="478"/>
      <c r="K234" s="478"/>
    </row>
    <row r="235" spans="1:11" ht="18.75" x14ac:dyDescent="0.3">
      <c r="A235" s="479"/>
      <c r="B235" s="479"/>
      <c r="C235" s="479"/>
      <c r="D235" s="479"/>
      <c r="E235" s="479"/>
      <c r="F235" s="479"/>
      <c r="G235" s="479"/>
      <c r="H235" s="479" t="s">
        <v>14</v>
      </c>
      <c r="I235" s="479"/>
      <c r="J235" s="479" t="s">
        <v>15</v>
      </c>
      <c r="K235" s="479"/>
    </row>
    <row r="236" spans="1:11" ht="18.75" x14ac:dyDescent="0.3">
      <c r="A236" s="466" t="s">
        <v>16</v>
      </c>
      <c r="B236" s="466"/>
      <c r="C236" s="466"/>
      <c r="D236" s="463" t="s">
        <v>17</v>
      </c>
      <c r="E236" s="463"/>
      <c r="F236" s="463"/>
      <c r="G236" s="463"/>
      <c r="H236" s="475" t="s">
        <v>18</v>
      </c>
      <c r="I236" s="475"/>
      <c r="J236" s="475" t="s">
        <v>19</v>
      </c>
      <c r="K236" s="475"/>
    </row>
    <row r="237" spans="1:11" ht="37.5" customHeight="1" x14ac:dyDescent="0.25">
      <c r="A237" s="466"/>
      <c r="B237" s="466"/>
      <c r="C237" s="466"/>
      <c r="D237" s="461" t="s">
        <v>20</v>
      </c>
      <c r="E237" s="461"/>
      <c r="F237" s="461"/>
      <c r="G237" s="461"/>
      <c r="H237" s="466" t="s">
        <v>21</v>
      </c>
      <c r="I237" s="466"/>
      <c r="J237" s="466"/>
      <c r="K237" s="466"/>
    </row>
    <row r="238" spans="1:11" ht="18.75" x14ac:dyDescent="0.3">
      <c r="A238" s="466"/>
      <c r="B238" s="466"/>
      <c r="C238" s="466"/>
      <c r="D238" s="463" t="s">
        <v>22</v>
      </c>
      <c r="E238" s="463"/>
      <c r="F238" s="463"/>
      <c r="G238" s="463"/>
      <c r="H238" s="12">
        <v>6</v>
      </c>
      <c r="I238" s="119" t="s">
        <v>23</v>
      </c>
      <c r="J238" s="12">
        <v>7</v>
      </c>
      <c r="K238" s="119" t="s">
        <v>23</v>
      </c>
    </row>
    <row r="239" spans="1:11" ht="18.75" x14ac:dyDescent="0.3">
      <c r="A239" s="466"/>
      <c r="B239" s="466"/>
      <c r="C239" s="466"/>
      <c r="D239" s="463" t="s">
        <v>24</v>
      </c>
      <c r="E239" s="463"/>
      <c r="F239" s="463"/>
      <c r="G239" s="463"/>
      <c r="H239" s="12">
        <v>14</v>
      </c>
      <c r="I239" s="119" t="s">
        <v>23</v>
      </c>
      <c r="J239" s="12">
        <v>16</v>
      </c>
      <c r="K239" s="119" t="s">
        <v>23</v>
      </c>
    </row>
    <row r="240" spans="1:11" ht="18.75" x14ac:dyDescent="0.3">
      <c r="A240" s="466"/>
      <c r="B240" s="466"/>
      <c r="C240" s="466"/>
      <c r="D240" s="463" t="s">
        <v>25</v>
      </c>
      <c r="E240" s="463"/>
      <c r="F240" s="463"/>
      <c r="G240" s="463"/>
      <c r="H240" s="12">
        <v>22</v>
      </c>
      <c r="I240" s="119" t="s">
        <v>23</v>
      </c>
      <c r="J240" s="12">
        <v>24</v>
      </c>
      <c r="K240" s="119" t="s">
        <v>23</v>
      </c>
    </row>
    <row r="241" spans="1:11" ht="18.75" x14ac:dyDescent="0.3">
      <c r="A241" s="466"/>
      <c r="B241" s="466"/>
      <c r="C241" s="466"/>
      <c r="D241" s="463" t="s">
        <v>26</v>
      </c>
      <c r="E241" s="463"/>
      <c r="F241" s="463"/>
      <c r="G241" s="463"/>
      <c r="H241" s="12">
        <v>3144</v>
      </c>
      <c r="I241" s="12"/>
      <c r="J241" s="12">
        <v>1863.11</v>
      </c>
      <c r="K241" s="119"/>
    </row>
    <row r="242" spans="1:11" ht="18.75" x14ac:dyDescent="0.3">
      <c r="A242" s="466"/>
      <c r="B242" s="466"/>
      <c r="C242" s="466"/>
      <c r="D242" s="463" t="s">
        <v>26</v>
      </c>
      <c r="E242" s="463"/>
      <c r="F242" s="463"/>
      <c r="G242" s="463"/>
      <c r="H242" s="12">
        <v>4716</v>
      </c>
      <c r="I242" s="12"/>
      <c r="J242" s="12">
        <v>3144</v>
      </c>
      <c r="K242" s="119"/>
    </row>
    <row r="243" spans="1:11" ht="18.75" x14ac:dyDescent="0.3">
      <c r="A243" s="466"/>
      <c r="B243" s="466"/>
      <c r="C243" s="466"/>
      <c r="D243" s="463" t="s">
        <v>27</v>
      </c>
      <c r="E243" s="463"/>
      <c r="F243" s="463"/>
      <c r="G243" s="463"/>
      <c r="H243" s="12">
        <v>62880</v>
      </c>
      <c r="I243" s="12"/>
      <c r="J243" s="12">
        <v>41920</v>
      </c>
      <c r="K243" s="12"/>
    </row>
    <row r="244" spans="1:11" ht="18.75" x14ac:dyDescent="0.3">
      <c r="A244" s="12"/>
      <c r="B244" s="453"/>
      <c r="C244" s="454"/>
      <c r="D244" s="12" t="s">
        <v>28</v>
      </c>
      <c r="E244" s="12"/>
      <c r="F244" s="12"/>
      <c r="G244" s="12"/>
      <c r="H244" s="469">
        <v>104800</v>
      </c>
      <c r="I244" s="469"/>
      <c r="J244" s="469"/>
      <c r="K244" s="469"/>
    </row>
    <row r="245" spans="1:11" ht="18.75" x14ac:dyDescent="0.3">
      <c r="A245" s="470" t="s">
        <v>29</v>
      </c>
      <c r="B245" s="471"/>
      <c r="C245" s="471"/>
      <c r="D245" s="471"/>
      <c r="E245" s="471"/>
      <c r="F245" s="471"/>
      <c r="G245" s="471"/>
      <c r="H245" s="471"/>
      <c r="I245" s="471"/>
      <c r="J245" s="471"/>
      <c r="K245" s="472"/>
    </row>
    <row r="246" spans="1:11" ht="12.75" customHeight="1" x14ac:dyDescent="0.3">
      <c r="A246" s="137"/>
      <c r="B246" s="19"/>
      <c r="C246" s="19"/>
      <c r="D246" s="19"/>
      <c r="E246" s="19"/>
      <c r="F246" s="19"/>
      <c r="G246" s="19"/>
      <c r="H246" s="473"/>
      <c r="I246" s="473"/>
      <c r="J246" s="473"/>
      <c r="K246" s="474"/>
    </row>
    <row r="247" spans="1:11" ht="18.75" x14ac:dyDescent="0.3">
      <c r="A247" s="12"/>
      <c r="B247" s="453"/>
      <c r="C247" s="454"/>
      <c r="D247" s="461" t="s">
        <v>30</v>
      </c>
      <c r="E247" s="461"/>
      <c r="F247" s="461"/>
      <c r="G247" s="461"/>
      <c r="H247" s="467">
        <v>43055</v>
      </c>
      <c r="I247" s="467"/>
      <c r="J247" s="467"/>
      <c r="K247" s="467"/>
    </row>
    <row r="248" spans="1:11" ht="18.75" x14ac:dyDescent="0.25">
      <c r="A248" s="465">
        <v>2</v>
      </c>
      <c r="B248" s="466" t="s">
        <v>31</v>
      </c>
      <c r="C248" s="466"/>
      <c r="D248" s="461" t="s">
        <v>32</v>
      </c>
      <c r="E248" s="461"/>
      <c r="F248" s="461"/>
      <c r="G248" s="461"/>
      <c r="H248" s="467">
        <v>43251</v>
      </c>
      <c r="I248" s="467"/>
      <c r="J248" s="467"/>
      <c r="K248" s="467"/>
    </row>
    <row r="249" spans="1:11" ht="37.5" customHeight="1" x14ac:dyDescent="0.25">
      <c r="A249" s="465"/>
      <c r="B249" s="466"/>
      <c r="C249" s="466"/>
      <c r="D249" s="468" t="s">
        <v>33</v>
      </c>
      <c r="E249" s="468"/>
      <c r="F249" s="468"/>
      <c r="G249" s="468"/>
      <c r="H249" s="468" t="s">
        <v>34</v>
      </c>
      <c r="I249" s="468"/>
      <c r="J249" s="468"/>
      <c r="K249" s="468"/>
    </row>
    <row r="250" spans="1:11" ht="18.75" x14ac:dyDescent="0.25">
      <c r="A250" s="465"/>
      <c r="B250" s="466"/>
      <c r="C250" s="466"/>
      <c r="D250" s="461" t="s">
        <v>35</v>
      </c>
      <c r="E250" s="461"/>
      <c r="F250" s="461"/>
      <c r="G250" s="461"/>
      <c r="H250" s="461" t="s">
        <v>36</v>
      </c>
      <c r="I250" s="461"/>
      <c r="J250" s="461"/>
      <c r="K250" s="461"/>
    </row>
    <row r="251" spans="1:11" ht="18.75" x14ac:dyDescent="0.25">
      <c r="A251" s="465"/>
      <c r="B251" s="466"/>
      <c r="C251" s="466"/>
      <c r="D251" s="461" t="s">
        <v>37</v>
      </c>
      <c r="E251" s="461"/>
      <c r="F251" s="461"/>
      <c r="G251" s="461"/>
      <c r="H251" s="461" t="s">
        <v>38</v>
      </c>
      <c r="I251" s="461"/>
      <c r="J251" s="461"/>
      <c r="K251" s="461"/>
    </row>
    <row r="252" spans="1:11" ht="18.75" x14ac:dyDescent="0.25">
      <c r="A252" s="465"/>
      <c r="B252" s="466"/>
      <c r="C252" s="466"/>
      <c r="D252" s="461" t="s">
        <v>39</v>
      </c>
      <c r="E252" s="461"/>
      <c r="F252" s="461"/>
      <c r="G252" s="461"/>
      <c r="H252" s="461" t="s">
        <v>40</v>
      </c>
      <c r="I252" s="461"/>
      <c r="J252" s="461"/>
      <c r="K252" s="461"/>
    </row>
    <row r="253" spans="1:11" ht="18.75" x14ac:dyDescent="0.25">
      <c r="A253" s="465"/>
      <c r="B253" s="466"/>
      <c r="C253" s="466"/>
      <c r="D253" s="461" t="s">
        <v>41</v>
      </c>
      <c r="E253" s="461"/>
      <c r="F253" s="461"/>
      <c r="G253" s="461"/>
      <c r="H253" s="462">
        <v>20960</v>
      </c>
      <c r="I253" s="462"/>
      <c r="J253" s="462"/>
      <c r="K253" s="462"/>
    </row>
    <row r="254" spans="1:11" ht="18.75" x14ac:dyDescent="0.25">
      <c r="A254" s="465"/>
      <c r="B254" s="466"/>
      <c r="C254" s="466"/>
      <c r="D254" s="461" t="s">
        <v>42</v>
      </c>
      <c r="E254" s="461"/>
      <c r="F254" s="461"/>
      <c r="G254" s="461"/>
      <c r="H254" s="462">
        <v>31440</v>
      </c>
      <c r="I254" s="462"/>
      <c r="J254" s="462"/>
      <c r="K254" s="462"/>
    </row>
    <row r="255" spans="1:11" ht="18.75" x14ac:dyDescent="0.3">
      <c r="A255" s="24"/>
      <c r="B255" s="453"/>
      <c r="C255" s="454"/>
      <c r="D255" s="461" t="s">
        <v>27</v>
      </c>
      <c r="E255" s="461"/>
      <c r="F255" s="461"/>
      <c r="G255" s="461"/>
      <c r="H255" s="462">
        <v>157200</v>
      </c>
      <c r="I255" s="462"/>
      <c r="J255" s="462"/>
      <c r="K255" s="462"/>
    </row>
    <row r="256" spans="1:11" ht="23.25" x14ac:dyDescent="0.25">
      <c r="A256" s="133"/>
      <c r="B256" s="134"/>
      <c r="C256" s="134"/>
      <c r="D256" s="464" t="s">
        <v>43</v>
      </c>
      <c r="E256" s="464"/>
      <c r="F256" s="464"/>
      <c r="G256" s="134"/>
      <c r="H256" s="135">
        <v>262000</v>
      </c>
      <c r="I256" s="134"/>
      <c r="J256" s="134"/>
      <c r="K256" s="136"/>
    </row>
    <row r="257" spans="1:11" ht="30" customHeight="1" x14ac:dyDescent="0.5">
      <c r="A257" s="482" t="s">
        <v>0</v>
      </c>
      <c r="B257" s="483"/>
      <c r="C257" s="483"/>
      <c r="D257" s="483"/>
      <c r="E257" s="483"/>
      <c r="F257" s="483"/>
      <c r="G257" s="483"/>
      <c r="H257" s="483"/>
      <c r="I257" s="483"/>
      <c r="J257" s="483"/>
      <c r="K257" s="484"/>
    </row>
    <row r="258" spans="1:11" ht="26.25" x14ac:dyDescent="0.4">
      <c r="A258" s="485" t="s">
        <v>1</v>
      </c>
      <c r="B258" s="486"/>
      <c r="C258" s="486"/>
      <c r="D258" s="486"/>
      <c r="E258" s="486"/>
      <c r="F258" s="486"/>
      <c r="G258" s="486"/>
      <c r="H258" s="486"/>
      <c r="I258" s="486"/>
      <c r="J258" s="486"/>
      <c r="K258" s="487"/>
    </row>
    <row r="259" spans="1:11" ht="18.75" x14ac:dyDescent="0.25">
      <c r="A259" s="461" t="s">
        <v>2</v>
      </c>
      <c r="B259" s="461"/>
      <c r="C259" s="461"/>
      <c r="D259" s="480" t="s">
        <v>3</v>
      </c>
      <c r="E259" s="480"/>
      <c r="F259" s="480"/>
      <c r="G259" s="480"/>
      <c r="H259" s="480"/>
      <c r="I259" s="480"/>
      <c r="J259" s="480"/>
      <c r="K259" s="480"/>
    </row>
    <row r="260" spans="1:11" ht="18.75" x14ac:dyDescent="0.25">
      <c r="A260" s="461" t="s">
        <v>4</v>
      </c>
      <c r="B260" s="461"/>
      <c r="C260" s="461"/>
      <c r="D260" s="480" t="s">
        <v>58</v>
      </c>
      <c r="E260" s="480"/>
      <c r="F260" s="480"/>
      <c r="G260" s="480"/>
      <c r="H260" s="480"/>
      <c r="I260" s="480"/>
      <c r="J260" s="480"/>
      <c r="K260" s="480"/>
    </row>
    <row r="261" spans="1:11" ht="18.75" x14ac:dyDescent="0.25">
      <c r="A261" s="461" t="s">
        <v>6</v>
      </c>
      <c r="B261" s="461"/>
      <c r="C261" s="461"/>
      <c r="D261" s="480" t="s">
        <v>59</v>
      </c>
      <c r="E261" s="480"/>
      <c r="F261" s="480"/>
      <c r="G261" s="480"/>
      <c r="H261" s="480"/>
      <c r="I261" s="480"/>
      <c r="J261" s="480"/>
      <c r="K261" s="480"/>
    </row>
    <row r="262" spans="1:11" ht="39" customHeight="1" x14ac:dyDescent="0.25">
      <c r="A262" s="461" t="s">
        <v>7</v>
      </c>
      <c r="B262" s="461"/>
      <c r="C262" s="461"/>
      <c r="D262" s="481" t="s">
        <v>60</v>
      </c>
      <c r="E262" s="480"/>
      <c r="F262" s="480"/>
      <c r="G262" s="480"/>
      <c r="H262" s="480"/>
      <c r="I262" s="480"/>
      <c r="J262" s="480"/>
      <c r="K262" s="480"/>
    </row>
    <row r="263" spans="1:11" ht="18.75" x14ac:dyDescent="0.3">
      <c r="A263" s="463" t="s">
        <v>9</v>
      </c>
      <c r="B263" s="463"/>
      <c r="C263" s="463"/>
      <c r="D263" s="476" t="s">
        <v>10</v>
      </c>
      <c r="E263" s="476"/>
      <c r="F263" s="476"/>
      <c r="G263" s="476"/>
      <c r="H263" s="476"/>
      <c r="I263" s="476"/>
      <c r="J263" s="476"/>
      <c r="K263" s="476"/>
    </row>
    <row r="264" spans="1:11" ht="18.75" x14ac:dyDescent="0.3">
      <c r="A264" s="118" t="s">
        <v>11</v>
      </c>
      <c r="B264" s="118"/>
      <c r="C264" s="118"/>
      <c r="D264" s="477">
        <v>262000</v>
      </c>
      <c r="E264" s="477"/>
      <c r="F264" s="477"/>
      <c r="G264" s="477"/>
      <c r="H264" s="477"/>
      <c r="I264" s="477"/>
      <c r="J264" s="477"/>
      <c r="K264" s="477"/>
    </row>
    <row r="265" spans="1:11" ht="18.75" x14ac:dyDescent="0.3">
      <c r="A265" s="118" t="s">
        <v>12</v>
      </c>
      <c r="B265" s="118"/>
      <c r="C265" s="118"/>
      <c r="D265" s="476"/>
      <c r="E265" s="476"/>
      <c r="F265" s="476"/>
      <c r="G265" s="476"/>
      <c r="H265" s="476"/>
      <c r="I265" s="476"/>
      <c r="J265" s="476"/>
      <c r="K265" s="476"/>
    </row>
    <row r="266" spans="1:11" ht="18.75" x14ac:dyDescent="0.3">
      <c r="A266" s="478" t="s">
        <v>13</v>
      </c>
      <c r="B266" s="478"/>
      <c r="C266" s="478"/>
      <c r="D266" s="478"/>
      <c r="E266" s="478"/>
      <c r="F266" s="478"/>
      <c r="G266" s="478"/>
      <c r="H266" s="478"/>
      <c r="I266" s="478"/>
      <c r="J266" s="478"/>
      <c r="K266" s="478"/>
    </row>
    <row r="267" spans="1:11" ht="18.75" x14ac:dyDescent="0.3">
      <c r="A267" s="479"/>
      <c r="B267" s="479"/>
      <c r="C267" s="479"/>
      <c r="D267" s="479"/>
      <c r="E267" s="479"/>
      <c r="F267" s="479"/>
      <c r="G267" s="479"/>
      <c r="H267" s="479" t="s">
        <v>14</v>
      </c>
      <c r="I267" s="479"/>
      <c r="J267" s="479" t="s">
        <v>15</v>
      </c>
      <c r="K267" s="479"/>
    </row>
    <row r="268" spans="1:11" ht="18.75" x14ac:dyDescent="0.3">
      <c r="A268" s="466" t="s">
        <v>16</v>
      </c>
      <c r="B268" s="466"/>
      <c r="C268" s="466"/>
      <c r="D268" s="463" t="s">
        <v>17</v>
      </c>
      <c r="E268" s="463"/>
      <c r="F268" s="463"/>
      <c r="G268" s="463"/>
      <c r="H268" s="475" t="s">
        <v>18</v>
      </c>
      <c r="I268" s="475"/>
      <c r="J268" s="475" t="s">
        <v>19</v>
      </c>
      <c r="K268" s="475"/>
    </row>
    <row r="269" spans="1:11" ht="39.75" customHeight="1" x14ac:dyDescent="0.25">
      <c r="A269" s="466"/>
      <c r="B269" s="466"/>
      <c r="C269" s="466"/>
      <c r="D269" s="461" t="s">
        <v>20</v>
      </c>
      <c r="E269" s="461"/>
      <c r="F269" s="461"/>
      <c r="G269" s="461"/>
      <c r="H269" s="466" t="s">
        <v>21</v>
      </c>
      <c r="I269" s="466"/>
      <c r="J269" s="466"/>
      <c r="K269" s="466"/>
    </row>
    <row r="270" spans="1:11" ht="18.75" x14ac:dyDescent="0.3">
      <c r="A270" s="466"/>
      <c r="B270" s="466"/>
      <c r="C270" s="466"/>
      <c r="D270" s="463" t="s">
        <v>22</v>
      </c>
      <c r="E270" s="463"/>
      <c r="F270" s="463"/>
      <c r="G270" s="463"/>
      <c r="H270" s="12">
        <v>6</v>
      </c>
      <c r="I270" s="119" t="s">
        <v>23</v>
      </c>
      <c r="J270" s="12">
        <v>7</v>
      </c>
      <c r="K270" s="119" t="s">
        <v>23</v>
      </c>
    </row>
    <row r="271" spans="1:11" ht="18.75" x14ac:dyDescent="0.3">
      <c r="A271" s="466"/>
      <c r="B271" s="466"/>
      <c r="C271" s="466"/>
      <c r="D271" s="463" t="s">
        <v>24</v>
      </c>
      <c r="E271" s="463"/>
      <c r="F271" s="463"/>
      <c r="G271" s="463"/>
      <c r="H271" s="12">
        <v>14</v>
      </c>
      <c r="I271" s="119" t="s">
        <v>23</v>
      </c>
      <c r="J271" s="12">
        <v>16</v>
      </c>
      <c r="K271" s="119" t="s">
        <v>23</v>
      </c>
    </row>
    <row r="272" spans="1:11" ht="18.75" x14ac:dyDescent="0.3">
      <c r="A272" s="466"/>
      <c r="B272" s="466"/>
      <c r="C272" s="466"/>
      <c r="D272" s="463" t="s">
        <v>25</v>
      </c>
      <c r="E272" s="463"/>
      <c r="F272" s="463"/>
      <c r="G272" s="463"/>
      <c r="H272" s="12">
        <v>22</v>
      </c>
      <c r="I272" s="119" t="s">
        <v>23</v>
      </c>
      <c r="J272" s="12">
        <v>24</v>
      </c>
      <c r="K272" s="119" t="s">
        <v>23</v>
      </c>
    </row>
    <row r="273" spans="1:11" ht="18.75" x14ac:dyDescent="0.3">
      <c r="A273" s="466"/>
      <c r="B273" s="466"/>
      <c r="C273" s="466"/>
      <c r="D273" s="463" t="s">
        <v>26</v>
      </c>
      <c r="E273" s="463"/>
      <c r="F273" s="463"/>
      <c r="G273" s="463"/>
      <c r="H273" s="12">
        <v>3144</v>
      </c>
      <c r="I273" s="12"/>
      <c r="J273" s="12">
        <v>1863.11</v>
      </c>
      <c r="K273" s="119"/>
    </row>
    <row r="274" spans="1:11" ht="18.75" x14ac:dyDescent="0.3">
      <c r="A274" s="466"/>
      <c r="B274" s="466"/>
      <c r="C274" s="466"/>
      <c r="D274" s="463" t="s">
        <v>26</v>
      </c>
      <c r="E274" s="463"/>
      <c r="F274" s="463"/>
      <c r="G274" s="463"/>
      <c r="H274" s="12">
        <v>4716</v>
      </c>
      <c r="I274" s="12"/>
      <c r="J274" s="12">
        <v>3144</v>
      </c>
      <c r="K274" s="119"/>
    </row>
    <row r="275" spans="1:11" ht="18.75" x14ac:dyDescent="0.3">
      <c r="A275" s="466"/>
      <c r="B275" s="466"/>
      <c r="C275" s="466"/>
      <c r="D275" s="463" t="s">
        <v>27</v>
      </c>
      <c r="E275" s="463"/>
      <c r="F275" s="463"/>
      <c r="G275" s="463"/>
      <c r="H275" s="12">
        <v>62880</v>
      </c>
      <c r="I275" s="12"/>
      <c r="J275" s="12">
        <v>41920</v>
      </c>
      <c r="K275" s="12"/>
    </row>
    <row r="276" spans="1:11" ht="18.75" x14ac:dyDescent="0.3">
      <c r="A276" s="12"/>
      <c r="B276" s="453"/>
      <c r="C276" s="454"/>
      <c r="D276" s="12" t="s">
        <v>28</v>
      </c>
      <c r="E276" s="12"/>
      <c r="F276" s="12"/>
      <c r="G276" s="12"/>
      <c r="H276" s="469">
        <v>104800</v>
      </c>
      <c r="I276" s="469"/>
      <c r="J276" s="469"/>
      <c r="K276" s="469"/>
    </row>
    <row r="277" spans="1:11" ht="18.75" x14ac:dyDescent="0.3">
      <c r="A277" s="470" t="s">
        <v>29</v>
      </c>
      <c r="B277" s="471"/>
      <c r="C277" s="471"/>
      <c r="D277" s="471"/>
      <c r="E277" s="471"/>
      <c r="F277" s="471"/>
      <c r="G277" s="471"/>
      <c r="H277" s="471"/>
      <c r="I277" s="471"/>
      <c r="J277" s="471"/>
      <c r="K277" s="472"/>
    </row>
    <row r="278" spans="1:11" ht="9" customHeight="1" x14ac:dyDescent="0.3">
      <c r="A278" s="137"/>
      <c r="B278" s="19"/>
      <c r="C278" s="19"/>
      <c r="D278" s="19"/>
      <c r="E278" s="19"/>
      <c r="F278" s="19"/>
      <c r="G278" s="19"/>
      <c r="H278" s="473"/>
      <c r="I278" s="473"/>
      <c r="J278" s="473"/>
      <c r="K278" s="474"/>
    </row>
    <row r="279" spans="1:11" ht="18.75" x14ac:dyDescent="0.3">
      <c r="A279" s="12"/>
      <c r="B279" s="453"/>
      <c r="C279" s="454"/>
      <c r="D279" s="461" t="s">
        <v>30</v>
      </c>
      <c r="E279" s="461"/>
      <c r="F279" s="461"/>
      <c r="G279" s="461"/>
      <c r="H279" s="467">
        <v>43055</v>
      </c>
      <c r="I279" s="467"/>
      <c r="J279" s="467"/>
      <c r="K279" s="467"/>
    </row>
    <row r="280" spans="1:11" ht="18.75" x14ac:dyDescent="0.25">
      <c r="A280" s="465">
        <v>2</v>
      </c>
      <c r="B280" s="466" t="s">
        <v>31</v>
      </c>
      <c r="C280" s="466"/>
      <c r="D280" s="461" t="s">
        <v>32</v>
      </c>
      <c r="E280" s="461"/>
      <c r="F280" s="461"/>
      <c r="G280" s="461"/>
      <c r="H280" s="467">
        <v>43251</v>
      </c>
      <c r="I280" s="467"/>
      <c r="J280" s="467"/>
      <c r="K280" s="467"/>
    </row>
    <row r="281" spans="1:11" ht="36.75" customHeight="1" x14ac:dyDescent="0.25">
      <c r="A281" s="465"/>
      <c r="B281" s="466"/>
      <c r="C281" s="466"/>
      <c r="D281" s="468" t="s">
        <v>33</v>
      </c>
      <c r="E281" s="468"/>
      <c r="F281" s="468"/>
      <c r="G281" s="468"/>
      <c r="H281" s="468" t="s">
        <v>34</v>
      </c>
      <c r="I281" s="468"/>
      <c r="J281" s="468"/>
      <c r="K281" s="468"/>
    </row>
    <row r="282" spans="1:11" ht="18.75" x14ac:dyDescent="0.25">
      <c r="A282" s="465"/>
      <c r="B282" s="466"/>
      <c r="C282" s="466"/>
      <c r="D282" s="461" t="s">
        <v>35</v>
      </c>
      <c r="E282" s="461"/>
      <c r="F282" s="461"/>
      <c r="G282" s="461"/>
      <c r="H282" s="461" t="s">
        <v>36</v>
      </c>
      <c r="I282" s="461"/>
      <c r="J282" s="461"/>
      <c r="K282" s="461"/>
    </row>
    <row r="283" spans="1:11" ht="18.75" x14ac:dyDescent="0.25">
      <c r="A283" s="465"/>
      <c r="B283" s="466"/>
      <c r="C283" s="466"/>
      <c r="D283" s="461" t="s">
        <v>37</v>
      </c>
      <c r="E283" s="461"/>
      <c r="F283" s="461"/>
      <c r="G283" s="461"/>
      <c r="H283" s="461" t="s">
        <v>38</v>
      </c>
      <c r="I283" s="461"/>
      <c r="J283" s="461"/>
      <c r="K283" s="461"/>
    </row>
    <row r="284" spans="1:11" ht="18.75" x14ac:dyDescent="0.25">
      <c r="A284" s="465"/>
      <c r="B284" s="466"/>
      <c r="C284" s="466"/>
      <c r="D284" s="461" t="s">
        <v>39</v>
      </c>
      <c r="E284" s="461"/>
      <c r="F284" s="461"/>
      <c r="G284" s="461"/>
      <c r="H284" s="461" t="s">
        <v>40</v>
      </c>
      <c r="I284" s="461"/>
      <c r="J284" s="461"/>
      <c r="K284" s="461"/>
    </row>
    <row r="285" spans="1:11" ht="18.75" x14ac:dyDescent="0.25">
      <c r="A285" s="465"/>
      <c r="B285" s="466"/>
      <c r="C285" s="466"/>
      <c r="D285" s="461" t="s">
        <v>41</v>
      </c>
      <c r="E285" s="461"/>
      <c r="F285" s="461"/>
      <c r="G285" s="461"/>
      <c r="H285" s="462">
        <v>20960</v>
      </c>
      <c r="I285" s="462"/>
      <c r="J285" s="462"/>
      <c r="K285" s="462"/>
    </row>
    <row r="286" spans="1:11" ht="18.75" x14ac:dyDescent="0.25">
      <c r="A286" s="465"/>
      <c r="B286" s="466"/>
      <c r="C286" s="466"/>
      <c r="D286" s="461" t="s">
        <v>42</v>
      </c>
      <c r="E286" s="461"/>
      <c r="F286" s="461"/>
      <c r="G286" s="461"/>
      <c r="H286" s="462">
        <v>31440</v>
      </c>
      <c r="I286" s="462"/>
      <c r="J286" s="462"/>
      <c r="K286" s="462"/>
    </row>
    <row r="287" spans="1:11" ht="18.75" x14ac:dyDescent="0.3">
      <c r="A287" s="24"/>
      <c r="B287" s="453"/>
      <c r="C287" s="454"/>
      <c r="D287" s="461" t="s">
        <v>27</v>
      </c>
      <c r="E287" s="461"/>
      <c r="F287" s="461"/>
      <c r="G287" s="461"/>
      <c r="H287" s="462">
        <v>157200</v>
      </c>
      <c r="I287" s="462"/>
      <c r="J287" s="462"/>
      <c r="K287" s="462"/>
    </row>
    <row r="288" spans="1:11" ht="23.25" x14ac:dyDescent="0.25">
      <c r="A288" s="133"/>
      <c r="B288" s="134"/>
      <c r="C288" s="134"/>
      <c r="D288" s="464" t="s">
        <v>43</v>
      </c>
      <c r="E288" s="464"/>
      <c r="F288" s="464"/>
      <c r="G288" s="134"/>
      <c r="H288" s="135">
        <v>262000</v>
      </c>
      <c r="I288" s="134"/>
      <c r="J288" s="134"/>
      <c r="K288" s="136"/>
    </row>
    <row r="289" spans="1:11" ht="31.5" x14ac:dyDescent="0.5">
      <c r="A289" s="457" t="s">
        <v>0</v>
      </c>
      <c r="B289" s="457"/>
      <c r="C289" s="457"/>
      <c r="D289" s="457"/>
      <c r="E289" s="457"/>
      <c r="F289" s="457"/>
      <c r="G289" s="457"/>
      <c r="H289" s="457"/>
      <c r="I289" s="457"/>
      <c r="J289" s="457"/>
      <c r="K289" s="457"/>
    </row>
    <row r="290" spans="1:11" ht="21.75" customHeight="1" x14ac:dyDescent="0.4">
      <c r="A290" s="458" t="s">
        <v>1</v>
      </c>
      <c r="B290" s="459"/>
      <c r="C290" s="459"/>
      <c r="D290" s="459"/>
      <c r="E290" s="459"/>
      <c r="F290" s="459"/>
      <c r="G290" s="459"/>
      <c r="H290" s="459"/>
      <c r="I290" s="459"/>
      <c r="J290" s="459"/>
      <c r="K290" s="460"/>
    </row>
    <row r="291" spans="1:11" ht="18.75" x14ac:dyDescent="0.25">
      <c r="A291" s="461" t="s">
        <v>2</v>
      </c>
      <c r="B291" s="461"/>
      <c r="C291" s="461"/>
      <c r="D291" s="480" t="s">
        <v>3</v>
      </c>
      <c r="E291" s="480"/>
      <c r="F291" s="480"/>
      <c r="G291" s="480"/>
      <c r="H291" s="480"/>
      <c r="I291" s="480"/>
      <c r="J291" s="480"/>
      <c r="K291" s="480"/>
    </row>
    <row r="292" spans="1:11" ht="18.75" x14ac:dyDescent="0.25">
      <c r="A292" s="461" t="s">
        <v>4</v>
      </c>
      <c r="B292" s="461"/>
      <c r="C292" s="461"/>
      <c r="D292" s="480" t="s">
        <v>59</v>
      </c>
      <c r="E292" s="480"/>
      <c r="F292" s="480"/>
      <c r="G292" s="480"/>
      <c r="H292" s="480"/>
      <c r="I292" s="480"/>
      <c r="J292" s="480"/>
      <c r="K292" s="480"/>
    </row>
    <row r="293" spans="1:11" ht="18.75" x14ac:dyDescent="0.25">
      <c r="A293" s="461" t="s">
        <v>6</v>
      </c>
      <c r="B293" s="461"/>
      <c r="C293" s="461"/>
      <c r="D293" s="480" t="s">
        <v>61</v>
      </c>
      <c r="E293" s="480"/>
      <c r="F293" s="480"/>
      <c r="G293" s="480"/>
      <c r="H293" s="480"/>
      <c r="I293" s="480"/>
      <c r="J293" s="480"/>
      <c r="K293" s="480"/>
    </row>
    <row r="294" spans="1:11" ht="24" customHeight="1" x14ac:dyDescent="0.25">
      <c r="A294" s="461" t="s">
        <v>7</v>
      </c>
      <c r="B294" s="461"/>
      <c r="C294" s="461"/>
      <c r="D294" s="481" t="s">
        <v>62</v>
      </c>
      <c r="E294" s="480"/>
      <c r="F294" s="480"/>
      <c r="G294" s="480"/>
      <c r="H294" s="480"/>
      <c r="I294" s="480"/>
      <c r="J294" s="480"/>
      <c r="K294" s="480"/>
    </row>
    <row r="295" spans="1:11" ht="18.75" x14ac:dyDescent="0.3">
      <c r="A295" s="463" t="s">
        <v>9</v>
      </c>
      <c r="B295" s="463"/>
      <c r="C295" s="463"/>
      <c r="D295" s="476" t="s">
        <v>10</v>
      </c>
      <c r="E295" s="476"/>
      <c r="F295" s="476"/>
      <c r="G295" s="476"/>
      <c r="H295" s="476"/>
      <c r="I295" s="476"/>
      <c r="J295" s="476"/>
      <c r="K295" s="476"/>
    </row>
    <row r="296" spans="1:11" ht="18.75" x14ac:dyDescent="0.3">
      <c r="A296" s="118" t="s">
        <v>11</v>
      </c>
      <c r="B296" s="118"/>
      <c r="C296" s="118"/>
      <c r="D296" s="477">
        <v>262000</v>
      </c>
      <c r="E296" s="477"/>
      <c r="F296" s="477"/>
      <c r="G296" s="477"/>
      <c r="H296" s="477"/>
      <c r="I296" s="477"/>
      <c r="J296" s="477"/>
      <c r="K296" s="477"/>
    </row>
    <row r="297" spans="1:11" ht="18.75" x14ac:dyDescent="0.3">
      <c r="A297" s="118" t="s">
        <v>12</v>
      </c>
      <c r="B297" s="118"/>
      <c r="C297" s="118"/>
      <c r="D297" s="476"/>
      <c r="E297" s="476"/>
      <c r="F297" s="476"/>
      <c r="G297" s="476"/>
      <c r="H297" s="476"/>
      <c r="I297" s="476"/>
      <c r="J297" s="476"/>
      <c r="K297" s="476"/>
    </row>
    <row r="298" spans="1:11" ht="18.75" x14ac:dyDescent="0.3">
      <c r="A298" s="478" t="s">
        <v>13</v>
      </c>
      <c r="B298" s="478"/>
      <c r="C298" s="478"/>
      <c r="D298" s="478"/>
      <c r="E298" s="478"/>
      <c r="F298" s="478"/>
      <c r="G298" s="478"/>
      <c r="H298" s="478"/>
      <c r="I298" s="478"/>
      <c r="J298" s="478"/>
      <c r="K298" s="478"/>
    </row>
    <row r="299" spans="1:11" ht="18.75" x14ac:dyDescent="0.3">
      <c r="A299" s="479"/>
      <c r="B299" s="479"/>
      <c r="C299" s="479"/>
      <c r="D299" s="479"/>
      <c r="E299" s="479"/>
      <c r="F299" s="479"/>
      <c r="G299" s="479"/>
      <c r="H299" s="479" t="s">
        <v>14</v>
      </c>
      <c r="I299" s="479"/>
      <c r="J299" s="479" t="s">
        <v>15</v>
      </c>
      <c r="K299" s="479"/>
    </row>
    <row r="300" spans="1:11" ht="18.75" x14ac:dyDescent="0.3">
      <c r="A300" s="466" t="s">
        <v>16</v>
      </c>
      <c r="B300" s="466"/>
      <c r="C300" s="466"/>
      <c r="D300" s="463" t="s">
        <v>17</v>
      </c>
      <c r="E300" s="463"/>
      <c r="F300" s="463"/>
      <c r="G300" s="463"/>
      <c r="H300" s="475" t="s">
        <v>18</v>
      </c>
      <c r="I300" s="475"/>
      <c r="J300" s="475" t="s">
        <v>19</v>
      </c>
      <c r="K300" s="475"/>
    </row>
    <row r="301" spans="1:11" ht="38.25" customHeight="1" x14ac:dyDescent="0.25">
      <c r="A301" s="466"/>
      <c r="B301" s="466"/>
      <c r="C301" s="466"/>
      <c r="D301" s="461" t="s">
        <v>20</v>
      </c>
      <c r="E301" s="461"/>
      <c r="F301" s="461"/>
      <c r="G301" s="461"/>
      <c r="H301" s="466" t="s">
        <v>21</v>
      </c>
      <c r="I301" s="466"/>
      <c r="J301" s="466"/>
      <c r="K301" s="466"/>
    </row>
    <row r="302" spans="1:11" ht="18.75" x14ac:dyDescent="0.3">
      <c r="A302" s="466"/>
      <c r="B302" s="466"/>
      <c r="C302" s="466"/>
      <c r="D302" s="463" t="s">
        <v>22</v>
      </c>
      <c r="E302" s="463"/>
      <c r="F302" s="463"/>
      <c r="G302" s="463"/>
      <c r="H302" s="12">
        <v>6</v>
      </c>
      <c r="I302" s="119" t="s">
        <v>23</v>
      </c>
      <c r="J302" s="12">
        <v>7</v>
      </c>
      <c r="K302" s="119" t="s">
        <v>23</v>
      </c>
    </row>
    <row r="303" spans="1:11" ht="18.75" x14ac:dyDescent="0.3">
      <c r="A303" s="466"/>
      <c r="B303" s="466"/>
      <c r="C303" s="466"/>
      <c r="D303" s="463" t="s">
        <v>24</v>
      </c>
      <c r="E303" s="463"/>
      <c r="F303" s="463"/>
      <c r="G303" s="463"/>
      <c r="H303" s="12">
        <v>14</v>
      </c>
      <c r="I303" s="119" t="s">
        <v>23</v>
      </c>
      <c r="J303" s="12">
        <v>16</v>
      </c>
      <c r="K303" s="119" t="s">
        <v>23</v>
      </c>
    </row>
    <row r="304" spans="1:11" ht="18.75" x14ac:dyDescent="0.3">
      <c r="A304" s="466"/>
      <c r="B304" s="466"/>
      <c r="C304" s="466"/>
      <c r="D304" s="463" t="s">
        <v>25</v>
      </c>
      <c r="E304" s="463"/>
      <c r="F304" s="463"/>
      <c r="G304" s="463"/>
      <c r="H304" s="12">
        <v>22</v>
      </c>
      <c r="I304" s="119" t="s">
        <v>23</v>
      </c>
      <c r="J304" s="12">
        <v>24</v>
      </c>
      <c r="K304" s="119" t="s">
        <v>23</v>
      </c>
    </row>
    <row r="305" spans="1:11" ht="18.75" x14ac:dyDescent="0.3">
      <c r="A305" s="466"/>
      <c r="B305" s="466"/>
      <c r="C305" s="466"/>
      <c r="D305" s="463" t="s">
        <v>26</v>
      </c>
      <c r="E305" s="463"/>
      <c r="F305" s="463"/>
      <c r="G305" s="463"/>
      <c r="H305" s="12">
        <v>3144</v>
      </c>
      <c r="I305" s="12"/>
      <c r="J305" s="12">
        <v>1863.11</v>
      </c>
      <c r="K305" s="119"/>
    </row>
    <row r="306" spans="1:11" ht="18.75" x14ac:dyDescent="0.3">
      <c r="A306" s="466"/>
      <c r="B306" s="466"/>
      <c r="C306" s="466"/>
      <c r="D306" s="463" t="s">
        <v>26</v>
      </c>
      <c r="E306" s="463"/>
      <c r="F306" s="463"/>
      <c r="G306" s="463"/>
      <c r="H306" s="12">
        <v>4716</v>
      </c>
      <c r="I306" s="12"/>
      <c r="J306" s="12">
        <v>3144</v>
      </c>
      <c r="K306" s="119"/>
    </row>
    <row r="307" spans="1:11" ht="18.75" x14ac:dyDescent="0.3">
      <c r="A307" s="466"/>
      <c r="B307" s="466"/>
      <c r="C307" s="466"/>
      <c r="D307" s="463" t="s">
        <v>27</v>
      </c>
      <c r="E307" s="463"/>
      <c r="F307" s="463"/>
      <c r="G307" s="463"/>
      <c r="H307" s="12">
        <v>62880</v>
      </c>
      <c r="I307" s="12"/>
      <c r="J307" s="12">
        <v>41920</v>
      </c>
      <c r="K307" s="12"/>
    </row>
    <row r="308" spans="1:11" ht="18.75" x14ac:dyDescent="0.3">
      <c r="A308" s="12"/>
      <c r="B308" s="453"/>
      <c r="C308" s="454"/>
      <c r="D308" s="12" t="s">
        <v>28</v>
      </c>
      <c r="E308" s="12"/>
      <c r="F308" s="12"/>
      <c r="G308" s="12"/>
      <c r="H308" s="469">
        <v>104800</v>
      </c>
      <c r="I308" s="469"/>
      <c r="J308" s="469"/>
      <c r="K308" s="469"/>
    </row>
    <row r="309" spans="1:11" ht="18.75" x14ac:dyDescent="0.3">
      <c r="A309" s="470" t="s">
        <v>29</v>
      </c>
      <c r="B309" s="471"/>
      <c r="C309" s="471"/>
      <c r="D309" s="471"/>
      <c r="E309" s="471"/>
      <c r="F309" s="471"/>
      <c r="G309" s="471"/>
      <c r="H309" s="471"/>
      <c r="I309" s="471"/>
      <c r="J309" s="471"/>
      <c r="K309" s="472"/>
    </row>
    <row r="310" spans="1:11" ht="9" customHeight="1" x14ac:dyDescent="0.3">
      <c r="A310" s="137"/>
      <c r="B310" s="19"/>
      <c r="C310" s="19"/>
      <c r="D310" s="19"/>
      <c r="E310" s="19"/>
      <c r="F310" s="19"/>
      <c r="G310" s="19"/>
      <c r="H310" s="473"/>
      <c r="I310" s="473"/>
      <c r="J310" s="473"/>
      <c r="K310" s="474"/>
    </row>
    <row r="311" spans="1:11" ht="18.75" x14ac:dyDescent="0.3">
      <c r="A311" s="12"/>
      <c r="B311" s="453"/>
      <c r="C311" s="454"/>
      <c r="D311" s="461" t="s">
        <v>30</v>
      </c>
      <c r="E311" s="461"/>
      <c r="F311" s="461"/>
      <c r="G311" s="461"/>
      <c r="H311" s="467">
        <v>43055</v>
      </c>
      <c r="I311" s="467"/>
      <c r="J311" s="467"/>
      <c r="K311" s="467"/>
    </row>
    <row r="312" spans="1:11" ht="18.75" x14ac:dyDescent="0.25">
      <c r="A312" s="465">
        <v>2</v>
      </c>
      <c r="B312" s="466" t="s">
        <v>31</v>
      </c>
      <c r="C312" s="466"/>
      <c r="D312" s="461" t="s">
        <v>32</v>
      </c>
      <c r="E312" s="461"/>
      <c r="F312" s="461"/>
      <c r="G312" s="461"/>
      <c r="H312" s="467">
        <v>43251</v>
      </c>
      <c r="I312" s="467"/>
      <c r="J312" s="467"/>
      <c r="K312" s="467"/>
    </row>
    <row r="313" spans="1:11" ht="42" customHeight="1" x14ac:dyDescent="0.25">
      <c r="A313" s="465"/>
      <c r="B313" s="466"/>
      <c r="C313" s="466"/>
      <c r="D313" s="468" t="s">
        <v>33</v>
      </c>
      <c r="E313" s="468"/>
      <c r="F313" s="468"/>
      <c r="G313" s="468"/>
      <c r="H313" s="468" t="s">
        <v>34</v>
      </c>
      <c r="I313" s="468"/>
      <c r="J313" s="468"/>
      <c r="K313" s="468"/>
    </row>
    <row r="314" spans="1:11" ht="18.75" x14ac:dyDescent="0.25">
      <c r="A314" s="465"/>
      <c r="B314" s="466"/>
      <c r="C314" s="466"/>
      <c r="D314" s="461" t="s">
        <v>35</v>
      </c>
      <c r="E314" s="461"/>
      <c r="F314" s="461"/>
      <c r="G314" s="461"/>
      <c r="H314" s="461" t="s">
        <v>36</v>
      </c>
      <c r="I314" s="461"/>
      <c r="J314" s="461"/>
      <c r="K314" s="461"/>
    </row>
    <row r="315" spans="1:11" ht="18.75" x14ac:dyDescent="0.25">
      <c r="A315" s="465"/>
      <c r="B315" s="466"/>
      <c r="C315" s="466"/>
      <c r="D315" s="461" t="s">
        <v>37</v>
      </c>
      <c r="E315" s="461"/>
      <c r="F315" s="461"/>
      <c r="G315" s="461"/>
      <c r="H315" s="461" t="s">
        <v>38</v>
      </c>
      <c r="I315" s="461"/>
      <c r="J315" s="461"/>
      <c r="K315" s="461"/>
    </row>
    <row r="316" spans="1:11" ht="18.75" x14ac:dyDescent="0.25">
      <c r="A316" s="465"/>
      <c r="B316" s="466"/>
      <c r="C316" s="466"/>
      <c r="D316" s="461" t="s">
        <v>39</v>
      </c>
      <c r="E316" s="461"/>
      <c r="F316" s="461"/>
      <c r="G316" s="461"/>
      <c r="H316" s="461" t="s">
        <v>40</v>
      </c>
      <c r="I316" s="461"/>
      <c r="J316" s="461"/>
      <c r="K316" s="461"/>
    </row>
    <row r="317" spans="1:11" ht="18.75" x14ac:dyDescent="0.25">
      <c r="A317" s="465"/>
      <c r="B317" s="466"/>
      <c r="C317" s="466"/>
      <c r="D317" s="461" t="s">
        <v>41</v>
      </c>
      <c r="E317" s="461"/>
      <c r="F317" s="461"/>
      <c r="G317" s="461"/>
      <c r="H317" s="462">
        <v>20960</v>
      </c>
      <c r="I317" s="462"/>
      <c r="J317" s="462"/>
      <c r="K317" s="462"/>
    </row>
    <row r="318" spans="1:11" ht="18.75" x14ac:dyDescent="0.25">
      <c r="A318" s="465"/>
      <c r="B318" s="466"/>
      <c r="C318" s="466"/>
      <c r="D318" s="461" t="s">
        <v>42</v>
      </c>
      <c r="E318" s="461"/>
      <c r="F318" s="461"/>
      <c r="G318" s="461"/>
      <c r="H318" s="462">
        <v>31440</v>
      </c>
      <c r="I318" s="462"/>
      <c r="J318" s="462"/>
      <c r="K318" s="462"/>
    </row>
    <row r="319" spans="1:11" ht="18.75" x14ac:dyDescent="0.25">
      <c r="A319" s="24"/>
      <c r="B319" s="451"/>
      <c r="C319" s="452"/>
      <c r="D319" s="461" t="s">
        <v>27</v>
      </c>
      <c r="E319" s="461"/>
      <c r="F319" s="461"/>
      <c r="G319" s="461"/>
      <c r="H319" s="462">
        <v>157200</v>
      </c>
      <c r="I319" s="462"/>
      <c r="J319" s="462"/>
      <c r="K319" s="462"/>
    </row>
    <row r="320" spans="1:11" ht="23.25" x14ac:dyDescent="0.25">
      <c r="A320" s="133"/>
      <c r="B320" s="134"/>
      <c r="C320" s="134"/>
      <c r="D320" s="464" t="s">
        <v>43</v>
      </c>
      <c r="E320" s="464"/>
      <c r="F320" s="464"/>
      <c r="G320" s="134"/>
      <c r="H320" s="135">
        <v>262000</v>
      </c>
      <c r="I320" s="134"/>
      <c r="J320" s="134"/>
      <c r="K320" s="136"/>
    </row>
    <row r="321" spans="1:11" ht="32.25" customHeight="1" x14ac:dyDescent="0.5">
      <c r="A321" s="457" t="s">
        <v>0</v>
      </c>
      <c r="B321" s="457"/>
      <c r="C321" s="457"/>
      <c r="D321" s="457"/>
      <c r="E321" s="457"/>
      <c r="F321" s="457"/>
      <c r="G321" s="457"/>
      <c r="H321" s="457"/>
      <c r="I321" s="457"/>
      <c r="J321" s="457"/>
      <c r="K321" s="457"/>
    </row>
    <row r="322" spans="1:11" ht="21.75" customHeight="1" x14ac:dyDescent="0.4">
      <c r="A322" s="458" t="s">
        <v>1</v>
      </c>
      <c r="B322" s="459"/>
      <c r="C322" s="459"/>
      <c r="D322" s="459"/>
      <c r="E322" s="459"/>
      <c r="F322" s="459"/>
      <c r="G322" s="459"/>
      <c r="H322" s="459"/>
      <c r="I322" s="459"/>
      <c r="J322" s="459"/>
      <c r="K322" s="460"/>
    </row>
    <row r="323" spans="1:11" ht="18.75" x14ac:dyDescent="0.25">
      <c r="A323" s="461" t="s">
        <v>2</v>
      </c>
      <c r="B323" s="461"/>
      <c r="C323" s="461"/>
      <c r="D323" s="480" t="s">
        <v>3</v>
      </c>
      <c r="E323" s="480"/>
      <c r="F323" s="480"/>
      <c r="G323" s="480"/>
      <c r="H323" s="480"/>
      <c r="I323" s="480"/>
      <c r="J323" s="480"/>
      <c r="K323" s="480"/>
    </row>
    <row r="324" spans="1:11" ht="18.75" x14ac:dyDescent="0.25">
      <c r="A324" s="461" t="s">
        <v>4</v>
      </c>
      <c r="B324" s="461"/>
      <c r="C324" s="461"/>
      <c r="D324" s="480" t="s">
        <v>63</v>
      </c>
      <c r="E324" s="480"/>
      <c r="F324" s="480"/>
      <c r="G324" s="480"/>
      <c r="H324" s="480"/>
      <c r="I324" s="480"/>
      <c r="J324" s="480"/>
      <c r="K324" s="480"/>
    </row>
    <row r="325" spans="1:11" ht="18.75" x14ac:dyDescent="0.25">
      <c r="A325" s="461" t="s">
        <v>6</v>
      </c>
      <c r="B325" s="461"/>
      <c r="C325" s="461"/>
      <c r="D325" s="480" t="s">
        <v>63</v>
      </c>
      <c r="E325" s="480"/>
      <c r="F325" s="480"/>
      <c r="G325" s="480"/>
      <c r="H325" s="480"/>
      <c r="I325" s="480"/>
      <c r="J325" s="480"/>
      <c r="K325" s="480"/>
    </row>
    <row r="326" spans="1:11" ht="18.75" x14ac:dyDescent="0.25">
      <c r="A326" s="461" t="s">
        <v>7</v>
      </c>
      <c r="B326" s="461"/>
      <c r="C326" s="461"/>
      <c r="D326" s="481" t="s">
        <v>64</v>
      </c>
      <c r="E326" s="480"/>
      <c r="F326" s="480"/>
      <c r="G326" s="480"/>
      <c r="H326" s="480"/>
      <c r="I326" s="480"/>
      <c r="J326" s="480"/>
      <c r="K326" s="480"/>
    </row>
    <row r="327" spans="1:11" ht="18.75" x14ac:dyDescent="0.3">
      <c r="A327" s="463" t="s">
        <v>9</v>
      </c>
      <c r="B327" s="463"/>
      <c r="C327" s="463"/>
      <c r="D327" s="476" t="s">
        <v>10</v>
      </c>
      <c r="E327" s="476"/>
      <c r="F327" s="476"/>
      <c r="G327" s="476"/>
      <c r="H327" s="476"/>
      <c r="I327" s="476"/>
      <c r="J327" s="476"/>
      <c r="K327" s="476"/>
    </row>
    <row r="328" spans="1:11" ht="18.75" x14ac:dyDescent="0.3">
      <c r="A328" s="118" t="s">
        <v>11</v>
      </c>
      <c r="B328" s="118"/>
      <c r="C328" s="118"/>
      <c r="D328" s="477">
        <v>262000</v>
      </c>
      <c r="E328" s="477"/>
      <c r="F328" s="477"/>
      <c r="G328" s="477"/>
      <c r="H328" s="477"/>
      <c r="I328" s="477"/>
      <c r="J328" s="477"/>
      <c r="K328" s="477"/>
    </row>
    <row r="329" spans="1:11" ht="18.75" x14ac:dyDescent="0.3">
      <c r="A329" s="118" t="s">
        <v>12</v>
      </c>
      <c r="B329" s="118"/>
      <c r="C329" s="118"/>
      <c r="D329" s="476"/>
      <c r="E329" s="476"/>
      <c r="F329" s="476"/>
      <c r="G329" s="476"/>
      <c r="H329" s="476"/>
      <c r="I329" s="476"/>
      <c r="J329" s="476"/>
      <c r="K329" s="476"/>
    </row>
    <row r="330" spans="1:11" ht="18.75" x14ac:dyDescent="0.3">
      <c r="A330" s="478" t="s">
        <v>13</v>
      </c>
      <c r="B330" s="478"/>
      <c r="C330" s="478"/>
      <c r="D330" s="478"/>
      <c r="E330" s="478"/>
      <c r="F330" s="478"/>
      <c r="G330" s="478"/>
      <c r="H330" s="478"/>
      <c r="I330" s="478"/>
      <c r="J330" s="478"/>
      <c r="K330" s="478"/>
    </row>
    <row r="331" spans="1:11" ht="18.75" x14ac:dyDescent="0.3">
      <c r="A331" s="479"/>
      <c r="B331" s="479"/>
      <c r="C331" s="479"/>
      <c r="D331" s="479"/>
      <c r="E331" s="479"/>
      <c r="F331" s="479"/>
      <c r="G331" s="479"/>
      <c r="H331" s="479" t="s">
        <v>14</v>
      </c>
      <c r="I331" s="479"/>
      <c r="J331" s="479" t="s">
        <v>15</v>
      </c>
      <c r="K331" s="479"/>
    </row>
    <row r="332" spans="1:11" ht="18.75" x14ac:dyDescent="0.3">
      <c r="A332" s="466" t="s">
        <v>16</v>
      </c>
      <c r="B332" s="466"/>
      <c r="C332" s="466"/>
      <c r="D332" s="463" t="s">
        <v>17</v>
      </c>
      <c r="E332" s="463"/>
      <c r="F332" s="463"/>
      <c r="G332" s="463"/>
      <c r="H332" s="475" t="s">
        <v>18</v>
      </c>
      <c r="I332" s="475"/>
      <c r="J332" s="475" t="s">
        <v>19</v>
      </c>
      <c r="K332" s="475"/>
    </row>
    <row r="333" spans="1:11" ht="37.5" customHeight="1" x14ac:dyDescent="0.25">
      <c r="A333" s="466"/>
      <c r="B333" s="466"/>
      <c r="C333" s="466"/>
      <c r="D333" s="461" t="s">
        <v>20</v>
      </c>
      <c r="E333" s="461"/>
      <c r="F333" s="461"/>
      <c r="G333" s="461"/>
      <c r="H333" s="466" t="s">
        <v>21</v>
      </c>
      <c r="I333" s="466"/>
      <c r="J333" s="466"/>
      <c r="K333" s="466"/>
    </row>
    <row r="334" spans="1:11" ht="18.75" x14ac:dyDescent="0.3">
      <c r="A334" s="466"/>
      <c r="B334" s="466"/>
      <c r="C334" s="466"/>
      <c r="D334" s="463" t="s">
        <v>22</v>
      </c>
      <c r="E334" s="463"/>
      <c r="F334" s="463"/>
      <c r="G334" s="463"/>
      <c r="H334" s="12">
        <v>6</v>
      </c>
      <c r="I334" s="119" t="s">
        <v>23</v>
      </c>
      <c r="J334" s="12">
        <v>7</v>
      </c>
      <c r="K334" s="119" t="s">
        <v>23</v>
      </c>
    </row>
    <row r="335" spans="1:11" ht="18.75" x14ac:dyDescent="0.3">
      <c r="A335" s="466"/>
      <c r="B335" s="466"/>
      <c r="C335" s="466"/>
      <c r="D335" s="463" t="s">
        <v>24</v>
      </c>
      <c r="E335" s="463"/>
      <c r="F335" s="463"/>
      <c r="G335" s="463"/>
      <c r="H335" s="12">
        <v>14</v>
      </c>
      <c r="I335" s="119" t="s">
        <v>23</v>
      </c>
      <c r="J335" s="12">
        <v>16</v>
      </c>
      <c r="K335" s="119" t="s">
        <v>23</v>
      </c>
    </row>
    <row r="336" spans="1:11" ht="18.75" x14ac:dyDescent="0.3">
      <c r="A336" s="466"/>
      <c r="B336" s="466"/>
      <c r="C336" s="466"/>
      <c r="D336" s="463" t="s">
        <v>25</v>
      </c>
      <c r="E336" s="463"/>
      <c r="F336" s="463"/>
      <c r="G336" s="463"/>
      <c r="H336" s="12">
        <v>22</v>
      </c>
      <c r="I336" s="119" t="s">
        <v>23</v>
      </c>
      <c r="J336" s="12">
        <v>24</v>
      </c>
      <c r="K336" s="119" t="s">
        <v>23</v>
      </c>
    </row>
    <row r="337" spans="1:11" ht="18.75" x14ac:dyDescent="0.3">
      <c r="A337" s="466"/>
      <c r="B337" s="466"/>
      <c r="C337" s="466"/>
      <c r="D337" s="463" t="s">
        <v>26</v>
      </c>
      <c r="E337" s="463"/>
      <c r="F337" s="463"/>
      <c r="G337" s="463"/>
      <c r="H337" s="12">
        <v>3144</v>
      </c>
      <c r="I337" s="12"/>
      <c r="J337" s="12">
        <v>1863.11</v>
      </c>
      <c r="K337" s="119"/>
    </row>
    <row r="338" spans="1:11" ht="18.75" x14ac:dyDescent="0.3">
      <c r="A338" s="466"/>
      <c r="B338" s="466"/>
      <c r="C338" s="466"/>
      <c r="D338" s="463" t="s">
        <v>26</v>
      </c>
      <c r="E338" s="463"/>
      <c r="F338" s="463"/>
      <c r="G338" s="463"/>
      <c r="H338" s="12">
        <v>4716</v>
      </c>
      <c r="I338" s="12"/>
      <c r="J338" s="12">
        <v>3144</v>
      </c>
      <c r="K338" s="119"/>
    </row>
    <row r="339" spans="1:11" ht="18.75" x14ac:dyDescent="0.3">
      <c r="A339" s="466"/>
      <c r="B339" s="466"/>
      <c r="C339" s="466"/>
      <c r="D339" s="463" t="s">
        <v>27</v>
      </c>
      <c r="E339" s="463"/>
      <c r="F339" s="463"/>
      <c r="G339" s="463"/>
      <c r="H339" s="12">
        <v>62880</v>
      </c>
      <c r="I339" s="12"/>
      <c r="J339" s="12">
        <v>41920</v>
      </c>
      <c r="K339" s="12"/>
    </row>
    <row r="340" spans="1:11" ht="18.75" x14ac:dyDescent="0.3">
      <c r="A340" s="12"/>
      <c r="B340" s="453"/>
      <c r="C340" s="454"/>
      <c r="D340" s="12" t="s">
        <v>28</v>
      </c>
      <c r="E340" s="12"/>
      <c r="F340" s="12"/>
      <c r="G340" s="12"/>
      <c r="H340" s="469">
        <v>104800</v>
      </c>
      <c r="I340" s="469"/>
      <c r="J340" s="469"/>
      <c r="K340" s="469"/>
    </row>
    <row r="341" spans="1:11" ht="18.75" x14ac:dyDescent="0.3">
      <c r="A341" s="470" t="s">
        <v>29</v>
      </c>
      <c r="B341" s="471"/>
      <c r="C341" s="471"/>
      <c r="D341" s="471"/>
      <c r="E341" s="471"/>
      <c r="F341" s="471"/>
      <c r="G341" s="471"/>
      <c r="H341" s="471"/>
      <c r="I341" s="471"/>
      <c r="J341" s="471"/>
      <c r="K341" s="472"/>
    </row>
    <row r="342" spans="1:11" ht="18.75" x14ac:dyDescent="0.3">
      <c r="A342" s="137"/>
      <c r="B342" s="19"/>
      <c r="C342" s="19"/>
      <c r="D342" s="19"/>
      <c r="E342" s="19"/>
      <c r="F342" s="19"/>
      <c r="G342" s="19"/>
      <c r="H342" s="473"/>
      <c r="I342" s="473"/>
      <c r="J342" s="473"/>
      <c r="K342" s="474"/>
    </row>
    <row r="343" spans="1:11" ht="18.75" x14ac:dyDescent="0.3">
      <c r="A343" s="12"/>
      <c r="B343" s="453"/>
      <c r="C343" s="454"/>
      <c r="D343" s="461" t="s">
        <v>30</v>
      </c>
      <c r="E343" s="461"/>
      <c r="F343" s="461"/>
      <c r="G343" s="461"/>
      <c r="H343" s="467">
        <v>43055</v>
      </c>
      <c r="I343" s="467"/>
      <c r="J343" s="467"/>
      <c r="K343" s="467"/>
    </row>
    <row r="344" spans="1:11" ht="18.75" x14ac:dyDescent="0.25">
      <c r="A344" s="465">
        <v>2</v>
      </c>
      <c r="B344" s="466" t="s">
        <v>31</v>
      </c>
      <c r="C344" s="466"/>
      <c r="D344" s="461" t="s">
        <v>32</v>
      </c>
      <c r="E344" s="461"/>
      <c r="F344" s="461"/>
      <c r="G344" s="461"/>
      <c r="H344" s="467">
        <v>43251</v>
      </c>
      <c r="I344" s="467"/>
      <c r="J344" s="467"/>
      <c r="K344" s="467"/>
    </row>
    <row r="345" spans="1:11" ht="40.5" customHeight="1" x14ac:dyDescent="0.25">
      <c r="A345" s="465"/>
      <c r="B345" s="466"/>
      <c r="C345" s="466"/>
      <c r="D345" s="468" t="s">
        <v>33</v>
      </c>
      <c r="E345" s="468"/>
      <c r="F345" s="468"/>
      <c r="G345" s="468"/>
      <c r="H345" s="468" t="s">
        <v>34</v>
      </c>
      <c r="I345" s="468"/>
      <c r="J345" s="468"/>
      <c r="K345" s="468"/>
    </row>
    <row r="346" spans="1:11" ht="18.75" x14ac:dyDescent="0.25">
      <c r="A346" s="465"/>
      <c r="B346" s="466"/>
      <c r="C346" s="466"/>
      <c r="D346" s="461" t="s">
        <v>35</v>
      </c>
      <c r="E346" s="461"/>
      <c r="F346" s="461"/>
      <c r="G346" s="461"/>
      <c r="H346" s="461" t="s">
        <v>36</v>
      </c>
      <c r="I346" s="461"/>
      <c r="J346" s="461"/>
      <c r="K346" s="461"/>
    </row>
    <row r="347" spans="1:11" ht="18.75" x14ac:dyDescent="0.25">
      <c r="A347" s="465"/>
      <c r="B347" s="466"/>
      <c r="C347" s="466"/>
      <c r="D347" s="461" t="s">
        <v>37</v>
      </c>
      <c r="E347" s="461"/>
      <c r="F347" s="461"/>
      <c r="G347" s="461"/>
      <c r="H347" s="461" t="s">
        <v>38</v>
      </c>
      <c r="I347" s="461"/>
      <c r="J347" s="461"/>
      <c r="K347" s="461"/>
    </row>
    <row r="348" spans="1:11" ht="18.75" x14ac:dyDescent="0.25">
      <c r="A348" s="465"/>
      <c r="B348" s="466"/>
      <c r="C348" s="466"/>
      <c r="D348" s="461" t="s">
        <v>39</v>
      </c>
      <c r="E348" s="461"/>
      <c r="F348" s="461"/>
      <c r="G348" s="461"/>
      <c r="H348" s="461" t="s">
        <v>40</v>
      </c>
      <c r="I348" s="461"/>
      <c r="J348" s="461"/>
      <c r="K348" s="461"/>
    </row>
    <row r="349" spans="1:11" ht="18.75" x14ac:dyDescent="0.25">
      <c r="A349" s="465"/>
      <c r="B349" s="466"/>
      <c r="C349" s="466"/>
      <c r="D349" s="461" t="s">
        <v>41</v>
      </c>
      <c r="E349" s="461"/>
      <c r="F349" s="461"/>
      <c r="G349" s="461"/>
      <c r="H349" s="462">
        <v>20960</v>
      </c>
      <c r="I349" s="462"/>
      <c r="J349" s="462"/>
      <c r="K349" s="462"/>
    </row>
    <row r="350" spans="1:11" ht="18.75" x14ac:dyDescent="0.25">
      <c r="A350" s="465"/>
      <c r="B350" s="466"/>
      <c r="C350" s="466"/>
      <c r="D350" s="461" t="s">
        <v>42</v>
      </c>
      <c r="E350" s="461"/>
      <c r="F350" s="461"/>
      <c r="G350" s="461"/>
      <c r="H350" s="462">
        <v>31440</v>
      </c>
      <c r="I350" s="462"/>
      <c r="J350" s="462"/>
      <c r="K350" s="462"/>
    </row>
    <row r="351" spans="1:11" ht="18.75" x14ac:dyDescent="0.25">
      <c r="A351" s="24"/>
      <c r="B351" s="451"/>
      <c r="C351" s="452"/>
      <c r="D351" s="461" t="s">
        <v>27</v>
      </c>
      <c r="E351" s="461"/>
      <c r="F351" s="461"/>
      <c r="G351" s="461"/>
      <c r="H351" s="462">
        <v>157200</v>
      </c>
      <c r="I351" s="462"/>
      <c r="J351" s="462"/>
      <c r="K351" s="462"/>
    </row>
    <row r="352" spans="1:11" ht="23.25" x14ac:dyDescent="0.25">
      <c r="A352" s="133"/>
      <c r="B352" s="134"/>
      <c r="C352" s="134"/>
      <c r="D352" s="464" t="s">
        <v>43</v>
      </c>
      <c r="E352" s="464"/>
      <c r="F352" s="464"/>
      <c r="G352" s="134"/>
      <c r="H352" s="135">
        <v>262000</v>
      </c>
      <c r="I352" s="134"/>
      <c r="J352" s="134"/>
      <c r="K352" s="136"/>
    </row>
    <row r="353" spans="1:11" ht="26.25" customHeight="1" x14ac:dyDescent="0.5">
      <c r="A353" s="457" t="s">
        <v>0</v>
      </c>
      <c r="B353" s="457"/>
      <c r="C353" s="457"/>
      <c r="D353" s="457"/>
      <c r="E353" s="457"/>
      <c r="F353" s="457"/>
      <c r="G353" s="457"/>
      <c r="H353" s="457"/>
      <c r="I353" s="457"/>
      <c r="J353" s="457"/>
      <c r="K353" s="457"/>
    </row>
    <row r="354" spans="1:11" ht="25.5" customHeight="1" x14ac:dyDescent="0.4">
      <c r="A354" s="458" t="s">
        <v>1</v>
      </c>
      <c r="B354" s="459"/>
      <c r="C354" s="459"/>
      <c r="D354" s="459"/>
      <c r="E354" s="459"/>
      <c r="F354" s="459"/>
      <c r="G354" s="459"/>
      <c r="H354" s="459"/>
      <c r="I354" s="459"/>
      <c r="J354" s="459"/>
      <c r="K354" s="460"/>
    </row>
    <row r="355" spans="1:11" ht="18.75" x14ac:dyDescent="0.25">
      <c r="A355" s="461" t="s">
        <v>2</v>
      </c>
      <c r="B355" s="461"/>
      <c r="C355" s="461"/>
      <c r="D355" s="480" t="s">
        <v>3</v>
      </c>
      <c r="E355" s="480"/>
      <c r="F355" s="480"/>
      <c r="G355" s="480"/>
      <c r="H355" s="480"/>
      <c r="I355" s="480"/>
      <c r="J355" s="480"/>
      <c r="K355" s="480"/>
    </row>
    <row r="356" spans="1:11" ht="18.75" x14ac:dyDescent="0.25">
      <c r="A356" s="461" t="s">
        <v>4</v>
      </c>
      <c r="B356" s="461"/>
      <c r="C356" s="461"/>
      <c r="D356" s="480" t="s">
        <v>63</v>
      </c>
      <c r="E356" s="480"/>
      <c r="F356" s="480"/>
      <c r="G356" s="480"/>
      <c r="H356" s="480"/>
      <c r="I356" s="480"/>
      <c r="J356" s="480"/>
      <c r="K356" s="480"/>
    </row>
    <row r="357" spans="1:11" ht="18.75" x14ac:dyDescent="0.25">
      <c r="A357" s="461" t="s">
        <v>6</v>
      </c>
      <c r="B357" s="461"/>
      <c r="C357" s="461"/>
      <c r="D357" s="480" t="s">
        <v>65</v>
      </c>
      <c r="E357" s="480"/>
      <c r="F357" s="480"/>
      <c r="G357" s="480"/>
      <c r="H357" s="480"/>
      <c r="I357" s="480"/>
      <c r="J357" s="480"/>
      <c r="K357" s="480"/>
    </row>
    <row r="358" spans="1:11" ht="18.75" x14ac:dyDescent="0.25">
      <c r="A358" s="461" t="s">
        <v>7</v>
      </c>
      <c r="B358" s="461"/>
      <c r="C358" s="461"/>
      <c r="D358" s="481" t="s">
        <v>66</v>
      </c>
      <c r="E358" s="480"/>
      <c r="F358" s="480"/>
      <c r="G358" s="480"/>
      <c r="H358" s="480"/>
      <c r="I358" s="480"/>
      <c r="J358" s="480"/>
      <c r="K358" s="480"/>
    </row>
    <row r="359" spans="1:11" ht="18.75" x14ac:dyDescent="0.3">
      <c r="A359" s="463" t="s">
        <v>9</v>
      </c>
      <c r="B359" s="463"/>
      <c r="C359" s="463"/>
      <c r="D359" s="476" t="s">
        <v>10</v>
      </c>
      <c r="E359" s="476"/>
      <c r="F359" s="476"/>
      <c r="G359" s="476"/>
      <c r="H359" s="476"/>
      <c r="I359" s="476"/>
      <c r="J359" s="476"/>
      <c r="K359" s="476"/>
    </row>
    <row r="360" spans="1:11" ht="18.75" x14ac:dyDescent="0.3">
      <c r="A360" s="118" t="s">
        <v>11</v>
      </c>
      <c r="B360" s="118"/>
      <c r="C360" s="118"/>
      <c r="D360" s="477">
        <v>262000</v>
      </c>
      <c r="E360" s="477"/>
      <c r="F360" s="477"/>
      <c r="G360" s="477"/>
      <c r="H360" s="477"/>
      <c r="I360" s="477"/>
      <c r="J360" s="477"/>
      <c r="K360" s="477"/>
    </row>
    <row r="361" spans="1:11" ht="18.75" x14ac:dyDescent="0.3">
      <c r="A361" s="118" t="s">
        <v>12</v>
      </c>
      <c r="B361" s="118"/>
      <c r="C361" s="118"/>
      <c r="D361" s="476"/>
      <c r="E361" s="476"/>
      <c r="F361" s="476"/>
      <c r="G361" s="476"/>
      <c r="H361" s="476"/>
      <c r="I361" s="476"/>
      <c r="J361" s="476"/>
      <c r="K361" s="476"/>
    </row>
    <row r="362" spans="1:11" ht="18.75" x14ac:dyDescent="0.3">
      <c r="A362" s="478" t="s">
        <v>13</v>
      </c>
      <c r="B362" s="478"/>
      <c r="C362" s="478"/>
      <c r="D362" s="478"/>
      <c r="E362" s="478"/>
      <c r="F362" s="478"/>
      <c r="G362" s="478"/>
      <c r="H362" s="478"/>
      <c r="I362" s="478"/>
      <c r="J362" s="478"/>
      <c r="K362" s="478"/>
    </row>
    <row r="363" spans="1:11" ht="18.75" x14ac:dyDescent="0.3">
      <c r="A363" s="479"/>
      <c r="B363" s="479"/>
      <c r="C363" s="479"/>
      <c r="D363" s="479"/>
      <c r="E363" s="479"/>
      <c r="F363" s="479"/>
      <c r="G363" s="479"/>
      <c r="H363" s="479" t="s">
        <v>14</v>
      </c>
      <c r="I363" s="479"/>
      <c r="J363" s="479" t="s">
        <v>15</v>
      </c>
      <c r="K363" s="479"/>
    </row>
    <row r="364" spans="1:11" ht="18.75" x14ac:dyDescent="0.3">
      <c r="A364" s="466" t="s">
        <v>16</v>
      </c>
      <c r="B364" s="466"/>
      <c r="C364" s="466"/>
      <c r="D364" s="463" t="s">
        <v>17</v>
      </c>
      <c r="E364" s="463"/>
      <c r="F364" s="463"/>
      <c r="G364" s="463"/>
      <c r="H364" s="475" t="s">
        <v>18</v>
      </c>
      <c r="I364" s="475"/>
      <c r="J364" s="475" t="s">
        <v>19</v>
      </c>
      <c r="K364" s="475"/>
    </row>
    <row r="365" spans="1:11" ht="36.75" customHeight="1" x14ac:dyDescent="0.25">
      <c r="A365" s="466"/>
      <c r="B365" s="466"/>
      <c r="C365" s="466"/>
      <c r="D365" s="461" t="s">
        <v>20</v>
      </c>
      <c r="E365" s="461"/>
      <c r="F365" s="461"/>
      <c r="G365" s="461"/>
      <c r="H365" s="466" t="s">
        <v>21</v>
      </c>
      <c r="I365" s="466"/>
      <c r="J365" s="466"/>
      <c r="K365" s="466"/>
    </row>
    <row r="366" spans="1:11" ht="18" customHeight="1" x14ac:dyDescent="0.3">
      <c r="A366" s="466"/>
      <c r="B366" s="466"/>
      <c r="C366" s="466"/>
      <c r="D366" s="463" t="s">
        <v>22</v>
      </c>
      <c r="E366" s="463"/>
      <c r="F366" s="463"/>
      <c r="G366" s="463"/>
      <c r="H366" s="12">
        <v>6</v>
      </c>
      <c r="I366" s="119" t="s">
        <v>23</v>
      </c>
      <c r="J366" s="12">
        <v>7</v>
      </c>
      <c r="K366" s="119" t="s">
        <v>23</v>
      </c>
    </row>
    <row r="367" spans="1:11" ht="18.75" x14ac:dyDescent="0.3">
      <c r="A367" s="466"/>
      <c r="B367" s="466"/>
      <c r="C367" s="466"/>
      <c r="D367" s="463" t="s">
        <v>24</v>
      </c>
      <c r="E367" s="463"/>
      <c r="F367" s="463"/>
      <c r="G367" s="463"/>
      <c r="H367" s="12">
        <v>14</v>
      </c>
      <c r="I367" s="119" t="s">
        <v>23</v>
      </c>
      <c r="J367" s="12">
        <v>16</v>
      </c>
      <c r="K367" s="119" t="s">
        <v>23</v>
      </c>
    </row>
    <row r="368" spans="1:11" ht="18.75" x14ac:dyDescent="0.3">
      <c r="A368" s="466"/>
      <c r="B368" s="466"/>
      <c r="C368" s="466"/>
      <c r="D368" s="463" t="s">
        <v>25</v>
      </c>
      <c r="E368" s="463"/>
      <c r="F368" s="463"/>
      <c r="G368" s="463"/>
      <c r="H368" s="12">
        <v>22</v>
      </c>
      <c r="I368" s="119" t="s">
        <v>23</v>
      </c>
      <c r="J368" s="12">
        <v>24</v>
      </c>
      <c r="K368" s="119" t="s">
        <v>23</v>
      </c>
    </row>
    <row r="369" spans="1:11" ht="18.75" x14ac:dyDescent="0.3">
      <c r="A369" s="466"/>
      <c r="B369" s="466"/>
      <c r="C369" s="466"/>
      <c r="D369" s="463" t="s">
        <v>26</v>
      </c>
      <c r="E369" s="463"/>
      <c r="F369" s="463"/>
      <c r="G369" s="463"/>
      <c r="H369" s="12">
        <v>3144</v>
      </c>
      <c r="I369" s="12"/>
      <c r="J369" s="12">
        <v>1863.11</v>
      </c>
      <c r="K369" s="119"/>
    </row>
    <row r="370" spans="1:11" ht="18.75" x14ac:dyDescent="0.3">
      <c r="A370" s="466"/>
      <c r="B370" s="466"/>
      <c r="C370" s="466"/>
      <c r="D370" s="463" t="s">
        <v>26</v>
      </c>
      <c r="E370" s="463"/>
      <c r="F370" s="463"/>
      <c r="G370" s="463"/>
      <c r="H370" s="12">
        <v>4716</v>
      </c>
      <c r="I370" s="12"/>
      <c r="J370" s="12">
        <v>3144</v>
      </c>
      <c r="K370" s="119"/>
    </row>
    <row r="371" spans="1:11" ht="18.75" x14ac:dyDescent="0.3">
      <c r="A371" s="466"/>
      <c r="B371" s="466"/>
      <c r="C371" s="466"/>
      <c r="D371" s="463" t="s">
        <v>27</v>
      </c>
      <c r="E371" s="463"/>
      <c r="F371" s="463"/>
      <c r="G371" s="463"/>
      <c r="H371" s="12">
        <v>62880</v>
      </c>
      <c r="I371" s="12"/>
      <c r="J371" s="12">
        <v>41920</v>
      </c>
      <c r="K371" s="12"/>
    </row>
    <row r="372" spans="1:11" ht="18.75" x14ac:dyDescent="0.3">
      <c r="A372" s="12"/>
      <c r="B372" s="453"/>
      <c r="C372" s="454"/>
      <c r="D372" s="12" t="s">
        <v>28</v>
      </c>
      <c r="E372" s="12"/>
      <c r="F372" s="12"/>
      <c r="G372" s="12"/>
      <c r="H372" s="469">
        <v>104800</v>
      </c>
      <c r="I372" s="469"/>
      <c r="J372" s="469"/>
      <c r="K372" s="469"/>
    </row>
    <row r="373" spans="1:11" ht="18.75" x14ac:dyDescent="0.3">
      <c r="A373" s="470" t="s">
        <v>29</v>
      </c>
      <c r="B373" s="471"/>
      <c r="C373" s="471"/>
      <c r="D373" s="471"/>
      <c r="E373" s="471"/>
      <c r="F373" s="471"/>
      <c r="G373" s="471"/>
      <c r="H373" s="471"/>
      <c r="I373" s="471"/>
      <c r="J373" s="471"/>
      <c r="K373" s="472"/>
    </row>
    <row r="374" spans="1:11" ht="18.75" x14ac:dyDescent="0.3">
      <c r="A374" s="137"/>
      <c r="B374" s="19"/>
      <c r="C374" s="19"/>
      <c r="D374" s="19"/>
      <c r="E374" s="19"/>
      <c r="F374" s="19"/>
      <c r="G374" s="19"/>
      <c r="H374" s="473"/>
      <c r="I374" s="473"/>
      <c r="J374" s="473"/>
      <c r="K374" s="474"/>
    </row>
    <row r="375" spans="1:11" ht="18.75" x14ac:dyDescent="0.3">
      <c r="A375" s="12"/>
      <c r="B375" s="453"/>
      <c r="C375" s="454"/>
      <c r="D375" s="461" t="s">
        <v>30</v>
      </c>
      <c r="E375" s="461"/>
      <c r="F375" s="461"/>
      <c r="G375" s="461"/>
      <c r="H375" s="467">
        <v>43055</v>
      </c>
      <c r="I375" s="467"/>
      <c r="J375" s="467"/>
      <c r="K375" s="467"/>
    </row>
    <row r="376" spans="1:11" ht="18.75" x14ac:dyDescent="0.25">
      <c r="A376" s="465">
        <v>2</v>
      </c>
      <c r="B376" s="466" t="s">
        <v>31</v>
      </c>
      <c r="C376" s="466"/>
      <c r="D376" s="461" t="s">
        <v>32</v>
      </c>
      <c r="E376" s="461"/>
      <c r="F376" s="461"/>
      <c r="G376" s="461"/>
      <c r="H376" s="467">
        <v>43251</v>
      </c>
      <c r="I376" s="467"/>
      <c r="J376" s="467"/>
      <c r="K376" s="467"/>
    </row>
    <row r="377" spans="1:11" ht="36" customHeight="1" x14ac:dyDescent="0.25">
      <c r="A377" s="465"/>
      <c r="B377" s="466"/>
      <c r="C377" s="466"/>
      <c r="D377" s="468" t="s">
        <v>33</v>
      </c>
      <c r="E377" s="468"/>
      <c r="F377" s="468"/>
      <c r="G377" s="468"/>
      <c r="H377" s="468" t="s">
        <v>34</v>
      </c>
      <c r="I377" s="468"/>
      <c r="J377" s="468"/>
      <c r="K377" s="468"/>
    </row>
    <row r="378" spans="1:11" ht="18.75" x14ac:dyDescent="0.25">
      <c r="A378" s="465"/>
      <c r="B378" s="466"/>
      <c r="C378" s="466"/>
      <c r="D378" s="461" t="s">
        <v>35</v>
      </c>
      <c r="E378" s="461"/>
      <c r="F378" s="461"/>
      <c r="G378" s="461"/>
      <c r="H378" s="461" t="s">
        <v>36</v>
      </c>
      <c r="I378" s="461"/>
      <c r="J378" s="461"/>
      <c r="K378" s="461"/>
    </row>
    <row r="379" spans="1:11" ht="18.75" x14ac:dyDescent="0.25">
      <c r="A379" s="465"/>
      <c r="B379" s="466"/>
      <c r="C379" s="466"/>
      <c r="D379" s="461" t="s">
        <v>37</v>
      </c>
      <c r="E379" s="461"/>
      <c r="F379" s="461"/>
      <c r="G379" s="461"/>
      <c r="H379" s="461" t="s">
        <v>38</v>
      </c>
      <c r="I379" s="461"/>
      <c r="J379" s="461"/>
      <c r="K379" s="461"/>
    </row>
    <row r="380" spans="1:11" ht="18.75" x14ac:dyDescent="0.25">
      <c r="A380" s="465"/>
      <c r="B380" s="466"/>
      <c r="C380" s="466"/>
      <c r="D380" s="461" t="s">
        <v>39</v>
      </c>
      <c r="E380" s="461"/>
      <c r="F380" s="461"/>
      <c r="G380" s="461"/>
      <c r="H380" s="461" t="s">
        <v>40</v>
      </c>
      <c r="I380" s="461"/>
      <c r="J380" s="461"/>
      <c r="K380" s="461"/>
    </row>
    <row r="381" spans="1:11" ht="18.75" x14ac:dyDescent="0.25">
      <c r="A381" s="465"/>
      <c r="B381" s="466"/>
      <c r="C381" s="466"/>
      <c r="D381" s="461" t="s">
        <v>41</v>
      </c>
      <c r="E381" s="461"/>
      <c r="F381" s="461"/>
      <c r="G381" s="461"/>
      <c r="H381" s="462">
        <v>20960</v>
      </c>
      <c r="I381" s="462"/>
      <c r="J381" s="462"/>
      <c r="K381" s="462"/>
    </row>
    <row r="382" spans="1:11" ht="18.75" x14ac:dyDescent="0.25">
      <c r="A382" s="465"/>
      <c r="B382" s="466"/>
      <c r="C382" s="466"/>
      <c r="D382" s="461" t="s">
        <v>42</v>
      </c>
      <c r="E382" s="461"/>
      <c r="F382" s="461"/>
      <c r="G382" s="461"/>
      <c r="H382" s="462">
        <v>31440</v>
      </c>
      <c r="I382" s="462"/>
      <c r="J382" s="462"/>
      <c r="K382" s="462"/>
    </row>
    <row r="383" spans="1:11" ht="18.75" x14ac:dyDescent="0.25">
      <c r="A383" s="24"/>
      <c r="B383" s="451"/>
      <c r="C383" s="452"/>
      <c r="D383" s="461" t="s">
        <v>27</v>
      </c>
      <c r="E383" s="461"/>
      <c r="F383" s="461"/>
      <c r="G383" s="461"/>
      <c r="H383" s="462">
        <v>157200</v>
      </c>
      <c r="I383" s="462"/>
      <c r="J383" s="462"/>
      <c r="K383" s="462"/>
    </row>
    <row r="384" spans="1:11" ht="23.25" x14ac:dyDescent="0.25">
      <c r="A384" s="133"/>
      <c r="B384" s="134"/>
      <c r="C384" s="134"/>
      <c r="D384" s="464" t="s">
        <v>43</v>
      </c>
      <c r="E384" s="464"/>
      <c r="F384" s="464"/>
      <c r="G384" s="134"/>
      <c r="H384" s="135">
        <v>262000</v>
      </c>
      <c r="I384" s="134"/>
      <c r="J384" s="134"/>
      <c r="K384" s="136"/>
    </row>
    <row r="385" spans="1:11" ht="31.5" x14ac:dyDescent="0.5">
      <c r="A385" s="457" t="s">
        <v>0</v>
      </c>
      <c r="B385" s="457"/>
      <c r="C385" s="457"/>
      <c r="D385" s="457"/>
      <c r="E385" s="457"/>
      <c r="F385" s="457"/>
      <c r="G385" s="457"/>
      <c r="H385" s="457"/>
      <c r="I385" s="457"/>
      <c r="J385" s="457"/>
      <c r="K385" s="457"/>
    </row>
    <row r="386" spans="1:11" ht="26.25" x14ac:dyDescent="0.4">
      <c r="A386" s="458" t="s">
        <v>1</v>
      </c>
      <c r="B386" s="459"/>
      <c r="C386" s="459"/>
      <c r="D386" s="459"/>
      <c r="E386" s="459"/>
      <c r="F386" s="459"/>
      <c r="G386" s="459"/>
      <c r="H386" s="459"/>
      <c r="I386" s="459"/>
      <c r="J386" s="459"/>
      <c r="K386" s="460"/>
    </row>
    <row r="387" spans="1:11" ht="18.75" x14ac:dyDescent="0.25">
      <c r="A387" s="461" t="s">
        <v>2</v>
      </c>
      <c r="B387" s="461"/>
      <c r="C387" s="461"/>
      <c r="D387" s="480" t="s">
        <v>3</v>
      </c>
      <c r="E387" s="480"/>
      <c r="F387" s="480"/>
      <c r="G387" s="480"/>
      <c r="H387" s="480"/>
      <c r="I387" s="480"/>
      <c r="J387" s="480"/>
      <c r="K387" s="480"/>
    </row>
    <row r="388" spans="1:11" ht="18.75" x14ac:dyDescent="0.25">
      <c r="A388" s="461" t="s">
        <v>4</v>
      </c>
      <c r="B388" s="461"/>
      <c r="C388" s="461"/>
      <c r="D388" s="480" t="s">
        <v>63</v>
      </c>
      <c r="E388" s="480"/>
      <c r="F388" s="480"/>
      <c r="G388" s="480"/>
      <c r="H388" s="480"/>
      <c r="I388" s="480"/>
      <c r="J388" s="480"/>
      <c r="K388" s="480"/>
    </row>
    <row r="389" spans="1:11" ht="18.75" x14ac:dyDescent="0.25">
      <c r="A389" s="461" t="s">
        <v>6</v>
      </c>
      <c r="B389" s="461"/>
      <c r="C389" s="461"/>
      <c r="D389" s="480" t="s">
        <v>67</v>
      </c>
      <c r="E389" s="480"/>
      <c r="F389" s="480"/>
      <c r="G389" s="480"/>
      <c r="H389" s="480"/>
      <c r="I389" s="480"/>
      <c r="J389" s="480"/>
      <c r="K389" s="480"/>
    </row>
    <row r="390" spans="1:11" ht="18.75" x14ac:dyDescent="0.25">
      <c r="A390" s="461" t="s">
        <v>7</v>
      </c>
      <c r="B390" s="461"/>
      <c r="C390" s="461"/>
      <c r="D390" s="481" t="s">
        <v>68</v>
      </c>
      <c r="E390" s="480"/>
      <c r="F390" s="480"/>
      <c r="G390" s="480"/>
      <c r="H390" s="480"/>
      <c r="I390" s="480"/>
      <c r="J390" s="480"/>
      <c r="K390" s="480"/>
    </row>
    <row r="391" spans="1:11" ht="18.75" x14ac:dyDescent="0.3">
      <c r="A391" s="463" t="s">
        <v>9</v>
      </c>
      <c r="B391" s="463"/>
      <c r="C391" s="463"/>
      <c r="D391" s="476" t="s">
        <v>10</v>
      </c>
      <c r="E391" s="476"/>
      <c r="F391" s="476"/>
      <c r="G391" s="476"/>
      <c r="H391" s="476"/>
      <c r="I391" s="476"/>
      <c r="J391" s="476"/>
      <c r="K391" s="476"/>
    </row>
    <row r="392" spans="1:11" ht="18.75" x14ac:dyDescent="0.3">
      <c r="A392" s="118" t="s">
        <v>11</v>
      </c>
      <c r="B392" s="118"/>
      <c r="C392" s="118"/>
      <c r="D392" s="477">
        <v>262000</v>
      </c>
      <c r="E392" s="477"/>
      <c r="F392" s="477"/>
      <c r="G392" s="477"/>
      <c r="H392" s="477"/>
      <c r="I392" s="477"/>
      <c r="J392" s="477"/>
      <c r="K392" s="477"/>
    </row>
    <row r="393" spans="1:11" ht="18.75" x14ac:dyDescent="0.3">
      <c r="A393" s="118" t="s">
        <v>12</v>
      </c>
      <c r="B393" s="118"/>
      <c r="C393" s="118"/>
      <c r="D393" s="476"/>
      <c r="E393" s="476"/>
      <c r="F393" s="476"/>
      <c r="G393" s="476"/>
      <c r="H393" s="476"/>
      <c r="I393" s="476"/>
      <c r="J393" s="476"/>
      <c r="K393" s="476"/>
    </row>
    <row r="394" spans="1:11" ht="18.75" x14ac:dyDescent="0.3">
      <c r="A394" s="478" t="s">
        <v>13</v>
      </c>
      <c r="B394" s="478"/>
      <c r="C394" s="478"/>
      <c r="D394" s="478"/>
      <c r="E394" s="478"/>
      <c r="F394" s="478"/>
      <c r="G394" s="478"/>
      <c r="H394" s="478"/>
      <c r="I394" s="478"/>
      <c r="J394" s="478"/>
      <c r="K394" s="478"/>
    </row>
    <row r="395" spans="1:11" ht="18.75" x14ac:dyDescent="0.3">
      <c r="A395" s="479"/>
      <c r="B395" s="479"/>
      <c r="C395" s="479"/>
      <c r="D395" s="479"/>
      <c r="E395" s="479"/>
      <c r="F395" s="479"/>
      <c r="G395" s="479"/>
      <c r="H395" s="479" t="s">
        <v>14</v>
      </c>
      <c r="I395" s="479"/>
      <c r="J395" s="479" t="s">
        <v>15</v>
      </c>
      <c r="K395" s="479"/>
    </row>
    <row r="396" spans="1:11" ht="18.75" x14ac:dyDescent="0.3">
      <c r="A396" s="466" t="s">
        <v>16</v>
      </c>
      <c r="B396" s="466"/>
      <c r="C396" s="466"/>
      <c r="D396" s="463" t="s">
        <v>17</v>
      </c>
      <c r="E396" s="463"/>
      <c r="F396" s="463"/>
      <c r="G396" s="463"/>
      <c r="H396" s="475" t="s">
        <v>18</v>
      </c>
      <c r="I396" s="475"/>
      <c r="J396" s="475" t="s">
        <v>19</v>
      </c>
      <c r="K396" s="475"/>
    </row>
    <row r="397" spans="1:11" ht="36" customHeight="1" x14ac:dyDescent="0.25">
      <c r="A397" s="466"/>
      <c r="B397" s="466"/>
      <c r="C397" s="466"/>
      <c r="D397" s="461" t="s">
        <v>20</v>
      </c>
      <c r="E397" s="461"/>
      <c r="F397" s="461"/>
      <c r="G397" s="461"/>
      <c r="H397" s="466" t="s">
        <v>21</v>
      </c>
      <c r="I397" s="466"/>
      <c r="J397" s="466"/>
      <c r="K397" s="466"/>
    </row>
    <row r="398" spans="1:11" ht="18.75" x14ac:dyDescent="0.3">
      <c r="A398" s="466"/>
      <c r="B398" s="466"/>
      <c r="C398" s="466"/>
      <c r="D398" s="463" t="s">
        <v>22</v>
      </c>
      <c r="E398" s="463"/>
      <c r="F398" s="463"/>
      <c r="G398" s="463"/>
      <c r="H398" s="12">
        <v>6</v>
      </c>
      <c r="I398" s="119" t="s">
        <v>23</v>
      </c>
      <c r="J398" s="12">
        <v>7</v>
      </c>
      <c r="K398" s="119" t="s">
        <v>23</v>
      </c>
    </row>
    <row r="399" spans="1:11" ht="18.75" x14ac:dyDescent="0.3">
      <c r="A399" s="466"/>
      <c r="B399" s="466"/>
      <c r="C399" s="466"/>
      <c r="D399" s="463" t="s">
        <v>24</v>
      </c>
      <c r="E399" s="463"/>
      <c r="F399" s="463"/>
      <c r="G399" s="463"/>
      <c r="H399" s="12">
        <v>14</v>
      </c>
      <c r="I399" s="119" t="s">
        <v>23</v>
      </c>
      <c r="J399" s="12">
        <v>16</v>
      </c>
      <c r="K399" s="119" t="s">
        <v>23</v>
      </c>
    </row>
    <row r="400" spans="1:11" ht="18.75" x14ac:dyDescent="0.3">
      <c r="A400" s="466"/>
      <c r="B400" s="466"/>
      <c r="C400" s="466"/>
      <c r="D400" s="463" t="s">
        <v>25</v>
      </c>
      <c r="E400" s="463"/>
      <c r="F400" s="463"/>
      <c r="G400" s="463"/>
      <c r="H400" s="12">
        <v>22</v>
      </c>
      <c r="I400" s="119" t="s">
        <v>23</v>
      </c>
      <c r="J400" s="12">
        <v>24</v>
      </c>
      <c r="K400" s="119" t="s">
        <v>23</v>
      </c>
    </row>
    <row r="401" spans="1:11" ht="18.75" x14ac:dyDescent="0.3">
      <c r="A401" s="466"/>
      <c r="B401" s="466"/>
      <c r="C401" s="466"/>
      <c r="D401" s="463" t="s">
        <v>26</v>
      </c>
      <c r="E401" s="463"/>
      <c r="F401" s="463"/>
      <c r="G401" s="463"/>
      <c r="H401" s="12">
        <v>3144</v>
      </c>
      <c r="I401" s="12"/>
      <c r="J401" s="12">
        <v>1863.11</v>
      </c>
      <c r="K401" s="119"/>
    </row>
    <row r="402" spans="1:11" ht="18.75" x14ac:dyDescent="0.3">
      <c r="A402" s="466"/>
      <c r="B402" s="466"/>
      <c r="C402" s="466"/>
      <c r="D402" s="463" t="s">
        <v>26</v>
      </c>
      <c r="E402" s="463"/>
      <c r="F402" s="463"/>
      <c r="G402" s="463"/>
      <c r="H402" s="12">
        <v>4716</v>
      </c>
      <c r="I402" s="12"/>
      <c r="J402" s="12">
        <v>3144</v>
      </c>
      <c r="K402" s="119"/>
    </row>
    <row r="403" spans="1:11" ht="18.75" x14ac:dyDescent="0.3">
      <c r="A403" s="466"/>
      <c r="B403" s="466"/>
      <c r="C403" s="466"/>
      <c r="D403" s="463" t="s">
        <v>27</v>
      </c>
      <c r="E403" s="463"/>
      <c r="F403" s="463"/>
      <c r="G403" s="463"/>
      <c r="H403" s="12">
        <v>62880</v>
      </c>
      <c r="I403" s="12"/>
      <c r="J403" s="12">
        <v>41920</v>
      </c>
      <c r="K403" s="12"/>
    </row>
    <row r="404" spans="1:11" ht="18.75" x14ac:dyDescent="0.3">
      <c r="A404" s="12"/>
      <c r="B404" s="453"/>
      <c r="C404" s="454"/>
      <c r="D404" s="12" t="s">
        <v>28</v>
      </c>
      <c r="E404" s="12"/>
      <c r="F404" s="12"/>
      <c r="G404" s="12"/>
      <c r="H404" s="469">
        <v>104800</v>
      </c>
      <c r="I404" s="469"/>
      <c r="J404" s="469"/>
      <c r="K404" s="469"/>
    </row>
    <row r="405" spans="1:11" ht="18.75" x14ac:dyDescent="0.3">
      <c r="A405" s="470" t="s">
        <v>29</v>
      </c>
      <c r="B405" s="471"/>
      <c r="C405" s="471"/>
      <c r="D405" s="471"/>
      <c r="E405" s="471"/>
      <c r="F405" s="471"/>
      <c r="G405" s="471"/>
      <c r="H405" s="471"/>
      <c r="I405" s="471"/>
      <c r="J405" s="471"/>
      <c r="K405" s="472"/>
    </row>
    <row r="406" spans="1:11" ht="18.75" x14ac:dyDescent="0.3">
      <c r="A406" s="137"/>
      <c r="B406" s="19"/>
      <c r="C406" s="19"/>
      <c r="D406" s="19"/>
      <c r="E406" s="19"/>
      <c r="F406" s="19"/>
      <c r="G406" s="19"/>
      <c r="H406" s="473"/>
      <c r="I406" s="473"/>
      <c r="J406" s="473"/>
      <c r="K406" s="474"/>
    </row>
    <row r="407" spans="1:11" ht="18.75" x14ac:dyDescent="0.3">
      <c r="A407" s="12"/>
      <c r="B407" s="453"/>
      <c r="C407" s="454"/>
      <c r="D407" s="461" t="s">
        <v>30</v>
      </c>
      <c r="E407" s="461"/>
      <c r="F407" s="461"/>
      <c r="G407" s="461"/>
      <c r="H407" s="467">
        <v>43055</v>
      </c>
      <c r="I407" s="467"/>
      <c r="J407" s="467"/>
      <c r="K407" s="467"/>
    </row>
    <row r="408" spans="1:11" ht="18.75" x14ac:dyDescent="0.25">
      <c r="A408" s="465">
        <v>2</v>
      </c>
      <c r="B408" s="466" t="s">
        <v>31</v>
      </c>
      <c r="C408" s="466"/>
      <c r="D408" s="461" t="s">
        <v>32</v>
      </c>
      <c r="E408" s="461"/>
      <c r="F408" s="461"/>
      <c r="G408" s="461"/>
      <c r="H408" s="467">
        <v>43251</v>
      </c>
      <c r="I408" s="467"/>
      <c r="J408" s="467"/>
      <c r="K408" s="467"/>
    </row>
    <row r="409" spans="1:11" ht="39" customHeight="1" x14ac:dyDescent="0.25">
      <c r="A409" s="465"/>
      <c r="B409" s="466"/>
      <c r="C409" s="466"/>
      <c r="D409" s="468" t="s">
        <v>33</v>
      </c>
      <c r="E409" s="468"/>
      <c r="F409" s="468"/>
      <c r="G409" s="468"/>
      <c r="H409" s="468" t="s">
        <v>34</v>
      </c>
      <c r="I409" s="468"/>
      <c r="J409" s="468"/>
      <c r="K409" s="468"/>
    </row>
    <row r="410" spans="1:11" ht="18.75" x14ac:dyDescent="0.25">
      <c r="A410" s="465"/>
      <c r="B410" s="466"/>
      <c r="C410" s="466"/>
      <c r="D410" s="461" t="s">
        <v>35</v>
      </c>
      <c r="E410" s="461"/>
      <c r="F410" s="461"/>
      <c r="G410" s="461"/>
      <c r="H410" s="461" t="s">
        <v>36</v>
      </c>
      <c r="I410" s="461"/>
      <c r="J410" s="461"/>
      <c r="K410" s="461"/>
    </row>
    <row r="411" spans="1:11" ht="18.75" x14ac:dyDescent="0.25">
      <c r="A411" s="465"/>
      <c r="B411" s="466"/>
      <c r="C411" s="466"/>
      <c r="D411" s="461" t="s">
        <v>37</v>
      </c>
      <c r="E411" s="461"/>
      <c r="F411" s="461"/>
      <c r="G411" s="461"/>
      <c r="H411" s="461" t="s">
        <v>38</v>
      </c>
      <c r="I411" s="461"/>
      <c r="J411" s="461"/>
      <c r="K411" s="461"/>
    </row>
    <row r="412" spans="1:11" ht="18.75" x14ac:dyDescent="0.25">
      <c r="A412" s="465"/>
      <c r="B412" s="466"/>
      <c r="C412" s="466"/>
      <c r="D412" s="461" t="s">
        <v>39</v>
      </c>
      <c r="E412" s="461"/>
      <c r="F412" s="461"/>
      <c r="G412" s="461"/>
      <c r="H412" s="461" t="s">
        <v>40</v>
      </c>
      <c r="I412" s="461"/>
      <c r="J412" s="461"/>
      <c r="K412" s="461"/>
    </row>
    <row r="413" spans="1:11" ht="18.75" x14ac:dyDescent="0.25">
      <c r="A413" s="465"/>
      <c r="B413" s="466"/>
      <c r="C413" s="466"/>
      <c r="D413" s="461" t="s">
        <v>41</v>
      </c>
      <c r="E413" s="461"/>
      <c r="F413" s="461"/>
      <c r="G413" s="461"/>
      <c r="H413" s="462">
        <v>20960</v>
      </c>
      <c r="I413" s="462"/>
      <c r="J413" s="462"/>
      <c r="K413" s="462"/>
    </row>
    <row r="414" spans="1:11" ht="18.75" x14ac:dyDescent="0.25">
      <c r="A414" s="465"/>
      <c r="B414" s="466"/>
      <c r="C414" s="466"/>
      <c r="D414" s="461" t="s">
        <v>42</v>
      </c>
      <c r="E414" s="461"/>
      <c r="F414" s="461"/>
      <c r="G414" s="461"/>
      <c r="H414" s="462">
        <v>31440</v>
      </c>
      <c r="I414" s="462"/>
      <c r="J414" s="462"/>
      <c r="K414" s="462"/>
    </row>
    <row r="415" spans="1:11" ht="18.75" x14ac:dyDescent="0.25">
      <c r="A415" s="24"/>
      <c r="B415" s="451"/>
      <c r="C415" s="452"/>
      <c r="D415" s="461" t="s">
        <v>27</v>
      </c>
      <c r="E415" s="461"/>
      <c r="F415" s="461"/>
      <c r="G415" s="461"/>
      <c r="H415" s="462">
        <v>157200</v>
      </c>
      <c r="I415" s="462"/>
      <c r="J415" s="462"/>
      <c r="K415" s="462"/>
    </row>
    <row r="416" spans="1:11" ht="23.25" x14ac:dyDescent="0.25">
      <c r="A416" s="133"/>
      <c r="B416" s="134"/>
      <c r="C416" s="134"/>
      <c r="D416" s="464" t="s">
        <v>43</v>
      </c>
      <c r="E416" s="464"/>
      <c r="F416" s="464"/>
      <c r="G416" s="134"/>
      <c r="H416" s="135">
        <v>262000</v>
      </c>
      <c r="I416" s="134"/>
      <c r="J416" s="134"/>
      <c r="K416" s="136"/>
    </row>
  </sheetData>
  <mergeCells count="750">
    <mergeCell ref="A1:K1"/>
    <mergeCell ref="A2:K2"/>
    <mergeCell ref="A3:C3"/>
    <mergeCell ref="D3:K3"/>
    <mergeCell ref="A4:C4"/>
    <mergeCell ref="D4:K4"/>
    <mergeCell ref="H27:K27"/>
    <mergeCell ref="D28:G28"/>
    <mergeCell ref="H28:K28"/>
    <mergeCell ref="H22:K22"/>
    <mergeCell ref="B20:C20"/>
    <mergeCell ref="H20:K20"/>
    <mergeCell ref="A21:K21"/>
    <mergeCell ref="H25:K25"/>
    <mergeCell ref="D26:G26"/>
    <mergeCell ref="H26:K26"/>
    <mergeCell ref="D8:K8"/>
    <mergeCell ref="D9:K9"/>
    <mergeCell ref="A10:K10"/>
    <mergeCell ref="A5:C5"/>
    <mergeCell ref="D5:K5"/>
    <mergeCell ref="A6:C6"/>
    <mergeCell ref="D6:K6"/>
    <mergeCell ref="A7:C7"/>
    <mergeCell ref="L11:N11"/>
    <mergeCell ref="A12:C19"/>
    <mergeCell ref="D12:G12"/>
    <mergeCell ref="H12:I12"/>
    <mergeCell ref="J12:K12"/>
    <mergeCell ref="D13:G13"/>
    <mergeCell ref="H13:K13"/>
    <mergeCell ref="D14:G14"/>
    <mergeCell ref="D15:G15"/>
    <mergeCell ref="D16:G16"/>
    <mergeCell ref="A11:C11"/>
    <mergeCell ref="D11:G11"/>
    <mergeCell ref="H11:I11"/>
    <mergeCell ref="J11:K11"/>
    <mergeCell ref="D17:G17"/>
    <mergeCell ref="D18:G18"/>
    <mergeCell ref="D19:G19"/>
    <mergeCell ref="D7:K7"/>
    <mergeCell ref="L22:N22"/>
    <mergeCell ref="D32:F32"/>
    <mergeCell ref="A33:K33"/>
    <mergeCell ref="A34:K34"/>
    <mergeCell ref="A35:C35"/>
    <mergeCell ref="D35:K35"/>
    <mergeCell ref="A36:C36"/>
    <mergeCell ref="D36:K36"/>
    <mergeCell ref="D29:G29"/>
    <mergeCell ref="H29:K29"/>
    <mergeCell ref="D30:G30"/>
    <mergeCell ref="H30:K30"/>
    <mergeCell ref="B31:C31"/>
    <mergeCell ref="D31:G31"/>
    <mergeCell ref="H31:K31"/>
    <mergeCell ref="B23:C23"/>
    <mergeCell ref="D23:G23"/>
    <mergeCell ref="H23:K23"/>
    <mergeCell ref="A24:A30"/>
    <mergeCell ref="B24:C30"/>
    <mergeCell ref="D24:G24"/>
    <mergeCell ref="H24:K24"/>
    <mergeCell ref="D25:G25"/>
    <mergeCell ref="D27:G27"/>
    <mergeCell ref="D40:K40"/>
    <mergeCell ref="D41:K41"/>
    <mergeCell ref="A42:K42"/>
    <mergeCell ref="A43:C43"/>
    <mergeCell ref="D43:G43"/>
    <mergeCell ref="H43:I43"/>
    <mergeCell ref="J43:K43"/>
    <mergeCell ref="A37:C37"/>
    <mergeCell ref="D37:K37"/>
    <mergeCell ref="A38:C38"/>
    <mergeCell ref="D38:K38"/>
    <mergeCell ref="A39:C39"/>
    <mergeCell ref="D39:K39"/>
    <mergeCell ref="D50:G50"/>
    <mergeCell ref="D51:G51"/>
    <mergeCell ref="H52:K52"/>
    <mergeCell ref="A53:K53"/>
    <mergeCell ref="H54:K54"/>
    <mergeCell ref="B55:C55"/>
    <mergeCell ref="D55:G55"/>
    <mergeCell ref="H55:K55"/>
    <mergeCell ref="A44:C51"/>
    <mergeCell ref="D44:G44"/>
    <mergeCell ref="H44:I44"/>
    <mergeCell ref="J44:K44"/>
    <mergeCell ref="D45:G45"/>
    <mergeCell ref="H45:K45"/>
    <mergeCell ref="D46:G46"/>
    <mergeCell ref="D47:G47"/>
    <mergeCell ref="D48:G48"/>
    <mergeCell ref="D49:G49"/>
    <mergeCell ref="D60:G60"/>
    <mergeCell ref="H60:K60"/>
    <mergeCell ref="D61:G61"/>
    <mergeCell ref="H61:K61"/>
    <mergeCell ref="D62:G62"/>
    <mergeCell ref="H62:K62"/>
    <mergeCell ref="A56:A62"/>
    <mergeCell ref="B56:C62"/>
    <mergeCell ref="D56:G56"/>
    <mergeCell ref="H56:K56"/>
    <mergeCell ref="D57:G57"/>
    <mergeCell ref="H57:K57"/>
    <mergeCell ref="D58:G58"/>
    <mergeCell ref="H58:K58"/>
    <mergeCell ref="D59:G59"/>
    <mergeCell ref="H59:K59"/>
    <mergeCell ref="A68:C68"/>
    <mergeCell ref="D68:K68"/>
    <mergeCell ref="A69:C69"/>
    <mergeCell ref="D69:K69"/>
    <mergeCell ref="A70:C70"/>
    <mergeCell ref="D70:K70"/>
    <mergeCell ref="D63:G63"/>
    <mergeCell ref="H63:K63"/>
    <mergeCell ref="D64:F64"/>
    <mergeCell ref="A65:K65"/>
    <mergeCell ref="A66:K66"/>
    <mergeCell ref="A67:C67"/>
    <mergeCell ref="D67:K67"/>
    <mergeCell ref="A71:C71"/>
    <mergeCell ref="D71:K71"/>
    <mergeCell ref="D72:K72"/>
    <mergeCell ref="D73:K73"/>
    <mergeCell ref="A74:K74"/>
    <mergeCell ref="A75:C75"/>
    <mergeCell ref="D75:G75"/>
    <mergeCell ref="H75:I75"/>
    <mergeCell ref="J75:K75"/>
    <mergeCell ref="D82:G82"/>
    <mergeCell ref="D83:G83"/>
    <mergeCell ref="H84:K84"/>
    <mergeCell ref="A85:K85"/>
    <mergeCell ref="H86:K86"/>
    <mergeCell ref="B87:C87"/>
    <mergeCell ref="D87:G87"/>
    <mergeCell ref="H87:K87"/>
    <mergeCell ref="A76:C83"/>
    <mergeCell ref="D76:G76"/>
    <mergeCell ref="H76:I76"/>
    <mergeCell ref="J76:K76"/>
    <mergeCell ref="D77:G77"/>
    <mergeCell ref="H77:K77"/>
    <mergeCell ref="D78:G78"/>
    <mergeCell ref="D79:G79"/>
    <mergeCell ref="D80:G80"/>
    <mergeCell ref="D81:G81"/>
    <mergeCell ref="D92:G92"/>
    <mergeCell ref="H92:K92"/>
    <mergeCell ref="D93:G93"/>
    <mergeCell ref="H93:K93"/>
    <mergeCell ref="D94:G94"/>
    <mergeCell ref="H94:K94"/>
    <mergeCell ref="A88:A94"/>
    <mergeCell ref="B88:C94"/>
    <mergeCell ref="D88:G88"/>
    <mergeCell ref="H88:K88"/>
    <mergeCell ref="D89:G89"/>
    <mergeCell ref="H89:K89"/>
    <mergeCell ref="D90:G90"/>
    <mergeCell ref="H90:K90"/>
    <mergeCell ref="D91:G91"/>
    <mergeCell ref="H91:K91"/>
    <mergeCell ref="A100:C100"/>
    <mergeCell ref="D100:K100"/>
    <mergeCell ref="A101:C101"/>
    <mergeCell ref="D101:K101"/>
    <mergeCell ref="A102:C102"/>
    <mergeCell ref="D102:K102"/>
    <mergeCell ref="D95:G95"/>
    <mergeCell ref="H95:K95"/>
    <mergeCell ref="D96:F96"/>
    <mergeCell ref="A97:K97"/>
    <mergeCell ref="A98:K98"/>
    <mergeCell ref="A99:C99"/>
    <mergeCell ref="D99:K99"/>
    <mergeCell ref="A103:C103"/>
    <mergeCell ref="D103:K103"/>
    <mergeCell ref="D104:K104"/>
    <mergeCell ref="D105:K105"/>
    <mergeCell ref="A106:K106"/>
    <mergeCell ref="A107:C107"/>
    <mergeCell ref="D107:G107"/>
    <mergeCell ref="H107:I107"/>
    <mergeCell ref="J107:K107"/>
    <mergeCell ref="D114:G114"/>
    <mergeCell ref="D115:G115"/>
    <mergeCell ref="H116:K116"/>
    <mergeCell ref="A117:K117"/>
    <mergeCell ref="H118:K118"/>
    <mergeCell ref="B119:C119"/>
    <mergeCell ref="D119:G119"/>
    <mergeCell ref="H119:K119"/>
    <mergeCell ref="A108:C115"/>
    <mergeCell ref="D108:G108"/>
    <mergeCell ref="H108:I108"/>
    <mergeCell ref="J108:K108"/>
    <mergeCell ref="D109:G109"/>
    <mergeCell ref="H109:K109"/>
    <mergeCell ref="D110:G110"/>
    <mergeCell ref="D111:G111"/>
    <mergeCell ref="D112:G112"/>
    <mergeCell ref="D113:G113"/>
    <mergeCell ref="D124:G124"/>
    <mergeCell ref="H124:K124"/>
    <mergeCell ref="D125:G125"/>
    <mergeCell ref="H125:K125"/>
    <mergeCell ref="D126:G126"/>
    <mergeCell ref="H126:K126"/>
    <mergeCell ref="A120:A126"/>
    <mergeCell ref="B120:C126"/>
    <mergeCell ref="D120:G120"/>
    <mergeCell ref="H120:K120"/>
    <mergeCell ref="D121:G121"/>
    <mergeCell ref="H121:K121"/>
    <mergeCell ref="D122:G122"/>
    <mergeCell ref="H122:K122"/>
    <mergeCell ref="D123:G123"/>
    <mergeCell ref="H123:K123"/>
    <mergeCell ref="A132:C132"/>
    <mergeCell ref="D132:K132"/>
    <mergeCell ref="A133:C133"/>
    <mergeCell ref="D133:K133"/>
    <mergeCell ref="A134:C134"/>
    <mergeCell ref="D134:K134"/>
    <mergeCell ref="D127:G127"/>
    <mergeCell ref="H127:K127"/>
    <mergeCell ref="D128:F128"/>
    <mergeCell ref="A129:K129"/>
    <mergeCell ref="A130:K130"/>
    <mergeCell ref="A131:C131"/>
    <mergeCell ref="D131:K131"/>
    <mergeCell ref="A135:C135"/>
    <mergeCell ref="D135:K135"/>
    <mergeCell ref="D136:K136"/>
    <mergeCell ref="D137:K137"/>
    <mergeCell ref="A138:K138"/>
    <mergeCell ref="A139:C139"/>
    <mergeCell ref="D139:G139"/>
    <mergeCell ref="H139:I139"/>
    <mergeCell ref="J139:K139"/>
    <mergeCell ref="D146:G146"/>
    <mergeCell ref="D147:G147"/>
    <mergeCell ref="H148:K148"/>
    <mergeCell ref="A149:K149"/>
    <mergeCell ref="H150:K150"/>
    <mergeCell ref="B151:C151"/>
    <mergeCell ref="D151:G151"/>
    <mergeCell ref="H151:K151"/>
    <mergeCell ref="A140:C147"/>
    <mergeCell ref="D140:G140"/>
    <mergeCell ref="H140:I140"/>
    <mergeCell ref="J140:K140"/>
    <mergeCell ref="D141:G141"/>
    <mergeCell ref="H141:K141"/>
    <mergeCell ref="D142:G142"/>
    <mergeCell ref="D143:G143"/>
    <mergeCell ref="D144:G144"/>
    <mergeCell ref="D145:G145"/>
    <mergeCell ref="D156:G156"/>
    <mergeCell ref="H156:K156"/>
    <mergeCell ref="D157:G157"/>
    <mergeCell ref="H157:K157"/>
    <mergeCell ref="D158:G158"/>
    <mergeCell ref="H158:K158"/>
    <mergeCell ref="A152:A158"/>
    <mergeCell ref="B152:C158"/>
    <mergeCell ref="D152:G152"/>
    <mergeCell ref="H152:K152"/>
    <mergeCell ref="D153:G153"/>
    <mergeCell ref="H153:K153"/>
    <mergeCell ref="D154:G154"/>
    <mergeCell ref="H154:K154"/>
    <mergeCell ref="D155:G155"/>
    <mergeCell ref="H155:K155"/>
    <mergeCell ref="A164:C164"/>
    <mergeCell ref="D164:K164"/>
    <mergeCell ref="A165:C165"/>
    <mergeCell ref="D165:K165"/>
    <mergeCell ref="A166:C166"/>
    <mergeCell ref="D166:K166"/>
    <mergeCell ref="D159:G159"/>
    <mergeCell ref="H159:K159"/>
    <mergeCell ref="D160:F160"/>
    <mergeCell ref="A161:K161"/>
    <mergeCell ref="A162:K162"/>
    <mergeCell ref="A163:C163"/>
    <mergeCell ref="D163:K163"/>
    <mergeCell ref="A167:C167"/>
    <mergeCell ref="D167:K167"/>
    <mergeCell ref="D168:K168"/>
    <mergeCell ref="D169:K169"/>
    <mergeCell ref="A170:K170"/>
    <mergeCell ref="A171:C171"/>
    <mergeCell ref="D171:G171"/>
    <mergeCell ref="H171:I171"/>
    <mergeCell ref="J171:K171"/>
    <mergeCell ref="D178:G178"/>
    <mergeCell ref="D179:G179"/>
    <mergeCell ref="H180:K180"/>
    <mergeCell ref="A181:K181"/>
    <mergeCell ref="H182:K182"/>
    <mergeCell ref="B183:C183"/>
    <mergeCell ref="D183:G183"/>
    <mergeCell ref="H183:K183"/>
    <mergeCell ref="A172:C179"/>
    <mergeCell ref="D172:G172"/>
    <mergeCell ref="H172:I172"/>
    <mergeCell ref="J172:K172"/>
    <mergeCell ref="D173:G173"/>
    <mergeCell ref="H173:K173"/>
    <mergeCell ref="D174:G174"/>
    <mergeCell ref="D175:G175"/>
    <mergeCell ref="D176:G176"/>
    <mergeCell ref="D177:G177"/>
    <mergeCell ref="D188:G188"/>
    <mergeCell ref="H188:K188"/>
    <mergeCell ref="D189:G189"/>
    <mergeCell ref="H189:K189"/>
    <mergeCell ref="D190:G190"/>
    <mergeCell ref="H190:K190"/>
    <mergeCell ref="A184:A190"/>
    <mergeCell ref="B184:C190"/>
    <mergeCell ref="D184:G184"/>
    <mergeCell ref="H184:K184"/>
    <mergeCell ref="D185:G185"/>
    <mergeCell ref="H185:K185"/>
    <mergeCell ref="D186:G186"/>
    <mergeCell ref="H186:K186"/>
    <mergeCell ref="D187:G187"/>
    <mergeCell ref="H187:K187"/>
    <mergeCell ref="A196:C196"/>
    <mergeCell ref="D196:K196"/>
    <mergeCell ref="A197:C197"/>
    <mergeCell ref="D197:K197"/>
    <mergeCell ref="A198:C198"/>
    <mergeCell ref="D198:K198"/>
    <mergeCell ref="D191:G191"/>
    <mergeCell ref="H191:K191"/>
    <mergeCell ref="D192:F192"/>
    <mergeCell ref="A193:K193"/>
    <mergeCell ref="A194:K194"/>
    <mergeCell ref="A195:C195"/>
    <mergeCell ref="D195:K195"/>
    <mergeCell ref="A199:C199"/>
    <mergeCell ref="D199:K199"/>
    <mergeCell ref="D200:K200"/>
    <mergeCell ref="D201:K201"/>
    <mergeCell ref="A202:K202"/>
    <mergeCell ref="A203:C203"/>
    <mergeCell ref="D203:G203"/>
    <mergeCell ref="H203:I203"/>
    <mergeCell ref="J203:K203"/>
    <mergeCell ref="D210:G210"/>
    <mergeCell ref="D211:G211"/>
    <mergeCell ref="H212:K212"/>
    <mergeCell ref="A213:K213"/>
    <mergeCell ref="H214:K214"/>
    <mergeCell ref="B215:C215"/>
    <mergeCell ref="D215:G215"/>
    <mergeCell ref="H215:K215"/>
    <mergeCell ref="A204:C211"/>
    <mergeCell ref="D204:G204"/>
    <mergeCell ref="H204:I204"/>
    <mergeCell ref="J204:K204"/>
    <mergeCell ref="D205:G205"/>
    <mergeCell ref="H205:K205"/>
    <mergeCell ref="D206:G206"/>
    <mergeCell ref="D207:G207"/>
    <mergeCell ref="D208:G208"/>
    <mergeCell ref="D209:G209"/>
    <mergeCell ref="D223:G223"/>
    <mergeCell ref="H223:K223"/>
    <mergeCell ref="D224:F224"/>
    <mergeCell ref="A227:C227"/>
    <mergeCell ref="D227:K227"/>
    <mergeCell ref="A228:C228"/>
    <mergeCell ref="D228:K228"/>
    <mergeCell ref="D220:G220"/>
    <mergeCell ref="H220:K220"/>
    <mergeCell ref="D221:G221"/>
    <mergeCell ref="H221:K221"/>
    <mergeCell ref="D222:G222"/>
    <mergeCell ref="H222:K222"/>
    <mergeCell ref="A216:A222"/>
    <mergeCell ref="B216:C222"/>
    <mergeCell ref="D216:G216"/>
    <mergeCell ref="H216:K216"/>
    <mergeCell ref="D217:G217"/>
    <mergeCell ref="H217:K217"/>
    <mergeCell ref="D218:G218"/>
    <mergeCell ref="H218:K218"/>
    <mergeCell ref="D219:G219"/>
    <mergeCell ref="H219:K219"/>
    <mergeCell ref="D232:K232"/>
    <mergeCell ref="D233:K233"/>
    <mergeCell ref="A234:K234"/>
    <mergeCell ref="A235:C235"/>
    <mergeCell ref="D235:G235"/>
    <mergeCell ref="H235:I235"/>
    <mergeCell ref="J235:K235"/>
    <mergeCell ref="A229:C229"/>
    <mergeCell ref="D229:K229"/>
    <mergeCell ref="A230:C230"/>
    <mergeCell ref="D230:K230"/>
    <mergeCell ref="A231:C231"/>
    <mergeCell ref="D231:K231"/>
    <mergeCell ref="D242:G242"/>
    <mergeCell ref="D243:G243"/>
    <mergeCell ref="H244:K244"/>
    <mergeCell ref="A245:K245"/>
    <mergeCell ref="H246:K246"/>
    <mergeCell ref="B247:C247"/>
    <mergeCell ref="D247:G247"/>
    <mergeCell ref="H247:K247"/>
    <mergeCell ref="A236:C243"/>
    <mergeCell ref="D236:G236"/>
    <mergeCell ref="H236:I236"/>
    <mergeCell ref="J236:K236"/>
    <mergeCell ref="D237:G237"/>
    <mergeCell ref="H237:K237"/>
    <mergeCell ref="D238:G238"/>
    <mergeCell ref="D239:G239"/>
    <mergeCell ref="D240:G240"/>
    <mergeCell ref="D241:G241"/>
    <mergeCell ref="D252:G252"/>
    <mergeCell ref="H252:K252"/>
    <mergeCell ref="D253:G253"/>
    <mergeCell ref="H253:K253"/>
    <mergeCell ref="D254:G254"/>
    <mergeCell ref="H254:K254"/>
    <mergeCell ref="A248:A254"/>
    <mergeCell ref="B248:C254"/>
    <mergeCell ref="D248:G248"/>
    <mergeCell ref="H248:K248"/>
    <mergeCell ref="D249:G249"/>
    <mergeCell ref="H249:K249"/>
    <mergeCell ref="D250:G250"/>
    <mergeCell ref="H250:K250"/>
    <mergeCell ref="D251:G251"/>
    <mergeCell ref="H251:K251"/>
    <mergeCell ref="A260:C260"/>
    <mergeCell ref="D260:K260"/>
    <mergeCell ref="A261:C261"/>
    <mergeCell ref="D261:K261"/>
    <mergeCell ref="A262:C262"/>
    <mergeCell ref="D262:K262"/>
    <mergeCell ref="D255:G255"/>
    <mergeCell ref="H255:K255"/>
    <mergeCell ref="D256:F256"/>
    <mergeCell ref="A257:K257"/>
    <mergeCell ref="A258:K258"/>
    <mergeCell ref="A259:C259"/>
    <mergeCell ref="D259:K259"/>
    <mergeCell ref="A263:C263"/>
    <mergeCell ref="D263:K263"/>
    <mergeCell ref="D264:K264"/>
    <mergeCell ref="D265:K265"/>
    <mergeCell ref="A266:K266"/>
    <mergeCell ref="A267:C267"/>
    <mergeCell ref="D267:G267"/>
    <mergeCell ref="H267:I267"/>
    <mergeCell ref="J267:K267"/>
    <mergeCell ref="D274:G274"/>
    <mergeCell ref="D275:G275"/>
    <mergeCell ref="H276:K276"/>
    <mergeCell ref="A277:K277"/>
    <mergeCell ref="H278:K278"/>
    <mergeCell ref="B279:C279"/>
    <mergeCell ref="D279:G279"/>
    <mergeCell ref="H279:K279"/>
    <mergeCell ref="A268:C275"/>
    <mergeCell ref="D268:G268"/>
    <mergeCell ref="H268:I268"/>
    <mergeCell ref="J268:K268"/>
    <mergeCell ref="D269:G269"/>
    <mergeCell ref="H269:K269"/>
    <mergeCell ref="D270:G270"/>
    <mergeCell ref="D271:G271"/>
    <mergeCell ref="D272:G272"/>
    <mergeCell ref="D273:G273"/>
    <mergeCell ref="D284:G284"/>
    <mergeCell ref="H284:K284"/>
    <mergeCell ref="D285:G285"/>
    <mergeCell ref="H285:K285"/>
    <mergeCell ref="D286:G286"/>
    <mergeCell ref="H286:K286"/>
    <mergeCell ref="A280:A286"/>
    <mergeCell ref="B280:C286"/>
    <mergeCell ref="D280:G280"/>
    <mergeCell ref="H280:K280"/>
    <mergeCell ref="D281:G281"/>
    <mergeCell ref="H281:K281"/>
    <mergeCell ref="D282:G282"/>
    <mergeCell ref="H282:K282"/>
    <mergeCell ref="D283:G283"/>
    <mergeCell ref="H283:K283"/>
    <mergeCell ref="A292:C292"/>
    <mergeCell ref="D292:K292"/>
    <mergeCell ref="A293:C293"/>
    <mergeCell ref="D293:K293"/>
    <mergeCell ref="A294:C294"/>
    <mergeCell ref="D294:K294"/>
    <mergeCell ref="D287:G287"/>
    <mergeCell ref="H287:K287"/>
    <mergeCell ref="D288:F288"/>
    <mergeCell ref="A289:K289"/>
    <mergeCell ref="A290:K290"/>
    <mergeCell ref="A291:C291"/>
    <mergeCell ref="D291:K291"/>
    <mergeCell ref="A295:C295"/>
    <mergeCell ref="D295:K295"/>
    <mergeCell ref="D296:K296"/>
    <mergeCell ref="D297:K297"/>
    <mergeCell ref="A298:K298"/>
    <mergeCell ref="A299:C299"/>
    <mergeCell ref="D299:G299"/>
    <mergeCell ref="H299:I299"/>
    <mergeCell ref="J299:K299"/>
    <mergeCell ref="D306:G306"/>
    <mergeCell ref="D307:G307"/>
    <mergeCell ref="H308:K308"/>
    <mergeCell ref="A309:K309"/>
    <mergeCell ref="H310:K310"/>
    <mergeCell ref="B311:C311"/>
    <mergeCell ref="D311:G311"/>
    <mergeCell ref="H311:K311"/>
    <mergeCell ref="A300:C307"/>
    <mergeCell ref="D300:G300"/>
    <mergeCell ref="H300:I300"/>
    <mergeCell ref="J300:K300"/>
    <mergeCell ref="D301:G301"/>
    <mergeCell ref="H301:K301"/>
    <mergeCell ref="D302:G302"/>
    <mergeCell ref="D303:G303"/>
    <mergeCell ref="D304:G304"/>
    <mergeCell ref="D305:G305"/>
    <mergeCell ref="D316:G316"/>
    <mergeCell ref="H316:K316"/>
    <mergeCell ref="D317:G317"/>
    <mergeCell ref="H317:K317"/>
    <mergeCell ref="D318:G318"/>
    <mergeCell ref="H318:K318"/>
    <mergeCell ref="A312:A318"/>
    <mergeCell ref="B312:C318"/>
    <mergeCell ref="D312:G312"/>
    <mergeCell ref="H312:K312"/>
    <mergeCell ref="D313:G313"/>
    <mergeCell ref="H313:K313"/>
    <mergeCell ref="D314:G314"/>
    <mergeCell ref="H314:K314"/>
    <mergeCell ref="D315:G315"/>
    <mergeCell ref="H315:K315"/>
    <mergeCell ref="A324:C324"/>
    <mergeCell ref="D324:K324"/>
    <mergeCell ref="A325:C325"/>
    <mergeCell ref="D325:K325"/>
    <mergeCell ref="A326:C326"/>
    <mergeCell ref="D326:K326"/>
    <mergeCell ref="D319:G319"/>
    <mergeCell ref="H319:K319"/>
    <mergeCell ref="D320:F320"/>
    <mergeCell ref="A321:K321"/>
    <mergeCell ref="A322:K322"/>
    <mergeCell ref="A323:C323"/>
    <mergeCell ref="D323:K323"/>
    <mergeCell ref="A327:C327"/>
    <mergeCell ref="D327:K327"/>
    <mergeCell ref="D328:K328"/>
    <mergeCell ref="D329:K329"/>
    <mergeCell ref="A330:K330"/>
    <mergeCell ref="A331:C331"/>
    <mergeCell ref="D331:G331"/>
    <mergeCell ref="H331:I331"/>
    <mergeCell ref="J331:K331"/>
    <mergeCell ref="D338:G338"/>
    <mergeCell ref="D339:G339"/>
    <mergeCell ref="H340:K340"/>
    <mergeCell ref="A341:K341"/>
    <mergeCell ref="H342:K342"/>
    <mergeCell ref="B343:C343"/>
    <mergeCell ref="D343:G343"/>
    <mergeCell ref="H343:K343"/>
    <mergeCell ref="A332:C339"/>
    <mergeCell ref="D332:G332"/>
    <mergeCell ref="H332:I332"/>
    <mergeCell ref="J332:K332"/>
    <mergeCell ref="D333:G333"/>
    <mergeCell ref="H333:K333"/>
    <mergeCell ref="D334:G334"/>
    <mergeCell ref="D335:G335"/>
    <mergeCell ref="D336:G336"/>
    <mergeCell ref="D337:G337"/>
    <mergeCell ref="D348:G348"/>
    <mergeCell ref="H348:K348"/>
    <mergeCell ref="D349:G349"/>
    <mergeCell ref="H349:K349"/>
    <mergeCell ref="D350:G350"/>
    <mergeCell ref="H350:K350"/>
    <mergeCell ref="A344:A350"/>
    <mergeCell ref="B344:C350"/>
    <mergeCell ref="D344:G344"/>
    <mergeCell ref="H344:K344"/>
    <mergeCell ref="D345:G345"/>
    <mergeCell ref="H345:K345"/>
    <mergeCell ref="D346:G346"/>
    <mergeCell ref="H346:K346"/>
    <mergeCell ref="D347:G347"/>
    <mergeCell ref="H347:K347"/>
    <mergeCell ref="A356:C356"/>
    <mergeCell ref="D356:K356"/>
    <mergeCell ref="A357:C357"/>
    <mergeCell ref="D357:K357"/>
    <mergeCell ref="A358:C358"/>
    <mergeCell ref="D358:K358"/>
    <mergeCell ref="D351:G351"/>
    <mergeCell ref="H351:K351"/>
    <mergeCell ref="D352:F352"/>
    <mergeCell ref="A353:K353"/>
    <mergeCell ref="A354:K354"/>
    <mergeCell ref="A355:C355"/>
    <mergeCell ref="D355:K355"/>
    <mergeCell ref="A359:C359"/>
    <mergeCell ref="D359:K359"/>
    <mergeCell ref="D360:K360"/>
    <mergeCell ref="D361:K361"/>
    <mergeCell ref="A362:K362"/>
    <mergeCell ref="A363:C363"/>
    <mergeCell ref="D363:G363"/>
    <mergeCell ref="H363:I363"/>
    <mergeCell ref="J363:K363"/>
    <mergeCell ref="D370:G370"/>
    <mergeCell ref="D371:G371"/>
    <mergeCell ref="H372:K372"/>
    <mergeCell ref="A373:K373"/>
    <mergeCell ref="H374:K374"/>
    <mergeCell ref="B375:C375"/>
    <mergeCell ref="D375:G375"/>
    <mergeCell ref="H375:K375"/>
    <mergeCell ref="A364:C371"/>
    <mergeCell ref="D364:G364"/>
    <mergeCell ref="H364:I364"/>
    <mergeCell ref="J364:K364"/>
    <mergeCell ref="D365:G365"/>
    <mergeCell ref="H365:K365"/>
    <mergeCell ref="D366:G366"/>
    <mergeCell ref="D367:G367"/>
    <mergeCell ref="D368:G368"/>
    <mergeCell ref="D369:G369"/>
    <mergeCell ref="D380:G380"/>
    <mergeCell ref="H380:K380"/>
    <mergeCell ref="D381:G381"/>
    <mergeCell ref="H381:K381"/>
    <mergeCell ref="D382:G382"/>
    <mergeCell ref="H382:K382"/>
    <mergeCell ref="A376:A382"/>
    <mergeCell ref="B376:C382"/>
    <mergeCell ref="D376:G376"/>
    <mergeCell ref="H376:K376"/>
    <mergeCell ref="D377:G377"/>
    <mergeCell ref="H377:K377"/>
    <mergeCell ref="D378:G378"/>
    <mergeCell ref="H378:K378"/>
    <mergeCell ref="D379:G379"/>
    <mergeCell ref="H379:K379"/>
    <mergeCell ref="A388:C388"/>
    <mergeCell ref="D388:K388"/>
    <mergeCell ref="A389:C389"/>
    <mergeCell ref="D389:K389"/>
    <mergeCell ref="A390:C390"/>
    <mergeCell ref="D390:K390"/>
    <mergeCell ref="D383:G383"/>
    <mergeCell ref="H383:K383"/>
    <mergeCell ref="D384:F384"/>
    <mergeCell ref="A385:K385"/>
    <mergeCell ref="A386:K386"/>
    <mergeCell ref="A387:C387"/>
    <mergeCell ref="D387:K387"/>
    <mergeCell ref="A391:C391"/>
    <mergeCell ref="D391:K391"/>
    <mergeCell ref="D392:K392"/>
    <mergeCell ref="D393:K393"/>
    <mergeCell ref="A394:K394"/>
    <mergeCell ref="A395:C395"/>
    <mergeCell ref="D395:G395"/>
    <mergeCell ref="H395:I395"/>
    <mergeCell ref="J395:K395"/>
    <mergeCell ref="H404:K404"/>
    <mergeCell ref="A405:K405"/>
    <mergeCell ref="H406:K406"/>
    <mergeCell ref="B407:C407"/>
    <mergeCell ref="D407:G407"/>
    <mergeCell ref="H407:K407"/>
    <mergeCell ref="A396:C403"/>
    <mergeCell ref="D396:G396"/>
    <mergeCell ref="H396:I396"/>
    <mergeCell ref="J396:K396"/>
    <mergeCell ref="D397:G397"/>
    <mergeCell ref="H397:K397"/>
    <mergeCell ref="D398:G398"/>
    <mergeCell ref="D399:G399"/>
    <mergeCell ref="D400:G400"/>
    <mergeCell ref="D401:G401"/>
    <mergeCell ref="D416:F416"/>
    <mergeCell ref="D412:G412"/>
    <mergeCell ref="H412:K412"/>
    <mergeCell ref="D413:G413"/>
    <mergeCell ref="H413:K413"/>
    <mergeCell ref="D414:G414"/>
    <mergeCell ref="H414:K414"/>
    <mergeCell ref="A408:A414"/>
    <mergeCell ref="B408:C414"/>
    <mergeCell ref="D408:G408"/>
    <mergeCell ref="H408:K408"/>
    <mergeCell ref="D409:G409"/>
    <mergeCell ref="H409:K409"/>
    <mergeCell ref="D410:G410"/>
    <mergeCell ref="H410:K410"/>
    <mergeCell ref="D411:G411"/>
    <mergeCell ref="H411:K411"/>
    <mergeCell ref="T5:W5"/>
    <mergeCell ref="T6:W6"/>
    <mergeCell ref="B415:C415"/>
    <mergeCell ref="B404:C404"/>
    <mergeCell ref="B383:C383"/>
    <mergeCell ref="B372:C372"/>
    <mergeCell ref="B351:C351"/>
    <mergeCell ref="B340:C340"/>
    <mergeCell ref="B319:C319"/>
    <mergeCell ref="B84:C84"/>
    <mergeCell ref="B95:C95"/>
    <mergeCell ref="B180:C180"/>
    <mergeCell ref="B191:C191"/>
    <mergeCell ref="B244:C244"/>
    <mergeCell ref="B255:C255"/>
    <mergeCell ref="B276:C276"/>
    <mergeCell ref="B287:C287"/>
    <mergeCell ref="B308:C308"/>
    <mergeCell ref="A225:K225"/>
    <mergeCell ref="A226:K226"/>
    <mergeCell ref="D415:G415"/>
    <mergeCell ref="H415:K415"/>
    <mergeCell ref="D402:G402"/>
    <mergeCell ref="D403:G403"/>
  </mergeCells>
  <printOptions horizontalCentered="1"/>
  <pageMargins left="0.433" right="0.43307086614173201" top="0.511811023622047" bottom="0.511811023622047" header="0.31496062992126" footer="0.31496062992126"/>
  <pageSetup paperSize="9" scale="59" orientation="portrait" r:id="rId1"/>
  <rowBreaks count="6" manualBreakCount="6">
    <brk id="64" max="10" man="1"/>
    <brk id="128" max="10" man="1"/>
    <brk id="192" max="10" man="1"/>
    <brk id="256" max="10" man="1"/>
    <brk id="320" max="10" man="1"/>
    <brk id="384"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2"/>
  <sheetViews>
    <sheetView view="pageBreakPreview" topLeftCell="A550" zoomScale="60" zoomScaleNormal="55" workbookViewId="0">
      <selection activeCell="H556" sqref="H556"/>
    </sheetView>
  </sheetViews>
  <sheetFormatPr defaultRowHeight="15" x14ac:dyDescent="0.25"/>
  <cols>
    <col min="1" max="2" width="10" customWidth="1"/>
    <col min="3" max="3" width="11.5703125" customWidth="1"/>
    <col min="4" max="5" width="9.42578125" customWidth="1"/>
    <col min="6" max="6" width="20.140625" customWidth="1"/>
    <col min="7" max="7" width="0.28515625" customWidth="1"/>
    <col min="8" max="8" width="23.42578125" customWidth="1"/>
    <col min="9" max="9" width="19.7109375" customWidth="1"/>
    <col min="10" max="10" width="14.140625" customWidth="1"/>
    <col min="11" max="11" width="20.42578125" customWidth="1"/>
    <col min="12" max="12" width="7.28515625" customWidth="1"/>
    <col min="13" max="13" width="7.140625" customWidth="1"/>
    <col min="14" max="14" width="12.28515625" customWidth="1"/>
    <col min="15" max="15" width="11.5703125" hidden="1" customWidth="1"/>
    <col min="16" max="19" width="0" hidden="1" customWidth="1"/>
    <col min="257" max="258" width="10" customWidth="1"/>
    <col min="259" max="259" width="14.140625" customWidth="1"/>
    <col min="260" max="261" width="9.42578125" customWidth="1"/>
    <col min="262" max="262" width="20.140625" customWidth="1"/>
    <col min="263" max="263" width="0.28515625" customWidth="1"/>
    <col min="264" max="264" width="23.42578125" customWidth="1"/>
    <col min="265" max="265" width="19.7109375" customWidth="1"/>
    <col min="266" max="266" width="14.140625" customWidth="1"/>
    <col min="267" max="267" width="23" customWidth="1"/>
    <col min="268" max="268" width="7.28515625" customWidth="1"/>
    <col min="269" max="269" width="7.140625" customWidth="1"/>
    <col min="270" max="270" width="6.85546875" customWidth="1"/>
    <col min="271" max="275" width="0" hidden="1" customWidth="1"/>
    <col min="513" max="514" width="10" customWidth="1"/>
    <col min="515" max="515" width="14.140625" customWidth="1"/>
    <col min="516" max="517" width="9.42578125" customWidth="1"/>
    <col min="518" max="518" width="20.140625" customWidth="1"/>
    <col min="519" max="519" width="0.28515625" customWidth="1"/>
    <col min="520" max="520" width="23.42578125" customWidth="1"/>
    <col min="521" max="521" width="19.7109375" customWidth="1"/>
    <col min="522" max="522" width="14.140625" customWidth="1"/>
    <col min="523" max="523" width="23" customWidth="1"/>
    <col min="524" max="524" width="7.28515625" customWidth="1"/>
    <col min="525" max="525" width="7.140625" customWidth="1"/>
    <col min="526" max="526" width="6.85546875" customWidth="1"/>
    <col min="527" max="531" width="0" hidden="1" customWidth="1"/>
    <col min="769" max="770" width="10" customWidth="1"/>
    <col min="771" max="771" width="14.140625" customWidth="1"/>
    <col min="772" max="773" width="9.42578125" customWidth="1"/>
    <col min="774" max="774" width="20.140625" customWidth="1"/>
    <col min="775" max="775" width="0.28515625" customWidth="1"/>
    <col min="776" max="776" width="23.42578125" customWidth="1"/>
    <col min="777" max="777" width="19.7109375" customWidth="1"/>
    <col min="778" max="778" width="14.140625" customWidth="1"/>
    <col min="779" max="779" width="23" customWidth="1"/>
    <col min="780" max="780" width="7.28515625" customWidth="1"/>
    <col min="781" max="781" width="7.140625" customWidth="1"/>
    <col min="782" max="782" width="6.85546875" customWidth="1"/>
    <col min="783" max="787" width="0" hidden="1" customWidth="1"/>
    <col min="1025" max="1026" width="10" customWidth="1"/>
    <col min="1027" max="1027" width="14.140625" customWidth="1"/>
    <col min="1028" max="1029" width="9.42578125" customWidth="1"/>
    <col min="1030" max="1030" width="20.140625" customWidth="1"/>
    <col min="1031" max="1031" width="0.28515625" customWidth="1"/>
    <col min="1032" max="1032" width="23.42578125" customWidth="1"/>
    <col min="1033" max="1033" width="19.7109375" customWidth="1"/>
    <col min="1034" max="1034" width="14.140625" customWidth="1"/>
    <col min="1035" max="1035" width="23" customWidth="1"/>
    <col min="1036" max="1036" width="7.28515625" customWidth="1"/>
    <col min="1037" max="1037" width="7.140625" customWidth="1"/>
    <col min="1038" max="1038" width="6.85546875" customWidth="1"/>
    <col min="1039" max="1043" width="0" hidden="1" customWidth="1"/>
    <col min="1281" max="1282" width="10" customWidth="1"/>
    <col min="1283" max="1283" width="14.140625" customWidth="1"/>
    <col min="1284" max="1285" width="9.42578125" customWidth="1"/>
    <col min="1286" max="1286" width="20.140625" customWidth="1"/>
    <col min="1287" max="1287" width="0.28515625" customWidth="1"/>
    <col min="1288" max="1288" width="23.42578125" customWidth="1"/>
    <col min="1289" max="1289" width="19.7109375" customWidth="1"/>
    <col min="1290" max="1290" width="14.140625" customWidth="1"/>
    <col min="1291" max="1291" width="23" customWidth="1"/>
    <col min="1292" max="1292" width="7.28515625" customWidth="1"/>
    <col min="1293" max="1293" width="7.140625" customWidth="1"/>
    <col min="1294" max="1294" width="6.85546875" customWidth="1"/>
    <col min="1295" max="1299" width="0" hidden="1" customWidth="1"/>
    <col min="1537" max="1538" width="10" customWidth="1"/>
    <col min="1539" max="1539" width="14.140625" customWidth="1"/>
    <col min="1540" max="1541" width="9.42578125" customWidth="1"/>
    <col min="1542" max="1542" width="20.140625" customWidth="1"/>
    <col min="1543" max="1543" width="0.28515625" customWidth="1"/>
    <col min="1544" max="1544" width="23.42578125" customWidth="1"/>
    <col min="1545" max="1545" width="19.7109375" customWidth="1"/>
    <col min="1546" max="1546" width="14.140625" customWidth="1"/>
    <col min="1547" max="1547" width="23" customWidth="1"/>
    <col min="1548" max="1548" width="7.28515625" customWidth="1"/>
    <col min="1549" max="1549" width="7.140625" customWidth="1"/>
    <col min="1550" max="1550" width="6.85546875" customWidth="1"/>
    <col min="1551" max="1555" width="0" hidden="1" customWidth="1"/>
    <col min="1793" max="1794" width="10" customWidth="1"/>
    <col min="1795" max="1795" width="14.140625" customWidth="1"/>
    <col min="1796" max="1797" width="9.42578125" customWidth="1"/>
    <col min="1798" max="1798" width="20.140625" customWidth="1"/>
    <col min="1799" max="1799" width="0.28515625" customWidth="1"/>
    <col min="1800" max="1800" width="23.42578125" customWidth="1"/>
    <col min="1801" max="1801" width="19.7109375" customWidth="1"/>
    <col min="1802" max="1802" width="14.140625" customWidth="1"/>
    <col min="1803" max="1803" width="23" customWidth="1"/>
    <col min="1804" max="1804" width="7.28515625" customWidth="1"/>
    <col min="1805" max="1805" width="7.140625" customWidth="1"/>
    <col min="1806" max="1806" width="6.85546875" customWidth="1"/>
    <col min="1807" max="1811" width="0" hidden="1" customWidth="1"/>
    <col min="2049" max="2050" width="10" customWidth="1"/>
    <col min="2051" max="2051" width="14.140625" customWidth="1"/>
    <col min="2052" max="2053" width="9.42578125" customWidth="1"/>
    <col min="2054" max="2054" width="20.140625" customWidth="1"/>
    <col min="2055" max="2055" width="0.28515625" customWidth="1"/>
    <col min="2056" max="2056" width="23.42578125" customWidth="1"/>
    <col min="2057" max="2057" width="19.7109375" customWidth="1"/>
    <col min="2058" max="2058" width="14.140625" customWidth="1"/>
    <col min="2059" max="2059" width="23" customWidth="1"/>
    <col min="2060" max="2060" width="7.28515625" customWidth="1"/>
    <col min="2061" max="2061" width="7.140625" customWidth="1"/>
    <col min="2062" max="2062" width="6.85546875" customWidth="1"/>
    <col min="2063" max="2067" width="0" hidden="1" customWidth="1"/>
    <col min="2305" max="2306" width="10" customWidth="1"/>
    <col min="2307" max="2307" width="14.140625" customWidth="1"/>
    <col min="2308" max="2309" width="9.42578125" customWidth="1"/>
    <col min="2310" max="2310" width="20.140625" customWidth="1"/>
    <col min="2311" max="2311" width="0.28515625" customWidth="1"/>
    <col min="2312" max="2312" width="23.42578125" customWidth="1"/>
    <col min="2313" max="2313" width="19.7109375" customWidth="1"/>
    <col min="2314" max="2314" width="14.140625" customWidth="1"/>
    <col min="2315" max="2315" width="23" customWidth="1"/>
    <col min="2316" max="2316" width="7.28515625" customWidth="1"/>
    <col min="2317" max="2317" width="7.140625" customWidth="1"/>
    <col min="2318" max="2318" width="6.85546875" customWidth="1"/>
    <col min="2319" max="2323" width="0" hidden="1" customWidth="1"/>
    <col min="2561" max="2562" width="10" customWidth="1"/>
    <col min="2563" max="2563" width="14.140625" customWidth="1"/>
    <col min="2564" max="2565" width="9.42578125" customWidth="1"/>
    <col min="2566" max="2566" width="20.140625" customWidth="1"/>
    <col min="2567" max="2567" width="0.28515625" customWidth="1"/>
    <col min="2568" max="2568" width="23.42578125" customWidth="1"/>
    <col min="2569" max="2569" width="19.7109375" customWidth="1"/>
    <col min="2570" max="2570" width="14.140625" customWidth="1"/>
    <col min="2571" max="2571" width="23" customWidth="1"/>
    <col min="2572" max="2572" width="7.28515625" customWidth="1"/>
    <col min="2573" max="2573" width="7.140625" customWidth="1"/>
    <col min="2574" max="2574" width="6.85546875" customWidth="1"/>
    <col min="2575" max="2579" width="0" hidden="1" customWidth="1"/>
    <col min="2817" max="2818" width="10" customWidth="1"/>
    <col min="2819" max="2819" width="14.140625" customWidth="1"/>
    <col min="2820" max="2821" width="9.42578125" customWidth="1"/>
    <col min="2822" max="2822" width="20.140625" customWidth="1"/>
    <col min="2823" max="2823" width="0.28515625" customWidth="1"/>
    <col min="2824" max="2824" width="23.42578125" customWidth="1"/>
    <col min="2825" max="2825" width="19.7109375" customWidth="1"/>
    <col min="2826" max="2826" width="14.140625" customWidth="1"/>
    <col min="2827" max="2827" width="23" customWidth="1"/>
    <col min="2828" max="2828" width="7.28515625" customWidth="1"/>
    <col min="2829" max="2829" width="7.140625" customWidth="1"/>
    <col min="2830" max="2830" width="6.85546875" customWidth="1"/>
    <col min="2831" max="2835" width="0" hidden="1" customWidth="1"/>
    <col min="3073" max="3074" width="10" customWidth="1"/>
    <col min="3075" max="3075" width="14.140625" customWidth="1"/>
    <col min="3076" max="3077" width="9.42578125" customWidth="1"/>
    <col min="3078" max="3078" width="20.140625" customWidth="1"/>
    <col min="3079" max="3079" width="0.28515625" customWidth="1"/>
    <col min="3080" max="3080" width="23.42578125" customWidth="1"/>
    <col min="3081" max="3081" width="19.7109375" customWidth="1"/>
    <col min="3082" max="3082" width="14.140625" customWidth="1"/>
    <col min="3083" max="3083" width="23" customWidth="1"/>
    <col min="3084" max="3084" width="7.28515625" customWidth="1"/>
    <col min="3085" max="3085" width="7.140625" customWidth="1"/>
    <col min="3086" max="3086" width="6.85546875" customWidth="1"/>
    <col min="3087" max="3091" width="0" hidden="1" customWidth="1"/>
    <col min="3329" max="3330" width="10" customWidth="1"/>
    <col min="3331" max="3331" width="14.140625" customWidth="1"/>
    <col min="3332" max="3333" width="9.42578125" customWidth="1"/>
    <col min="3334" max="3334" width="20.140625" customWidth="1"/>
    <col min="3335" max="3335" width="0.28515625" customWidth="1"/>
    <col min="3336" max="3336" width="23.42578125" customWidth="1"/>
    <col min="3337" max="3337" width="19.7109375" customWidth="1"/>
    <col min="3338" max="3338" width="14.140625" customWidth="1"/>
    <col min="3339" max="3339" width="23" customWidth="1"/>
    <col min="3340" max="3340" width="7.28515625" customWidth="1"/>
    <col min="3341" max="3341" width="7.140625" customWidth="1"/>
    <col min="3342" max="3342" width="6.85546875" customWidth="1"/>
    <col min="3343" max="3347" width="0" hidden="1" customWidth="1"/>
    <col min="3585" max="3586" width="10" customWidth="1"/>
    <col min="3587" max="3587" width="14.140625" customWidth="1"/>
    <col min="3588" max="3589" width="9.42578125" customWidth="1"/>
    <col min="3590" max="3590" width="20.140625" customWidth="1"/>
    <col min="3591" max="3591" width="0.28515625" customWidth="1"/>
    <col min="3592" max="3592" width="23.42578125" customWidth="1"/>
    <col min="3593" max="3593" width="19.7109375" customWidth="1"/>
    <col min="3594" max="3594" width="14.140625" customWidth="1"/>
    <col min="3595" max="3595" width="23" customWidth="1"/>
    <col min="3596" max="3596" width="7.28515625" customWidth="1"/>
    <col min="3597" max="3597" width="7.140625" customWidth="1"/>
    <col min="3598" max="3598" width="6.85546875" customWidth="1"/>
    <col min="3599" max="3603" width="0" hidden="1" customWidth="1"/>
    <col min="3841" max="3842" width="10" customWidth="1"/>
    <col min="3843" max="3843" width="14.140625" customWidth="1"/>
    <col min="3844" max="3845" width="9.42578125" customWidth="1"/>
    <col min="3846" max="3846" width="20.140625" customWidth="1"/>
    <col min="3847" max="3847" width="0.28515625" customWidth="1"/>
    <col min="3848" max="3848" width="23.42578125" customWidth="1"/>
    <col min="3849" max="3849" width="19.7109375" customWidth="1"/>
    <col min="3850" max="3850" width="14.140625" customWidth="1"/>
    <col min="3851" max="3851" width="23" customWidth="1"/>
    <col min="3852" max="3852" width="7.28515625" customWidth="1"/>
    <col min="3853" max="3853" width="7.140625" customWidth="1"/>
    <col min="3854" max="3854" width="6.85546875" customWidth="1"/>
    <col min="3855" max="3859" width="0" hidden="1" customWidth="1"/>
    <col min="4097" max="4098" width="10" customWidth="1"/>
    <col min="4099" max="4099" width="14.140625" customWidth="1"/>
    <col min="4100" max="4101" width="9.42578125" customWidth="1"/>
    <col min="4102" max="4102" width="20.140625" customWidth="1"/>
    <col min="4103" max="4103" width="0.28515625" customWidth="1"/>
    <col min="4104" max="4104" width="23.42578125" customWidth="1"/>
    <col min="4105" max="4105" width="19.7109375" customWidth="1"/>
    <col min="4106" max="4106" width="14.140625" customWidth="1"/>
    <col min="4107" max="4107" width="23" customWidth="1"/>
    <col min="4108" max="4108" width="7.28515625" customWidth="1"/>
    <col min="4109" max="4109" width="7.140625" customWidth="1"/>
    <col min="4110" max="4110" width="6.85546875" customWidth="1"/>
    <col min="4111" max="4115" width="0" hidden="1" customWidth="1"/>
    <col min="4353" max="4354" width="10" customWidth="1"/>
    <col min="4355" max="4355" width="14.140625" customWidth="1"/>
    <col min="4356" max="4357" width="9.42578125" customWidth="1"/>
    <col min="4358" max="4358" width="20.140625" customWidth="1"/>
    <col min="4359" max="4359" width="0.28515625" customWidth="1"/>
    <col min="4360" max="4360" width="23.42578125" customWidth="1"/>
    <col min="4361" max="4361" width="19.7109375" customWidth="1"/>
    <col min="4362" max="4362" width="14.140625" customWidth="1"/>
    <col min="4363" max="4363" width="23" customWidth="1"/>
    <col min="4364" max="4364" width="7.28515625" customWidth="1"/>
    <col min="4365" max="4365" width="7.140625" customWidth="1"/>
    <col min="4366" max="4366" width="6.85546875" customWidth="1"/>
    <col min="4367" max="4371" width="0" hidden="1" customWidth="1"/>
    <col min="4609" max="4610" width="10" customWidth="1"/>
    <col min="4611" max="4611" width="14.140625" customWidth="1"/>
    <col min="4612" max="4613" width="9.42578125" customWidth="1"/>
    <col min="4614" max="4614" width="20.140625" customWidth="1"/>
    <col min="4615" max="4615" width="0.28515625" customWidth="1"/>
    <col min="4616" max="4616" width="23.42578125" customWidth="1"/>
    <col min="4617" max="4617" width="19.7109375" customWidth="1"/>
    <col min="4618" max="4618" width="14.140625" customWidth="1"/>
    <col min="4619" max="4619" width="23" customWidth="1"/>
    <col min="4620" max="4620" width="7.28515625" customWidth="1"/>
    <col min="4621" max="4621" width="7.140625" customWidth="1"/>
    <col min="4622" max="4622" width="6.85546875" customWidth="1"/>
    <col min="4623" max="4627" width="0" hidden="1" customWidth="1"/>
    <col min="4865" max="4866" width="10" customWidth="1"/>
    <col min="4867" max="4867" width="14.140625" customWidth="1"/>
    <col min="4868" max="4869" width="9.42578125" customWidth="1"/>
    <col min="4870" max="4870" width="20.140625" customWidth="1"/>
    <col min="4871" max="4871" width="0.28515625" customWidth="1"/>
    <col min="4872" max="4872" width="23.42578125" customWidth="1"/>
    <col min="4873" max="4873" width="19.7109375" customWidth="1"/>
    <col min="4874" max="4874" width="14.140625" customWidth="1"/>
    <col min="4875" max="4875" width="23" customWidth="1"/>
    <col min="4876" max="4876" width="7.28515625" customWidth="1"/>
    <col min="4877" max="4877" width="7.140625" customWidth="1"/>
    <col min="4878" max="4878" width="6.85546875" customWidth="1"/>
    <col min="4879" max="4883" width="0" hidden="1" customWidth="1"/>
    <col min="5121" max="5122" width="10" customWidth="1"/>
    <col min="5123" max="5123" width="14.140625" customWidth="1"/>
    <col min="5124" max="5125" width="9.42578125" customWidth="1"/>
    <col min="5126" max="5126" width="20.140625" customWidth="1"/>
    <col min="5127" max="5127" width="0.28515625" customWidth="1"/>
    <col min="5128" max="5128" width="23.42578125" customWidth="1"/>
    <col min="5129" max="5129" width="19.7109375" customWidth="1"/>
    <col min="5130" max="5130" width="14.140625" customWidth="1"/>
    <col min="5131" max="5131" width="23" customWidth="1"/>
    <col min="5132" max="5132" width="7.28515625" customWidth="1"/>
    <col min="5133" max="5133" width="7.140625" customWidth="1"/>
    <col min="5134" max="5134" width="6.85546875" customWidth="1"/>
    <col min="5135" max="5139" width="0" hidden="1" customWidth="1"/>
    <col min="5377" max="5378" width="10" customWidth="1"/>
    <col min="5379" max="5379" width="14.140625" customWidth="1"/>
    <col min="5380" max="5381" width="9.42578125" customWidth="1"/>
    <col min="5382" max="5382" width="20.140625" customWidth="1"/>
    <col min="5383" max="5383" width="0.28515625" customWidth="1"/>
    <col min="5384" max="5384" width="23.42578125" customWidth="1"/>
    <col min="5385" max="5385" width="19.7109375" customWidth="1"/>
    <col min="5386" max="5386" width="14.140625" customWidth="1"/>
    <col min="5387" max="5387" width="23" customWidth="1"/>
    <col min="5388" max="5388" width="7.28515625" customWidth="1"/>
    <col min="5389" max="5389" width="7.140625" customWidth="1"/>
    <col min="5390" max="5390" width="6.85546875" customWidth="1"/>
    <col min="5391" max="5395" width="0" hidden="1" customWidth="1"/>
    <col min="5633" max="5634" width="10" customWidth="1"/>
    <col min="5635" max="5635" width="14.140625" customWidth="1"/>
    <col min="5636" max="5637" width="9.42578125" customWidth="1"/>
    <col min="5638" max="5638" width="20.140625" customWidth="1"/>
    <col min="5639" max="5639" width="0.28515625" customWidth="1"/>
    <col min="5640" max="5640" width="23.42578125" customWidth="1"/>
    <col min="5641" max="5641" width="19.7109375" customWidth="1"/>
    <col min="5642" max="5642" width="14.140625" customWidth="1"/>
    <col min="5643" max="5643" width="23" customWidth="1"/>
    <col min="5644" max="5644" width="7.28515625" customWidth="1"/>
    <col min="5645" max="5645" width="7.140625" customWidth="1"/>
    <col min="5646" max="5646" width="6.85546875" customWidth="1"/>
    <col min="5647" max="5651" width="0" hidden="1" customWidth="1"/>
    <col min="5889" max="5890" width="10" customWidth="1"/>
    <col min="5891" max="5891" width="14.140625" customWidth="1"/>
    <col min="5892" max="5893" width="9.42578125" customWidth="1"/>
    <col min="5894" max="5894" width="20.140625" customWidth="1"/>
    <col min="5895" max="5895" width="0.28515625" customWidth="1"/>
    <col min="5896" max="5896" width="23.42578125" customWidth="1"/>
    <col min="5897" max="5897" width="19.7109375" customWidth="1"/>
    <col min="5898" max="5898" width="14.140625" customWidth="1"/>
    <col min="5899" max="5899" width="23" customWidth="1"/>
    <col min="5900" max="5900" width="7.28515625" customWidth="1"/>
    <col min="5901" max="5901" width="7.140625" customWidth="1"/>
    <col min="5902" max="5902" width="6.85546875" customWidth="1"/>
    <col min="5903" max="5907" width="0" hidden="1" customWidth="1"/>
    <col min="6145" max="6146" width="10" customWidth="1"/>
    <col min="6147" max="6147" width="14.140625" customWidth="1"/>
    <col min="6148" max="6149" width="9.42578125" customWidth="1"/>
    <col min="6150" max="6150" width="20.140625" customWidth="1"/>
    <col min="6151" max="6151" width="0.28515625" customWidth="1"/>
    <col min="6152" max="6152" width="23.42578125" customWidth="1"/>
    <col min="6153" max="6153" width="19.7109375" customWidth="1"/>
    <col min="6154" max="6154" width="14.140625" customWidth="1"/>
    <col min="6155" max="6155" width="23" customWidth="1"/>
    <col min="6156" max="6156" width="7.28515625" customWidth="1"/>
    <col min="6157" max="6157" width="7.140625" customWidth="1"/>
    <col min="6158" max="6158" width="6.85546875" customWidth="1"/>
    <col min="6159" max="6163" width="0" hidden="1" customWidth="1"/>
    <col min="6401" max="6402" width="10" customWidth="1"/>
    <col min="6403" max="6403" width="14.140625" customWidth="1"/>
    <col min="6404" max="6405" width="9.42578125" customWidth="1"/>
    <col min="6406" max="6406" width="20.140625" customWidth="1"/>
    <col min="6407" max="6407" width="0.28515625" customWidth="1"/>
    <col min="6408" max="6408" width="23.42578125" customWidth="1"/>
    <col min="6409" max="6409" width="19.7109375" customWidth="1"/>
    <col min="6410" max="6410" width="14.140625" customWidth="1"/>
    <col min="6411" max="6411" width="23" customWidth="1"/>
    <col min="6412" max="6412" width="7.28515625" customWidth="1"/>
    <col min="6413" max="6413" width="7.140625" customWidth="1"/>
    <col min="6414" max="6414" width="6.85546875" customWidth="1"/>
    <col min="6415" max="6419" width="0" hidden="1" customWidth="1"/>
    <col min="6657" max="6658" width="10" customWidth="1"/>
    <col min="6659" max="6659" width="14.140625" customWidth="1"/>
    <col min="6660" max="6661" width="9.42578125" customWidth="1"/>
    <col min="6662" max="6662" width="20.140625" customWidth="1"/>
    <col min="6663" max="6663" width="0.28515625" customWidth="1"/>
    <col min="6664" max="6664" width="23.42578125" customWidth="1"/>
    <col min="6665" max="6665" width="19.7109375" customWidth="1"/>
    <col min="6666" max="6666" width="14.140625" customWidth="1"/>
    <col min="6667" max="6667" width="23" customWidth="1"/>
    <col min="6668" max="6668" width="7.28515625" customWidth="1"/>
    <col min="6669" max="6669" width="7.140625" customWidth="1"/>
    <col min="6670" max="6670" width="6.85546875" customWidth="1"/>
    <col min="6671" max="6675" width="0" hidden="1" customWidth="1"/>
    <col min="6913" max="6914" width="10" customWidth="1"/>
    <col min="6915" max="6915" width="14.140625" customWidth="1"/>
    <col min="6916" max="6917" width="9.42578125" customWidth="1"/>
    <col min="6918" max="6918" width="20.140625" customWidth="1"/>
    <col min="6919" max="6919" width="0.28515625" customWidth="1"/>
    <col min="6920" max="6920" width="23.42578125" customWidth="1"/>
    <col min="6921" max="6921" width="19.7109375" customWidth="1"/>
    <col min="6922" max="6922" width="14.140625" customWidth="1"/>
    <col min="6923" max="6923" width="23" customWidth="1"/>
    <col min="6924" max="6924" width="7.28515625" customWidth="1"/>
    <col min="6925" max="6925" width="7.140625" customWidth="1"/>
    <col min="6926" max="6926" width="6.85546875" customWidth="1"/>
    <col min="6927" max="6931" width="0" hidden="1" customWidth="1"/>
    <col min="7169" max="7170" width="10" customWidth="1"/>
    <col min="7171" max="7171" width="14.140625" customWidth="1"/>
    <col min="7172" max="7173" width="9.42578125" customWidth="1"/>
    <col min="7174" max="7174" width="20.140625" customWidth="1"/>
    <col min="7175" max="7175" width="0.28515625" customWidth="1"/>
    <col min="7176" max="7176" width="23.42578125" customWidth="1"/>
    <col min="7177" max="7177" width="19.7109375" customWidth="1"/>
    <col min="7178" max="7178" width="14.140625" customWidth="1"/>
    <col min="7179" max="7179" width="23" customWidth="1"/>
    <col min="7180" max="7180" width="7.28515625" customWidth="1"/>
    <col min="7181" max="7181" width="7.140625" customWidth="1"/>
    <col min="7182" max="7182" width="6.85546875" customWidth="1"/>
    <col min="7183" max="7187" width="0" hidden="1" customWidth="1"/>
    <col min="7425" max="7426" width="10" customWidth="1"/>
    <col min="7427" max="7427" width="14.140625" customWidth="1"/>
    <col min="7428" max="7429" width="9.42578125" customWidth="1"/>
    <col min="7430" max="7430" width="20.140625" customWidth="1"/>
    <col min="7431" max="7431" width="0.28515625" customWidth="1"/>
    <col min="7432" max="7432" width="23.42578125" customWidth="1"/>
    <col min="7433" max="7433" width="19.7109375" customWidth="1"/>
    <col min="7434" max="7434" width="14.140625" customWidth="1"/>
    <col min="7435" max="7435" width="23" customWidth="1"/>
    <col min="7436" max="7436" width="7.28515625" customWidth="1"/>
    <col min="7437" max="7437" width="7.140625" customWidth="1"/>
    <col min="7438" max="7438" width="6.85546875" customWidth="1"/>
    <col min="7439" max="7443" width="0" hidden="1" customWidth="1"/>
    <col min="7681" max="7682" width="10" customWidth="1"/>
    <col min="7683" max="7683" width="14.140625" customWidth="1"/>
    <col min="7684" max="7685" width="9.42578125" customWidth="1"/>
    <col min="7686" max="7686" width="20.140625" customWidth="1"/>
    <col min="7687" max="7687" width="0.28515625" customWidth="1"/>
    <col min="7688" max="7688" width="23.42578125" customWidth="1"/>
    <col min="7689" max="7689" width="19.7109375" customWidth="1"/>
    <col min="7690" max="7690" width="14.140625" customWidth="1"/>
    <col min="7691" max="7691" width="23" customWidth="1"/>
    <col min="7692" max="7692" width="7.28515625" customWidth="1"/>
    <col min="7693" max="7693" width="7.140625" customWidth="1"/>
    <col min="7694" max="7694" width="6.85546875" customWidth="1"/>
    <col min="7695" max="7699" width="0" hidden="1" customWidth="1"/>
    <col min="7937" max="7938" width="10" customWidth="1"/>
    <col min="7939" max="7939" width="14.140625" customWidth="1"/>
    <col min="7940" max="7941" width="9.42578125" customWidth="1"/>
    <col min="7942" max="7942" width="20.140625" customWidth="1"/>
    <col min="7943" max="7943" width="0.28515625" customWidth="1"/>
    <col min="7944" max="7944" width="23.42578125" customWidth="1"/>
    <col min="7945" max="7945" width="19.7109375" customWidth="1"/>
    <col min="7946" max="7946" width="14.140625" customWidth="1"/>
    <col min="7947" max="7947" width="23" customWidth="1"/>
    <col min="7948" max="7948" width="7.28515625" customWidth="1"/>
    <col min="7949" max="7949" width="7.140625" customWidth="1"/>
    <col min="7950" max="7950" width="6.85546875" customWidth="1"/>
    <col min="7951" max="7955" width="0" hidden="1" customWidth="1"/>
    <col min="8193" max="8194" width="10" customWidth="1"/>
    <col min="8195" max="8195" width="14.140625" customWidth="1"/>
    <col min="8196" max="8197" width="9.42578125" customWidth="1"/>
    <col min="8198" max="8198" width="20.140625" customWidth="1"/>
    <col min="8199" max="8199" width="0.28515625" customWidth="1"/>
    <col min="8200" max="8200" width="23.42578125" customWidth="1"/>
    <col min="8201" max="8201" width="19.7109375" customWidth="1"/>
    <col min="8202" max="8202" width="14.140625" customWidth="1"/>
    <col min="8203" max="8203" width="23" customWidth="1"/>
    <col min="8204" max="8204" width="7.28515625" customWidth="1"/>
    <col min="8205" max="8205" width="7.140625" customWidth="1"/>
    <col min="8206" max="8206" width="6.85546875" customWidth="1"/>
    <col min="8207" max="8211" width="0" hidden="1" customWidth="1"/>
    <col min="8449" max="8450" width="10" customWidth="1"/>
    <col min="8451" max="8451" width="14.140625" customWidth="1"/>
    <col min="8452" max="8453" width="9.42578125" customWidth="1"/>
    <col min="8454" max="8454" width="20.140625" customWidth="1"/>
    <col min="8455" max="8455" width="0.28515625" customWidth="1"/>
    <col min="8456" max="8456" width="23.42578125" customWidth="1"/>
    <col min="8457" max="8457" width="19.7109375" customWidth="1"/>
    <col min="8458" max="8458" width="14.140625" customWidth="1"/>
    <col min="8459" max="8459" width="23" customWidth="1"/>
    <col min="8460" max="8460" width="7.28515625" customWidth="1"/>
    <col min="8461" max="8461" width="7.140625" customWidth="1"/>
    <col min="8462" max="8462" width="6.85546875" customWidth="1"/>
    <col min="8463" max="8467" width="0" hidden="1" customWidth="1"/>
    <col min="8705" max="8706" width="10" customWidth="1"/>
    <col min="8707" max="8707" width="14.140625" customWidth="1"/>
    <col min="8708" max="8709" width="9.42578125" customWidth="1"/>
    <col min="8710" max="8710" width="20.140625" customWidth="1"/>
    <col min="8711" max="8711" width="0.28515625" customWidth="1"/>
    <col min="8712" max="8712" width="23.42578125" customWidth="1"/>
    <col min="8713" max="8713" width="19.7109375" customWidth="1"/>
    <col min="8714" max="8714" width="14.140625" customWidth="1"/>
    <col min="8715" max="8715" width="23" customWidth="1"/>
    <col min="8716" max="8716" width="7.28515625" customWidth="1"/>
    <col min="8717" max="8717" width="7.140625" customWidth="1"/>
    <col min="8718" max="8718" width="6.85546875" customWidth="1"/>
    <col min="8719" max="8723" width="0" hidden="1" customWidth="1"/>
    <col min="8961" max="8962" width="10" customWidth="1"/>
    <col min="8963" max="8963" width="14.140625" customWidth="1"/>
    <col min="8964" max="8965" width="9.42578125" customWidth="1"/>
    <col min="8966" max="8966" width="20.140625" customWidth="1"/>
    <col min="8967" max="8967" width="0.28515625" customWidth="1"/>
    <col min="8968" max="8968" width="23.42578125" customWidth="1"/>
    <col min="8969" max="8969" width="19.7109375" customWidth="1"/>
    <col min="8970" max="8970" width="14.140625" customWidth="1"/>
    <col min="8971" max="8971" width="23" customWidth="1"/>
    <col min="8972" max="8972" width="7.28515625" customWidth="1"/>
    <col min="8973" max="8973" width="7.140625" customWidth="1"/>
    <col min="8974" max="8974" width="6.85546875" customWidth="1"/>
    <col min="8975" max="8979" width="0" hidden="1" customWidth="1"/>
    <col min="9217" max="9218" width="10" customWidth="1"/>
    <col min="9219" max="9219" width="14.140625" customWidth="1"/>
    <col min="9220" max="9221" width="9.42578125" customWidth="1"/>
    <col min="9222" max="9222" width="20.140625" customWidth="1"/>
    <col min="9223" max="9223" width="0.28515625" customWidth="1"/>
    <col min="9224" max="9224" width="23.42578125" customWidth="1"/>
    <col min="9225" max="9225" width="19.7109375" customWidth="1"/>
    <col min="9226" max="9226" width="14.140625" customWidth="1"/>
    <col min="9227" max="9227" width="23" customWidth="1"/>
    <col min="9228" max="9228" width="7.28515625" customWidth="1"/>
    <col min="9229" max="9229" width="7.140625" customWidth="1"/>
    <col min="9230" max="9230" width="6.85546875" customWidth="1"/>
    <col min="9231" max="9235" width="0" hidden="1" customWidth="1"/>
    <col min="9473" max="9474" width="10" customWidth="1"/>
    <col min="9475" max="9475" width="14.140625" customWidth="1"/>
    <col min="9476" max="9477" width="9.42578125" customWidth="1"/>
    <col min="9478" max="9478" width="20.140625" customWidth="1"/>
    <col min="9479" max="9479" width="0.28515625" customWidth="1"/>
    <col min="9480" max="9480" width="23.42578125" customWidth="1"/>
    <col min="9481" max="9481" width="19.7109375" customWidth="1"/>
    <col min="9482" max="9482" width="14.140625" customWidth="1"/>
    <col min="9483" max="9483" width="23" customWidth="1"/>
    <col min="9484" max="9484" width="7.28515625" customWidth="1"/>
    <col min="9485" max="9485" width="7.140625" customWidth="1"/>
    <col min="9486" max="9486" width="6.85546875" customWidth="1"/>
    <col min="9487" max="9491" width="0" hidden="1" customWidth="1"/>
    <col min="9729" max="9730" width="10" customWidth="1"/>
    <col min="9731" max="9731" width="14.140625" customWidth="1"/>
    <col min="9732" max="9733" width="9.42578125" customWidth="1"/>
    <col min="9734" max="9734" width="20.140625" customWidth="1"/>
    <col min="9735" max="9735" width="0.28515625" customWidth="1"/>
    <col min="9736" max="9736" width="23.42578125" customWidth="1"/>
    <col min="9737" max="9737" width="19.7109375" customWidth="1"/>
    <col min="9738" max="9738" width="14.140625" customWidth="1"/>
    <col min="9739" max="9739" width="23" customWidth="1"/>
    <col min="9740" max="9740" width="7.28515625" customWidth="1"/>
    <col min="9741" max="9741" width="7.140625" customWidth="1"/>
    <col min="9742" max="9742" width="6.85546875" customWidth="1"/>
    <col min="9743" max="9747" width="0" hidden="1" customWidth="1"/>
    <col min="9985" max="9986" width="10" customWidth="1"/>
    <col min="9987" max="9987" width="14.140625" customWidth="1"/>
    <col min="9988" max="9989" width="9.42578125" customWidth="1"/>
    <col min="9990" max="9990" width="20.140625" customWidth="1"/>
    <col min="9991" max="9991" width="0.28515625" customWidth="1"/>
    <col min="9992" max="9992" width="23.42578125" customWidth="1"/>
    <col min="9993" max="9993" width="19.7109375" customWidth="1"/>
    <col min="9994" max="9994" width="14.140625" customWidth="1"/>
    <col min="9995" max="9995" width="23" customWidth="1"/>
    <col min="9996" max="9996" width="7.28515625" customWidth="1"/>
    <col min="9997" max="9997" width="7.140625" customWidth="1"/>
    <col min="9998" max="9998" width="6.85546875" customWidth="1"/>
    <col min="9999" max="10003" width="0" hidden="1" customWidth="1"/>
    <col min="10241" max="10242" width="10" customWidth="1"/>
    <col min="10243" max="10243" width="14.140625" customWidth="1"/>
    <col min="10244" max="10245" width="9.42578125" customWidth="1"/>
    <col min="10246" max="10246" width="20.140625" customWidth="1"/>
    <col min="10247" max="10247" width="0.28515625" customWidth="1"/>
    <col min="10248" max="10248" width="23.42578125" customWidth="1"/>
    <col min="10249" max="10249" width="19.7109375" customWidth="1"/>
    <col min="10250" max="10250" width="14.140625" customWidth="1"/>
    <col min="10251" max="10251" width="23" customWidth="1"/>
    <col min="10252" max="10252" width="7.28515625" customWidth="1"/>
    <col min="10253" max="10253" width="7.140625" customWidth="1"/>
    <col min="10254" max="10254" width="6.85546875" customWidth="1"/>
    <col min="10255" max="10259" width="0" hidden="1" customWidth="1"/>
    <col min="10497" max="10498" width="10" customWidth="1"/>
    <col min="10499" max="10499" width="14.140625" customWidth="1"/>
    <col min="10500" max="10501" width="9.42578125" customWidth="1"/>
    <col min="10502" max="10502" width="20.140625" customWidth="1"/>
    <col min="10503" max="10503" width="0.28515625" customWidth="1"/>
    <col min="10504" max="10504" width="23.42578125" customWidth="1"/>
    <col min="10505" max="10505" width="19.7109375" customWidth="1"/>
    <col min="10506" max="10506" width="14.140625" customWidth="1"/>
    <col min="10507" max="10507" width="23" customWidth="1"/>
    <col min="10508" max="10508" width="7.28515625" customWidth="1"/>
    <col min="10509" max="10509" width="7.140625" customWidth="1"/>
    <col min="10510" max="10510" width="6.85546875" customWidth="1"/>
    <col min="10511" max="10515" width="0" hidden="1" customWidth="1"/>
    <col min="10753" max="10754" width="10" customWidth="1"/>
    <col min="10755" max="10755" width="14.140625" customWidth="1"/>
    <col min="10756" max="10757" width="9.42578125" customWidth="1"/>
    <col min="10758" max="10758" width="20.140625" customWidth="1"/>
    <col min="10759" max="10759" width="0.28515625" customWidth="1"/>
    <col min="10760" max="10760" width="23.42578125" customWidth="1"/>
    <col min="10761" max="10761" width="19.7109375" customWidth="1"/>
    <col min="10762" max="10762" width="14.140625" customWidth="1"/>
    <col min="10763" max="10763" width="23" customWidth="1"/>
    <col min="10764" max="10764" width="7.28515625" customWidth="1"/>
    <col min="10765" max="10765" width="7.140625" customWidth="1"/>
    <col min="10766" max="10766" width="6.85546875" customWidth="1"/>
    <col min="10767" max="10771" width="0" hidden="1" customWidth="1"/>
    <col min="11009" max="11010" width="10" customWidth="1"/>
    <col min="11011" max="11011" width="14.140625" customWidth="1"/>
    <col min="11012" max="11013" width="9.42578125" customWidth="1"/>
    <col min="11014" max="11014" width="20.140625" customWidth="1"/>
    <col min="11015" max="11015" width="0.28515625" customWidth="1"/>
    <col min="11016" max="11016" width="23.42578125" customWidth="1"/>
    <col min="11017" max="11017" width="19.7109375" customWidth="1"/>
    <col min="11018" max="11018" width="14.140625" customWidth="1"/>
    <col min="11019" max="11019" width="23" customWidth="1"/>
    <col min="11020" max="11020" width="7.28515625" customWidth="1"/>
    <col min="11021" max="11021" width="7.140625" customWidth="1"/>
    <col min="11022" max="11022" width="6.85546875" customWidth="1"/>
    <col min="11023" max="11027" width="0" hidden="1" customWidth="1"/>
    <col min="11265" max="11266" width="10" customWidth="1"/>
    <col min="11267" max="11267" width="14.140625" customWidth="1"/>
    <col min="11268" max="11269" width="9.42578125" customWidth="1"/>
    <col min="11270" max="11270" width="20.140625" customWidth="1"/>
    <col min="11271" max="11271" width="0.28515625" customWidth="1"/>
    <col min="11272" max="11272" width="23.42578125" customWidth="1"/>
    <col min="11273" max="11273" width="19.7109375" customWidth="1"/>
    <col min="11274" max="11274" width="14.140625" customWidth="1"/>
    <col min="11275" max="11275" width="23" customWidth="1"/>
    <col min="11276" max="11276" width="7.28515625" customWidth="1"/>
    <col min="11277" max="11277" width="7.140625" customWidth="1"/>
    <col min="11278" max="11278" width="6.85546875" customWidth="1"/>
    <col min="11279" max="11283" width="0" hidden="1" customWidth="1"/>
    <col min="11521" max="11522" width="10" customWidth="1"/>
    <col min="11523" max="11523" width="14.140625" customWidth="1"/>
    <col min="11524" max="11525" width="9.42578125" customWidth="1"/>
    <col min="11526" max="11526" width="20.140625" customWidth="1"/>
    <col min="11527" max="11527" width="0.28515625" customWidth="1"/>
    <col min="11528" max="11528" width="23.42578125" customWidth="1"/>
    <col min="11529" max="11529" width="19.7109375" customWidth="1"/>
    <col min="11530" max="11530" width="14.140625" customWidth="1"/>
    <col min="11531" max="11531" width="23" customWidth="1"/>
    <col min="11532" max="11532" width="7.28515625" customWidth="1"/>
    <col min="11533" max="11533" width="7.140625" customWidth="1"/>
    <col min="11534" max="11534" width="6.85546875" customWidth="1"/>
    <col min="11535" max="11539" width="0" hidden="1" customWidth="1"/>
    <col min="11777" max="11778" width="10" customWidth="1"/>
    <col min="11779" max="11779" width="14.140625" customWidth="1"/>
    <col min="11780" max="11781" width="9.42578125" customWidth="1"/>
    <col min="11782" max="11782" width="20.140625" customWidth="1"/>
    <col min="11783" max="11783" width="0.28515625" customWidth="1"/>
    <col min="11784" max="11784" width="23.42578125" customWidth="1"/>
    <col min="11785" max="11785" width="19.7109375" customWidth="1"/>
    <col min="11786" max="11786" width="14.140625" customWidth="1"/>
    <col min="11787" max="11787" width="23" customWidth="1"/>
    <col min="11788" max="11788" width="7.28515625" customWidth="1"/>
    <col min="11789" max="11789" width="7.140625" customWidth="1"/>
    <col min="11790" max="11790" width="6.85546875" customWidth="1"/>
    <col min="11791" max="11795" width="0" hidden="1" customWidth="1"/>
    <col min="12033" max="12034" width="10" customWidth="1"/>
    <col min="12035" max="12035" width="14.140625" customWidth="1"/>
    <col min="12036" max="12037" width="9.42578125" customWidth="1"/>
    <col min="12038" max="12038" width="20.140625" customWidth="1"/>
    <col min="12039" max="12039" width="0.28515625" customWidth="1"/>
    <col min="12040" max="12040" width="23.42578125" customWidth="1"/>
    <col min="12041" max="12041" width="19.7109375" customWidth="1"/>
    <col min="12042" max="12042" width="14.140625" customWidth="1"/>
    <col min="12043" max="12043" width="23" customWidth="1"/>
    <col min="12044" max="12044" width="7.28515625" customWidth="1"/>
    <col min="12045" max="12045" width="7.140625" customWidth="1"/>
    <col min="12046" max="12046" width="6.85546875" customWidth="1"/>
    <col min="12047" max="12051" width="0" hidden="1" customWidth="1"/>
    <col min="12289" max="12290" width="10" customWidth="1"/>
    <col min="12291" max="12291" width="14.140625" customWidth="1"/>
    <col min="12292" max="12293" width="9.42578125" customWidth="1"/>
    <col min="12294" max="12294" width="20.140625" customWidth="1"/>
    <col min="12295" max="12295" width="0.28515625" customWidth="1"/>
    <col min="12296" max="12296" width="23.42578125" customWidth="1"/>
    <col min="12297" max="12297" width="19.7109375" customWidth="1"/>
    <col min="12298" max="12298" width="14.140625" customWidth="1"/>
    <col min="12299" max="12299" width="23" customWidth="1"/>
    <col min="12300" max="12300" width="7.28515625" customWidth="1"/>
    <col min="12301" max="12301" width="7.140625" customWidth="1"/>
    <col min="12302" max="12302" width="6.85546875" customWidth="1"/>
    <col min="12303" max="12307" width="0" hidden="1" customWidth="1"/>
    <col min="12545" max="12546" width="10" customWidth="1"/>
    <col min="12547" max="12547" width="14.140625" customWidth="1"/>
    <col min="12548" max="12549" width="9.42578125" customWidth="1"/>
    <col min="12550" max="12550" width="20.140625" customWidth="1"/>
    <col min="12551" max="12551" width="0.28515625" customWidth="1"/>
    <col min="12552" max="12552" width="23.42578125" customWidth="1"/>
    <col min="12553" max="12553" width="19.7109375" customWidth="1"/>
    <col min="12554" max="12554" width="14.140625" customWidth="1"/>
    <col min="12555" max="12555" width="23" customWidth="1"/>
    <col min="12556" max="12556" width="7.28515625" customWidth="1"/>
    <col min="12557" max="12557" width="7.140625" customWidth="1"/>
    <col min="12558" max="12558" width="6.85546875" customWidth="1"/>
    <col min="12559" max="12563" width="0" hidden="1" customWidth="1"/>
    <col min="12801" max="12802" width="10" customWidth="1"/>
    <col min="12803" max="12803" width="14.140625" customWidth="1"/>
    <col min="12804" max="12805" width="9.42578125" customWidth="1"/>
    <col min="12806" max="12806" width="20.140625" customWidth="1"/>
    <col min="12807" max="12807" width="0.28515625" customWidth="1"/>
    <col min="12808" max="12808" width="23.42578125" customWidth="1"/>
    <col min="12809" max="12809" width="19.7109375" customWidth="1"/>
    <col min="12810" max="12810" width="14.140625" customWidth="1"/>
    <col min="12811" max="12811" width="23" customWidth="1"/>
    <col min="12812" max="12812" width="7.28515625" customWidth="1"/>
    <col min="12813" max="12813" width="7.140625" customWidth="1"/>
    <col min="12814" max="12814" width="6.85546875" customWidth="1"/>
    <col min="12815" max="12819" width="0" hidden="1" customWidth="1"/>
    <col min="13057" max="13058" width="10" customWidth="1"/>
    <col min="13059" max="13059" width="14.140625" customWidth="1"/>
    <col min="13060" max="13061" width="9.42578125" customWidth="1"/>
    <col min="13062" max="13062" width="20.140625" customWidth="1"/>
    <col min="13063" max="13063" width="0.28515625" customWidth="1"/>
    <col min="13064" max="13064" width="23.42578125" customWidth="1"/>
    <col min="13065" max="13065" width="19.7109375" customWidth="1"/>
    <col min="13066" max="13066" width="14.140625" customWidth="1"/>
    <col min="13067" max="13067" width="23" customWidth="1"/>
    <col min="13068" max="13068" width="7.28515625" customWidth="1"/>
    <col min="13069" max="13069" width="7.140625" customWidth="1"/>
    <col min="13070" max="13070" width="6.85546875" customWidth="1"/>
    <col min="13071" max="13075" width="0" hidden="1" customWidth="1"/>
    <col min="13313" max="13314" width="10" customWidth="1"/>
    <col min="13315" max="13315" width="14.140625" customWidth="1"/>
    <col min="13316" max="13317" width="9.42578125" customWidth="1"/>
    <col min="13318" max="13318" width="20.140625" customWidth="1"/>
    <col min="13319" max="13319" width="0.28515625" customWidth="1"/>
    <col min="13320" max="13320" width="23.42578125" customWidth="1"/>
    <col min="13321" max="13321" width="19.7109375" customWidth="1"/>
    <col min="13322" max="13322" width="14.140625" customWidth="1"/>
    <col min="13323" max="13323" width="23" customWidth="1"/>
    <col min="13324" max="13324" width="7.28515625" customWidth="1"/>
    <col min="13325" max="13325" width="7.140625" customWidth="1"/>
    <col min="13326" max="13326" width="6.85546875" customWidth="1"/>
    <col min="13327" max="13331" width="0" hidden="1" customWidth="1"/>
    <col min="13569" max="13570" width="10" customWidth="1"/>
    <col min="13571" max="13571" width="14.140625" customWidth="1"/>
    <col min="13572" max="13573" width="9.42578125" customWidth="1"/>
    <col min="13574" max="13574" width="20.140625" customWidth="1"/>
    <col min="13575" max="13575" width="0.28515625" customWidth="1"/>
    <col min="13576" max="13576" width="23.42578125" customWidth="1"/>
    <col min="13577" max="13577" width="19.7109375" customWidth="1"/>
    <col min="13578" max="13578" width="14.140625" customWidth="1"/>
    <col min="13579" max="13579" width="23" customWidth="1"/>
    <col min="13580" max="13580" width="7.28515625" customWidth="1"/>
    <col min="13581" max="13581" width="7.140625" customWidth="1"/>
    <col min="13582" max="13582" width="6.85546875" customWidth="1"/>
    <col min="13583" max="13587" width="0" hidden="1" customWidth="1"/>
    <col min="13825" max="13826" width="10" customWidth="1"/>
    <col min="13827" max="13827" width="14.140625" customWidth="1"/>
    <col min="13828" max="13829" width="9.42578125" customWidth="1"/>
    <col min="13830" max="13830" width="20.140625" customWidth="1"/>
    <col min="13831" max="13831" width="0.28515625" customWidth="1"/>
    <col min="13832" max="13832" width="23.42578125" customWidth="1"/>
    <col min="13833" max="13833" width="19.7109375" customWidth="1"/>
    <col min="13834" max="13834" width="14.140625" customWidth="1"/>
    <col min="13835" max="13835" width="23" customWidth="1"/>
    <col min="13836" max="13836" width="7.28515625" customWidth="1"/>
    <col min="13837" max="13837" width="7.140625" customWidth="1"/>
    <col min="13838" max="13838" width="6.85546875" customWidth="1"/>
    <col min="13839" max="13843" width="0" hidden="1" customWidth="1"/>
    <col min="14081" max="14082" width="10" customWidth="1"/>
    <col min="14083" max="14083" width="14.140625" customWidth="1"/>
    <col min="14084" max="14085" width="9.42578125" customWidth="1"/>
    <col min="14086" max="14086" width="20.140625" customWidth="1"/>
    <col min="14087" max="14087" width="0.28515625" customWidth="1"/>
    <col min="14088" max="14088" width="23.42578125" customWidth="1"/>
    <col min="14089" max="14089" width="19.7109375" customWidth="1"/>
    <col min="14090" max="14090" width="14.140625" customWidth="1"/>
    <col min="14091" max="14091" width="23" customWidth="1"/>
    <col min="14092" max="14092" width="7.28515625" customWidth="1"/>
    <col min="14093" max="14093" width="7.140625" customWidth="1"/>
    <col min="14094" max="14094" width="6.85546875" customWidth="1"/>
    <col min="14095" max="14099" width="0" hidden="1" customWidth="1"/>
    <col min="14337" max="14338" width="10" customWidth="1"/>
    <col min="14339" max="14339" width="14.140625" customWidth="1"/>
    <col min="14340" max="14341" width="9.42578125" customWidth="1"/>
    <col min="14342" max="14342" width="20.140625" customWidth="1"/>
    <col min="14343" max="14343" width="0.28515625" customWidth="1"/>
    <col min="14344" max="14344" width="23.42578125" customWidth="1"/>
    <col min="14345" max="14345" width="19.7109375" customWidth="1"/>
    <col min="14346" max="14346" width="14.140625" customWidth="1"/>
    <col min="14347" max="14347" width="23" customWidth="1"/>
    <col min="14348" max="14348" width="7.28515625" customWidth="1"/>
    <col min="14349" max="14349" width="7.140625" customWidth="1"/>
    <col min="14350" max="14350" width="6.85546875" customWidth="1"/>
    <col min="14351" max="14355" width="0" hidden="1" customWidth="1"/>
    <col min="14593" max="14594" width="10" customWidth="1"/>
    <col min="14595" max="14595" width="14.140625" customWidth="1"/>
    <col min="14596" max="14597" width="9.42578125" customWidth="1"/>
    <col min="14598" max="14598" width="20.140625" customWidth="1"/>
    <col min="14599" max="14599" width="0.28515625" customWidth="1"/>
    <col min="14600" max="14600" width="23.42578125" customWidth="1"/>
    <col min="14601" max="14601" width="19.7109375" customWidth="1"/>
    <col min="14602" max="14602" width="14.140625" customWidth="1"/>
    <col min="14603" max="14603" width="23" customWidth="1"/>
    <col min="14604" max="14604" width="7.28515625" customWidth="1"/>
    <col min="14605" max="14605" width="7.140625" customWidth="1"/>
    <col min="14606" max="14606" width="6.85546875" customWidth="1"/>
    <col min="14607" max="14611" width="0" hidden="1" customWidth="1"/>
    <col min="14849" max="14850" width="10" customWidth="1"/>
    <col min="14851" max="14851" width="14.140625" customWidth="1"/>
    <col min="14852" max="14853" width="9.42578125" customWidth="1"/>
    <col min="14854" max="14854" width="20.140625" customWidth="1"/>
    <col min="14855" max="14855" width="0.28515625" customWidth="1"/>
    <col min="14856" max="14856" width="23.42578125" customWidth="1"/>
    <col min="14857" max="14857" width="19.7109375" customWidth="1"/>
    <col min="14858" max="14858" width="14.140625" customWidth="1"/>
    <col min="14859" max="14859" width="23" customWidth="1"/>
    <col min="14860" max="14860" width="7.28515625" customWidth="1"/>
    <col min="14861" max="14861" width="7.140625" customWidth="1"/>
    <col min="14862" max="14862" width="6.85546875" customWidth="1"/>
    <col min="14863" max="14867" width="0" hidden="1" customWidth="1"/>
    <col min="15105" max="15106" width="10" customWidth="1"/>
    <col min="15107" max="15107" width="14.140625" customWidth="1"/>
    <col min="15108" max="15109" width="9.42578125" customWidth="1"/>
    <col min="15110" max="15110" width="20.140625" customWidth="1"/>
    <col min="15111" max="15111" width="0.28515625" customWidth="1"/>
    <col min="15112" max="15112" width="23.42578125" customWidth="1"/>
    <col min="15113" max="15113" width="19.7109375" customWidth="1"/>
    <col min="15114" max="15114" width="14.140625" customWidth="1"/>
    <col min="15115" max="15115" width="23" customWidth="1"/>
    <col min="15116" max="15116" width="7.28515625" customWidth="1"/>
    <col min="15117" max="15117" width="7.140625" customWidth="1"/>
    <col min="15118" max="15118" width="6.85546875" customWidth="1"/>
    <col min="15119" max="15123" width="0" hidden="1" customWidth="1"/>
    <col min="15361" max="15362" width="10" customWidth="1"/>
    <col min="15363" max="15363" width="14.140625" customWidth="1"/>
    <col min="15364" max="15365" width="9.42578125" customWidth="1"/>
    <col min="15366" max="15366" width="20.140625" customWidth="1"/>
    <col min="15367" max="15367" width="0.28515625" customWidth="1"/>
    <col min="15368" max="15368" width="23.42578125" customWidth="1"/>
    <col min="15369" max="15369" width="19.7109375" customWidth="1"/>
    <col min="15370" max="15370" width="14.140625" customWidth="1"/>
    <col min="15371" max="15371" width="23" customWidth="1"/>
    <col min="15372" max="15372" width="7.28515625" customWidth="1"/>
    <col min="15373" max="15373" width="7.140625" customWidth="1"/>
    <col min="15374" max="15374" width="6.85546875" customWidth="1"/>
    <col min="15375" max="15379" width="0" hidden="1" customWidth="1"/>
    <col min="15617" max="15618" width="10" customWidth="1"/>
    <col min="15619" max="15619" width="14.140625" customWidth="1"/>
    <col min="15620" max="15621" width="9.42578125" customWidth="1"/>
    <col min="15622" max="15622" width="20.140625" customWidth="1"/>
    <col min="15623" max="15623" width="0.28515625" customWidth="1"/>
    <col min="15624" max="15624" width="23.42578125" customWidth="1"/>
    <col min="15625" max="15625" width="19.7109375" customWidth="1"/>
    <col min="15626" max="15626" width="14.140625" customWidth="1"/>
    <col min="15627" max="15627" width="23" customWidth="1"/>
    <col min="15628" max="15628" width="7.28515625" customWidth="1"/>
    <col min="15629" max="15629" width="7.140625" customWidth="1"/>
    <col min="15630" max="15630" width="6.85546875" customWidth="1"/>
    <col min="15631" max="15635" width="0" hidden="1" customWidth="1"/>
    <col min="15873" max="15874" width="10" customWidth="1"/>
    <col min="15875" max="15875" width="14.140625" customWidth="1"/>
    <col min="15876" max="15877" width="9.42578125" customWidth="1"/>
    <col min="15878" max="15878" width="20.140625" customWidth="1"/>
    <col min="15879" max="15879" width="0.28515625" customWidth="1"/>
    <col min="15880" max="15880" width="23.42578125" customWidth="1"/>
    <col min="15881" max="15881" width="19.7109375" customWidth="1"/>
    <col min="15882" max="15882" width="14.140625" customWidth="1"/>
    <col min="15883" max="15883" width="23" customWidth="1"/>
    <col min="15884" max="15884" width="7.28515625" customWidth="1"/>
    <col min="15885" max="15885" width="7.140625" customWidth="1"/>
    <col min="15886" max="15886" width="6.85546875" customWidth="1"/>
    <col min="15887" max="15891" width="0" hidden="1" customWidth="1"/>
    <col min="16129" max="16130" width="10" customWidth="1"/>
    <col min="16131" max="16131" width="14.140625" customWidth="1"/>
    <col min="16132" max="16133" width="9.42578125" customWidth="1"/>
    <col min="16134" max="16134" width="20.140625" customWidth="1"/>
    <col min="16135" max="16135" width="0.28515625" customWidth="1"/>
    <col min="16136" max="16136" width="23.42578125" customWidth="1"/>
    <col min="16137" max="16137" width="19.7109375" customWidth="1"/>
    <col min="16138" max="16138" width="14.140625" customWidth="1"/>
    <col min="16139" max="16139" width="23" customWidth="1"/>
    <col min="16140" max="16140" width="7.28515625" customWidth="1"/>
    <col min="16141" max="16141" width="7.140625" customWidth="1"/>
    <col min="16142" max="16142" width="6.85546875" customWidth="1"/>
    <col min="16143" max="16147" width="0" hidden="1" customWidth="1"/>
  </cols>
  <sheetData>
    <row r="1" spans="1:16" ht="31.5" x14ac:dyDescent="0.5">
      <c r="A1" s="457" t="s">
        <v>499</v>
      </c>
      <c r="B1" s="457"/>
      <c r="C1" s="457"/>
      <c r="D1" s="457"/>
      <c r="E1" s="457"/>
      <c r="F1" s="457"/>
      <c r="G1" s="457"/>
      <c r="H1" s="457"/>
      <c r="I1" s="457"/>
      <c r="J1" s="457"/>
      <c r="K1" s="457"/>
    </row>
    <row r="2" spans="1:16" ht="26.25" x14ac:dyDescent="0.4">
      <c r="A2" s="486" t="s">
        <v>1</v>
      </c>
      <c r="B2" s="486"/>
      <c r="C2" s="486"/>
      <c r="D2" s="486"/>
      <c r="E2" s="486"/>
      <c r="F2" s="486"/>
      <c r="G2" s="486"/>
      <c r="H2" s="486"/>
      <c r="I2" s="486"/>
      <c r="J2" s="486"/>
      <c r="K2" s="486"/>
      <c r="L2" s="1"/>
      <c r="M2" s="1"/>
      <c r="N2" s="1"/>
    </row>
    <row r="3" spans="1:16" s="3" customFormat="1" ht="20.25" customHeight="1" x14ac:dyDescent="0.25">
      <c r="A3" s="461" t="s">
        <v>2</v>
      </c>
      <c r="B3" s="461"/>
      <c r="C3" s="461"/>
      <c r="D3" s="480" t="s">
        <v>500</v>
      </c>
      <c r="E3" s="480"/>
      <c r="F3" s="480"/>
      <c r="G3" s="480"/>
      <c r="H3" s="480"/>
      <c r="I3" s="480"/>
      <c r="J3" s="480"/>
      <c r="K3" s="480"/>
      <c r="L3" s="2"/>
      <c r="M3" s="2"/>
      <c r="N3" s="2"/>
    </row>
    <row r="4" spans="1:16" s="3" customFormat="1" ht="24" customHeight="1" x14ac:dyDescent="0.25">
      <c r="A4" s="461" t="s">
        <v>4</v>
      </c>
      <c r="B4" s="461"/>
      <c r="C4" s="461"/>
      <c r="D4" s="480" t="s">
        <v>501</v>
      </c>
      <c r="E4" s="480"/>
      <c r="F4" s="480"/>
      <c r="G4" s="480"/>
      <c r="H4" s="480"/>
      <c r="I4" s="480"/>
      <c r="J4" s="480"/>
      <c r="K4" s="480"/>
      <c r="L4" s="2"/>
      <c r="M4" s="2"/>
      <c r="N4" s="2"/>
    </row>
    <row r="5" spans="1:16" s="3" customFormat="1" ht="24" customHeight="1" x14ac:dyDescent="0.25">
      <c r="A5" s="461" t="s">
        <v>6</v>
      </c>
      <c r="B5" s="461"/>
      <c r="C5" s="461"/>
      <c r="D5" s="480" t="s">
        <v>501</v>
      </c>
      <c r="E5" s="480"/>
      <c r="F5" s="480"/>
      <c r="G5" s="480"/>
      <c r="H5" s="480"/>
      <c r="I5" s="480"/>
      <c r="J5" s="480"/>
      <c r="K5" s="480"/>
      <c r="L5" s="2"/>
      <c r="M5" s="2"/>
      <c r="N5" s="2"/>
    </row>
    <row r="6" spans="1:16" s="3" customFormat="1" ht="24" customHeight="1" x14ac:dyDescent="0.25">
      <c r="A6" s="838" t="s">
        <v>502</v>
      </c>
      <c r="B6" s="839"/>
      <c r="C6" s="840"/>
      <c r="D6" s="841" t="s">
        <v>503</v>
      </c>
      <c r="E6" s="841"/>
      <c r="F6" s="841"/>
      <c r="G6" s="841"/>
      <c r="H6" s="841"/>
      <c r="I6" s="841"/>
      <c r="J6" s="841"/>
      <c r="K6" s="841"/>
      <c r="L6" s="2"/>
      <c r="M6" s="2"/>
      <c r="N6" s="2"/>
    </row>
    <row r="7" spans="1:16" ht="16.5" customHeight="1" x14ac:dyDescent="0.3">
      <c r="A7" s="463" t="s">
        <v>9</v>
      </c>
      <c r="B7" s="463"/>
      <c r="C7" s="463"/>
      <c r="D7" s="476" t="s">
        <v>10</v>
      </c>
      <c r="E7" s="476"/>
      <c r="F7" s="476"/>
      <c r="G7" s="476"/>
      <c r="H7" s="476"/>
      <c r="I7" s="476"/>
      <c r="J7" s="476"/>
      <c r="K7" s="476"/>
    </row>
    <row r="8" spans="1:16" ht="16.5" customHeight="1" x14ac:dyDescent="0.3">
      <c r="A8" s="190" t="s">
        <v>11</v>
      </c>
      <c r="B8" s="190"/>
      <c r="C8" s="190"/>
      <c r="D8" s="477">
        <v>262000</v>
      </c>
      <c r="E8" s="477"/>
      <c r="F8" s="477"/>
      <c r="G8" s="477"/>
      <c r="H8" s="477"/>
      <c r="I8" s="477"/>
      <c r="J8" s="477"/>
      <c r="K8" s="477"/>
    </row>
    <row r="9" spans="1:16" ht="16.5" customHeight="1" x14ac:dyDescent="0.3">
      <c r="A9" s="190" t="s">
        <v>12</v>
      </c>
      <c r="B9" s="190"/>
      <c r="C9" s="190"/>
      <c r="D9" s="476"/>
      <c r="E9" s="476"/>
      <c r="F9" s="476"/>
      <c r="G9" s="476"/>
      <c r="H9" s="476"/>
      <c r="I9" s="476"/>
      <c r="J9" s="476"/>
      <c r="K9" s="476"/>
    </row>
    <row r="10" spans="1:16" ht="18" customHeight="1" x14ac:dyDescent="0.3">
      <c r="A10" s="478" t="s">
        <v>13</v>
      </c>
      <c r="B10" s="478"/>
      <c r="C10" s="478"/>
      <c r="D10" s="478"/>
      <c r="E10" s="478"/>
      <c r="F10" s="478"/>
      <c r="G10" s="478"/>
      <c r="H10" s="478"/>
      <c r="I10" s="478"/>
      <c r="J10" s="478"/>
      <c r="K10" s="478"/>
      <c r="L10" s="5"/>
      <c r="M10" s="5"/>
      <c r="N10" s="5"/>
    </row>
    <row r="11" spans="1:16" ht="18.75" x14ac:dyDescent="0.3">
      <c r="A11" s="479"/>
      <c r="B11" s="479"/>
      <c r="C11" s="479"/>
      <c r="D11" s="479"/>
      <c r="E11" s="479"/>
      <c r="F11" s="479"/>
      <c r="G11" s="479"/>
      <c r="H11" s="479" t="s">
        <v>14</v>
      </c>
      <c r="I11" s="479"/>
      <c r="J11" s="479" t="s">
        <v>15</v>
      </c>
      <c r="K11" s="479"/>
      <c r="L11" s="496"/>
      <c r="M11" s="496"/>
      <c r="N11" s="496"/>
    </row>
    <row r="12" spans="1:16" ht="15" customHeight="1" x14ac:dyDescent="0.3">
      <c r="A12" s="466" t="s">
        <v>16</v>
      </c>
      <c r="B12" s="466"/>
      <c r="C12" s="466"/>
      <c r="D12" s="463" t="s">
        <v>17</v>
      </c>
      <c r="E12" s="463"/>
      <c r="F12" s="463"/>
      <c r="G12" s="463"/>
      <c r="H12" s="475" t="s">
        <v>504</v>
      </c>
      <c r="I12" s="475"/>
      <c r="J12" s="475" t="s">
        <v>505</v>
      </c>
      <c r="K12" s="475"/>
      <c r="L12" s="6"/>
      <c r="M12" s="7"/>
      <c r="N12" s="6"/>
    </row>
    <row r="13" spans="1:16" s="10" customFormat="1" ht="39.6" customHeight="1" x14ac:dyDescent="0.25">
      <c r="A13" s="466"/>
      <c r="B13" s="466"/>
      <c r="C13" s="466"/>
      <c r="D13" s="461" t="s">
        <v>20</v>
      </c>
      <c r="E13" s="461"/>
      <c r="F13" s="461"/>
      <c r="G13" s="461"/>
      <c r="H13" s="466" t="s">
        <v>21</v>
      </c>
      <c r="I13" s="466"/>
      <c r="J13" s="466"/>
      <c r="K13" s="466"/>
      <c r="L13" s="8"/>
      <c r="M13" s="8"/>
      <c r="N13" s="8"/>
    </row>
    <row r="14" spans="1:16" ht="18.75" x14ac:dyDescent="0.3">
      <c r="A14" s="466"/>
      <c r="B14" s="466"/>
      <c r="C14" s="466"/>
      <c r="D14" s="463" t="s">
        <v>22</v>
      </c>
      <c r="E14" s="463"/>
      <c r="F14" s="463"/>
      <c r="G14" s="463"/>
      <c r="H14" s="12">
        <v>5</v>
      </c>
      <c r="I14" s="189" t="s">
        <v>23</v>
      </c>
      <c r="J14" s="12">
        <v>6</v>
      </c>
      <c r="K14" s="189" t="s">
        <v>23</v>
      </c>
      <c r="L14" s="13"/>
      <c r="M14" s="70"/>
      <c r="N14" s="13"/>
      <c r="O14">
        <f>J15-J14</f>
        <v>8</v>
      </c>
      <c r="P14">
        <f>O14*54</f>
        <v>432</v>
      </c>
    </row>
    <row r="15" spans="1:16" ht="18.75" x14ac:dyDescent="0.3">
      <c r="A15" s="466"/>
      <c r="B15" s="466"/>
      <c r="C15" s="466"/>
      <c r="D15" s="463" t="s">
        <v>24</v>
      </c>
      <c r="E15" s="463"/>
      <c r="F15" s="463"/>
      <c r="G15" s="463"/>
      <c r="H15" s="12">
        <v>12</v>
      </c>
      <c r="I15" s="189" t="s">
        <v>23</v>
      </c>
      <c r="J15" s="12">
        <v>14</v>
      </c>
      <c r="K15" s="189" t="s">
        <v>23</v>
      </c>
      <c r="L15" s="13"/>
      <c r="M15" s="70"/>
      <c r="N15" s="13"/>
      <c r="O15">
        <f>J16-J15</f>
        <v>6</v>
      </c>
      <c r="P15">
        <f>O15*720</f>
        <v>4320</v>
      </c>
    </row>
    <row r="16" spans="1:16" ht="18.75" x14ac:dyDescent="0.3">
      <c r="A16" s="466"/>
      <c r="B16" s="466"/>
      <c r="C16" s="466"/>
      <c r="D16" s="463" t="s">
        <v>25</v>
      </c>
      <c r="E16" s="463"/>
      <c r="F16" s="463"/>
      <c r="G16" s="463"/>
      <c r="H16" s="12">
        <v>20</v>
      </c>
      <c r="I16" s="189" t="s">
        <v>23</v>
      </c>
      <c r="J16" s="12">
        <v>20</v>
      </c>
      <c r="K16" s="189" t="s">
        <v>23</v>
      </c>
      <c r="L16" s="13"/>
      <c r="M16" s="13"/>
      <c r="N16" s="13"/>
    </row>
    <row r="17" spans="1:14" ht="18.75" x14ac:dyDescent="0.3">
      <c r="A17" s="466"/>
      <c r="B17" s="466"/>
      <c r="C17" s="466"/>
      <c r="D17" s="463" t="s">
        <v>26</v>
      </c>
      <c r="E17" s="463"/>
      <c r="F17" s="463"/>
      <c r="G17" s="463"/>
      <c r="H17" s="71">
        <v>3588.57</v>
      </c>
      <c r="I17" s="12"/>
      <c r="J17" s="71">
        <v>2100</v>
      </c>
      <c r="K17" s="189"/>
      <c r="L17" s="13"/>
      <c r="M17" s="13"/>
      <c r="N17" s="13"/>
    </row>
    <row r="18" spans="1:14" ht="18.75" x14ac:dyDescent="0.3">
      <c r="A18" s="466"/>
      <c r="B18" s="466"/>
      <c r="C18" s="466"/>
      <c r="D18" s="463" t="s">
        <v>26</v>
      </c>
      <c r="E18" s="463"/>
      <c r="F18" s="463"/>
      <c r="G18" s="463"/>
      <c r="H18" s="71">
        <v>4710</v>
      </c>
      <c r="I18" s="12"/>
      <c r="J18" s="71">
        <v>4200</v>
      </c>
      <c r="K18" s="189"/>
      <c r="L18" s="13"/>
      <c r="M18" s="13"/>
      <c r="N18" s="13"/>
    </row>
    <row r="19" spans="1:14" ht="18.75" x14ac:dyDescent="0.3">
      <c r="A19" s="466"/>
      <c r="B19" s="466"/>
      <c r="C19" s="466"/>
      <c r="D19" s="463" t="s">
        <v>27</v>
      </c>
      <c r="E19" s="463"/>
      <c r="F19" s="463"/>
      <c r="G19" s="463"/>
      <c r="H19" s="71">
        <v>62800</v>
      </c>
      <c r="I19" s="12"/>
      <c r="J19" s="71">
        <v>42000</v>
      </c>
      <c r="K19" s="12"/>
      <c r="L19" s="13"/>
      <c r="M19" s="13"/>
      <c r="N19" s="13"/>
    </row>
    <row r="20" spans="1:14" ht="18.75" x14ac:dyDescent="0.3">
      <c r="A20" s="72"/>
      <c r="B20" s="73"/>
      <c r="C20" s="74"/>
      <c r="D20" s="74" t="s">
        <v>28</v>
      </c>
      <c r="E20" s="74"/>
      <c r="F20" s="74"/>
      <c r="G20" s="75"/>
      <c r="H20" s="469">
        <v>104800</v>
      </c>
      <c r="I20" s="469"/>
      <c r="J20" s="469"/>
      <c r="K20" s="469"/>
      <c r="L20" s="13"/>
      <c r="M20" s="13"/>
      <c r="N20" s="13"/>
    </row>
    <row r="21" spans="1:14" ht="18.75" x14ac:dyDescent="0.3">
      <c r="A21" s="470" t="s">
        <v>29</v>
      </c>
      <c r="B21" s="471"/>
      <c r="C21" s="471"/>
      <c r="D21" s="471"/>
      <c r="E21" s="471"/>
      <c r="F21" s="471"/>
      <c r="G21" s="471"/>
      <c r="H21" s="471"/>
      <c r="I21" s="471"/>
      <c r="J21" s="471"/>
      <c r="K21" s="472"/>
      <c r="L21" s="5"/>
      <c r="M21" s="5"/>
      <c r="N21" s="5"/>
    </row>
    <row r="22" spans="1:14" ht="11.25" customHeight="1" x14ac:dyDescent="0.3">
      <c r="A22" s="137"/>
      <c r="B22" s="19"/>
      <c r="C22" s="19"/>
      <c r="D22" s="19"/>
      <c r="E22" s="19"/>
      <c r="F22" s="19"/>
      <c r="G22" s="19"/>
      <c r="H22" s="473"/>
      <c r="I22" s="473"/>
      <c r="J22" s="473"/>
      <c r="K22" s="474"/>
      <c r="L22" s="496"/>
      <c r="M22" s="496"/>
      <c r="N22" s="496"/>
    </row>
    <row r="23" spans="1:14" s="10" customFormat="1" ht="18.75" x14ac:dyDescent="0.3">
      <c r="A23" s="12"/>
      <c r="B23" s="453"/>
      <c r="C23" s="454"/>
      <c r="D23" s="461" t="s">
        <v>30</v>
      </c>
      <c r="E23" s="461"/>
      <c r="F23" s="461"/>
      <c r="G23" s="461"/>
      <c r="H23" s="467">
        <v>43055</v>
      </c>
      <c r="I23" s="467"/>
      <c r="J23" s="467"/>
      <c r="K23" s="467"/>
      <c r="L23" s="20"/>
      <c r="M23" s="21"/>
      <c r="N23" s="20"/>
    </row>
    <row r="24" spans="1:14" s="10" customFormat="1" ht="18.75" x14ac:dyDescent="0.25">
      <c r="A24" s="465">
        <v>2</v>
      </c>
      <c r="B24" s="466" t="s">
        <v>31</v>
      </c>
      <c r="C24" s="466"/>
      <c r="D24" s="461" t="s">
        <v>32</v>
      </c>
      <c r="E24" s="461"/>
      <c r="F24" s="461"/>
      <c r="G24" s="461"/>
      <c r="H24" s="467">
        <v>43220</v>
      </c>
      <c r="I24" s="467"/>
      <c r="J24" s="467"/>
      <c r="K24" s="467"/>
      <c r="L24" s="8"/>
      <c r="M24" s="8"/>
      <c r="N24" s="8"/>
    </row>
    <row r="25" spans="1:14" s="10" customFormat="1" ht="36.6" customHeight="1" x14ac:dyDescent="0.25">
      <c r="A25" s="465"/>
      <c r="B25" s="466"/>
      <c r="C25" s="466"/>
      <c r="D25" s="468" t="s">
        <v>33</v>
      </c>
      <c r="E25" s="468"/>
      <c r="F25" s="468"/>
      <c r="G25" s="468"/>
      <c r="H25" s="468" t="s">
        <v>506</v>
      </c>
      <c r="I25" s="468"/>
      <c r="J25" s="468"/>
      <c r="K25" s="468"/>
      <c r="L25" s="8"/>
      <c r="M25" s="22"/>
      <c r="N25" s="8"/>
    </row>
    <row r="26" spans="1:14" s="10" customFormat="1" ht="18.75" x14ac:dyDescent="0.25">
      <c r="A26" s="465"/>
      <c r="B26" s="466"/>
      <c r="C26" s="466"/>
      <c r="D26" s="461" t="s">
        <v>507</v>
      </c>
      <c r="E26" s="461"/>
      <c r="F26" s="461"/>
      <c r="G26" s="461"/>
      <c r="H26" s="461" t="s">
        <v>508</v>
      </c>
      <c r="I26" s="461"/>
      <c r="J26" s="461"/>
      <c r="K26" s="461"/>
      <c r="L26" s="8"/>
      <c r="M26" s="22"/>
      <c r="N26" s="8"/>
    </row>
    <row r="27" spans="1:14" s="10" customFormat="1" ht="18.75" x14ac:dyDescent="0.25">
      <c r="A27" s="465"/>
      <c r="B27" s="466"/>
      <c r="C27" s="466"/>
      <c r="D27" s="461" t="s">
        <v>509</v>
      </c>
      <c r="E27" s="461"/>
      <c r="F27" s="461"/>
      <c r="G27" s="461"/>
      <c r="H27" s="461" t="s">
        <v>510</v>
      </c>
      <c r="I27" s="461"/>
      <c r="J27" s="461"/>
      <c r="K27" s="461"/>
      <c r="L27" s="8"/>
      <c r="M27" s="8"/>
      <c r="N27" s="8"/>
    </row>
    <row r="28" spans="1:14" s="10" customFormat="1" ht="18.75" x14ac:dyDescent="0.25">
      <c r="A28" s="465"/>
      <c r="B28" s="466"/>
      <c r="C28" s="466"/>
      <c r="D28" s="461" t="s">
        <v>39</v>
      </c>
      <c r="E28" s="461"/>
      <c r="F28" s="461"/>
      <c r="G28" s="461"/>
      <c r="H28" s="461" t="s">
        <v>511</v>
      </c>
      <c r="I28" s="461"/>
      <c r="J28" s="461"/>
      <c r="K28" s="461"/>
      <c r="L28" s="8"/>
      <c r="M28" s="8"/>
      <c r="N28" s="8"/>
    </row>
    <row r="29" spans="1:14" s="10" customFormat="1" ht="18.75" x14ac:dyDescent="0.25">
      <c r="A29" s="465"/>
      <c r="B29" s="466"/>
      <c r="C29" s="466"/>
      <c r="D29" s="461" t="s">
        <v>512</v>
      </c>
      <c r="E29" s="461"/>
      <c r="F29" s="461"/>
      <c r="G29" s="461"/>
      <c r="H29" s="462">
        <v>62880</v>
      </c>
      <c r="I29" s="462"/>
      <c r="J29" s="462"/>
      <c r="K29" s="462"/>
      <c r="L29" s="8"/>
      <c r="M29" s="8"/>
      <c r="N29" s="8"/>
    </row>
    <row r="30" spans="1:14" s="10" customFormat="1" ht="18.75" x14ac:dyDescent="0.25">
      <c r="A30" s="465"/>
      <c r="B30" s="466"/>
      <c r="C30" s="466"/>
      <c r="D30" s="461" t="s">
        <v>513</v>
      </c>
      <c r="E30" s="461"/>
      <c r="F30" s="461"/>
      <c r="G30" s="461"/>
      <c r="H30" s="462">
        <v>94320</v>
      </c>
      <c r="I30" s="462"/>
      <c r="J30" s="462"/>
      <c r="K30" s="462"/>
      <c r="L30" s="8"/>
      <c r="M30" s="8"/>
      <c r="N30" s="8"/>
    </row>
    <row r="31" spans="1:14" s="10" customFormat="1" ht="18.75" x14ac:dyDescent="0.25">
      <c r="A31" s="24"/>
      <c r="B31" s="24"/>
      <c r="C31" s="24"/>
      <c r="D31" s="461" t="s">
        <v>27</v>
      </c>
      <c r="E31" s="461"/>
      <c r="F31" s="461"/>
      <c r="G31" s="461"/>
      <c r="H31" s="842">
        <v>157200</v>
      </c>
      <c r="I31" s="843"/>
      <c r="J31" s="843"/>
      <c r="K31" s="844"/>
      <c r="L31" s="8"/>
      <c r="M31" s="8"/>
      <c r="N31" s="8"/>
    </row>
    <row r="32" spans="1:14" s="10" customFormat="1" ht="18.75" x14ac:dyDescent="0.25">
      <c r="A32" s="76"/>
      <c r="B32" s="76"/>
      <c r="C32" s="76"/>
      <c r="D32" s="77"/>
      <c r="E32" s="77"/>
      <c r="F32" s="77"/>
      <c r="G32" s="77"/>
      <c r="H32" s="78"/>
      <c r="I32" s="78"/>
      <c r="J32" s="78"/>
      <c r="K32" s="78"/>
      <c r="L32" s="8"/>
      <c r="M32" s="8"/>
      <c r="N32" s="8"/>
    </row>
    <row r="33" spans="1:16" ht="31.5" x14ac:dyDescent="0.5">
      <c r="A33" s="457" t="s">
        <v>499</v>
      </c>
      <c r="B33" s="457"/>
      <c r="C33" s="457"/>
      <c r="D33" s="457"/>
      <c r="E33" s="457"/>
      <c r="F33" s="457"/>
      <c r="G33" s="457"/>
      <c r="H33" s="457"/>
      <c r="I33" s="457"/>
      <c r="J33" s="457"/>
      <c r="K33" s="457"/>
    </row>
    <row r="34" spans="1:16" ht="26.25" x14ac:dyDescent="0.4">
      <c r="A34" s="486" t="s">
        <v>1</v>
      </c>
      <c r="B34" s="486"/>
      <c r="C34" s="486"/>
      <c r="D34" s="486"/>
      <c r="E34" s="486"/>
      <c r="F34" s="486"/>
      <c r="G34" s="486"/>
      <c r="H34" s="486"/>
      <c r="I34" s="486"/>
      <c r="J34" s="486"/>
      <c r="K34" s="486"/>
      <c r="L34" s="1"/>
      <c r="M34" s="1"/>
      <c r="N34" s="1"/>
    </row>
    <row r="35" spans="1:16" s="3" customFormat="1" ht="20.25" customHeight="1" x14ac:dyDescent="0.25">
      <c r="A35" s="461" t="s">
        <v>2</v>
      </c>
      <c r="B35" s="461"/>
      <c r="C35" s="461"/>
      <c r="D35" s="480" t="s">
        <v>500</v>
      </c>
      <c r="E35" s="480"/>
      <c r="F35" s="480"/>
      <c r="G35" s="480"/>
      <c r="H35" s="480"/>
      <c r="I35" s="480"/>
      <c r="J35" s="480"/>
      <c r="K35" s="480"/>
      <c r="L35" s="2"/>
      <c r="M35" s="2"/>
      <c r="N35" s="2"/>
    </row>
    <row r="36" spans="1:16" s="3" customFormat="1" ht="24" customHeight="1" x14ac:dyDescent="0.25">
      <c r="A36" s="461" t="s">
        <v>4</v>
      </c>
      <c r="B36" s="461"/>
      <c r="C36" s="461"/>
      <c r="D36" s="480" t="s">
        <v>501</v>
      </c>
      <c r="E36" s="480"/>
      <c r="F36" s="480"/>
      <c r="G36" s="480"/>
      <c r="H36" s="480"/>
      <c r="I36" s="480"/>
      <c r="J36" s="480"/>
      <c r="K36" s="480"/>
      <c r="L36" s="2"/>
      <c r="M36" s="2"/>
      <c r="N36" s="2"/>
    </row>
    <row r="37" spans="1:16" s="3" customFormat="1" ht="24" customHeight="1" x14ac:dyDescent="0.25">
      <c r="A37" s="461" t="s">
        <v>6</v>
      </c>
      <c r="B37" s="461"/>
      <c r="C37" s="461"/>
      <c r="D37" s="480" t="s">
        <v>514</v>
      </c>
      <c r="E37" s="480"/>
      <c r="F37" s="480"/>
      <c r="G37" s="480"/>
      <c r="H37" s="480"/>
      <c r="I37" s="480"/>
      <c r="J37" s="480"/>
      <c r="K37" s="480"/>
      <c r="L37" s="2"/>
      <c r="M37" s="2"/>
      <c r="N37" s="2"/>
    </row>
    <row r="38" spans="1:16" s="3" customFormat="1" ht="24" customHeight="1" x14ac:dyDescent="0.25">
      <c r="A38" s="838" t="s">
        <v>502</v>
      </c>
      <c r="B38" s="839"/>
      <c r="C38" s="840"/>
      <c r="D38" s="480" t="s">
        <v>515</v>
      </c>
      <c r="E38" s="480"/>
      <c r="F38" s="480"/>
      <c r="G38" s="480"/>
      <c r="H38" s="480"/>
      <c r="I38" s="480"/>
      <c r="J38" s="480"/>
      <c r="K38" s="480"/>
      <c r="L38" s="2"/>
      <c r="M38" s="2"/>
      <c r="N38" s="2"/>
    </row>
    <row r="39" spans="1:16" ht="16.5" customHeight="1" x14ac:dyDescent="0.3">
      <c r="A39" s="463" t="s">
        <v>9</v>
      </c>
      <c r="B39" s="463"/>
      <c r="C39" s="463"/>
      <c r="D39" s="476" t="s">
        <v>10</v>
      </c>
      <c r="E39" s="476"/>
      <c r="F39" s="476"/>
      <c r="G39" s="476"/>
      <c r="H39" s="476"/>
      <c r="I39" s="476"/>
      <c r="J39" s="476"/>
      <c r="K39" s="476"/>
    </row>
    <row r="40" spans="1:16" ht="16.5" customHeight="1" x14ac:dyDescent="0.3">
      <c r="A40" s="190" t="s">
        <v>11</v>
      </c>
      <c r="B40" s="190"/>
      <c r="C40" s="190"/>
      <c r="D40" s="477">
        <v>262000</v>
      </c>
      <c r="E40" s="477"/>
      <c r="F40" s="477"/>
      <c r="G40" s="477"/>
      <c r="H40" s="477"/>
      <c r="I40" s="477"/>
      <c r="J40" s="477"/>
      <c r="K40" s="477"/>
    </row>
    <row r="41" spans="1:16" ht="16.5" customHeight="1" x14ac:dyDescent="0.3">
      <c r="A41" s="190" t="s">
        <v>12</v>
      </c>
      <c r="B41" s="190"/>
      <c r="C41" s="190"/>
      <c r="D41" s="476"/>
      <c r="E41" s="476"/>
      <c r="F41" s="476"/>
      <c r="G41" s="476"/>
      <c r="H41" s="476"/>
      <c r="I41" s="476"/>
      <c r="J41" s="476"/>
      <c r="K41" s="476"/>
    </row>
    <row r="42" spans="1:16" ht="18" customHeight="1" x14ac:dyDescent="0.3">
      <c r="A42" s="478" t="s">
        <v>13</v>
      </c>
      <c r="B42" s="478"/>
      <c r="C42" s="478"/>
      <c r="D42" s="478"/>
      <c r="E42" s="478"/>
      <c r="F42" s="478"/>
      <c r="G42" s="478"/>
      <c r="H42" s="478"/>
      <c r="I42" s="478"/>
      <c r="J42" s="478"/>
      <c r="K42" s="478"/>
      <c r="L42" s="5"/>
      <c r="M42" s="5"/>
      <c r="N42" s="5"/>
    </row>
    <row r="43" spans="1:16" ht="18.75" x14ac:dyDescent="0.3">
      <c r="A43" s="479"/>
      <c r="B43" s="479"/>
      <c r="C43" s="479"/>
      <c r="D43" s="479"/>
      <c r="E43" s="479"/>
      <c r="F43" s="479"/>
      <c r="G43" s="479"/>
      <c r="H43" s="479" t="s">
        <v>14</v>
      </c>
      <c r="I43" s="479"/>
      <c r="J43" s="479" t="s">
        <v>15</v>
      </c>
      <c r="K43" s="479"/>
      <c r="L43" s="496"/>
      <c r="M43" s="496"/>
      <c r="N43" s="496"/>
    </row>
    <row r="44" spans="1:16" ht="15" customHeight="1" x14ac:dyDescent="0.3">
      <c r="A44" s="466" t="s">
        <v>16</v>
      </c>
      <c r="B44" s="466"/>
      <c r="C44" s="466"/>
      <c r="D44" s="463" t="s">
        <v>17</v>
      </c>
      <c r="E44" s="463"/>
      <c r="F44" s="463"/>
      <c r="G44" s="463"/>
      <c r="H44" s="475" t="s">
        <v>504</v>
      </c>
      <c r="I44" s="475"/>
      <c r="J44" s="475" t="s">
        <v>505</v>
      </c>
      <c r="K44" s="475"/>
      <c r="L44" s="6"/>
      <c r="M44" s="7"/>
      <c r="N44" s="6"/>
    </row>
    <row r="45" spans="1:16" s="10" customFormat="1" ht="39.6" customHeight="1" x14ac:dyDescent="0.25">
      <c r="A45" s="466"/>
      <c r="B45" s="466"/>
      <c r="C45" s="466"/>
      <c r="D45" s="461" t="s">
        <v>20</v>
      </c>
      <c r="E45" s="461"/>
      <c r="F45" s="461"/>
      <c r="G45" s="461"/>
      <c r="H45" s="466" t="s">
        <v>21</v>
      </c>
      <c r="I45" s="466"/>
      <c r="J45" s="466"/>
      <c r="K45" s="466"/>
      <c r="L45" s="8"/>
      <c r="M45" s="8"/>
      <c r="N45" s="8"/>
    </row>
    <row r="46" spans="1:16" ht="18.75" x14ac:dyDescent="0.3">
      <c r="A46" s="466"/>
      <c r="B46" s="466"/>
      <c r="C46" s="466"/>
      <c r="D46" s="463" t="s">
        <v>22</v>
      </c>
      <c r="E46" s="463"/>
      <c r="F46" s="463"/>
      <c r="G46" s="463"/>
      <c r="H46" s="12">
        <v>5</v>
      </c>
      <c r="I46" s="189" t="s">
        <v>23</v>
      </c>
      <c r="J46" s="12">
        <v>6</v>
      </c>
      <c r="K46" s="189" t="s">
        <v>23</v>
      </c>
      <c r="L46" s="13"/>
      <c r="M46" s="70"/>
      <c r="N46" s="13"/>
      <c r="O46">
        <f>J47-J46</f>
        <v>8</v>
      </c>
      <c r="P46">
        <f>O46*54</f>
        <v>432</v>
      </c>
    </row>
    <row r="47" spans="1:16" ht="18.75" x14ac:dyDescent="0.3">
      <c r="A47" s="466"/>
      <c r="B47" s="466"/>
      <c r="C47" s="466"/>
      <c r="D47" s="463" t="s">
        <v>24</v>
      </c>
      <c r="E47" s="463"/>
      <c r="F47" s="463"/>
      <c r="G47" s="463"/>
      <c r="H47" s="12">
        <v>12</v>
      </c>
      <c r="I47" s="189" t="s">
        <v>23</v>
      </c>
      <c r="J47" s="12">
        <v>14</v>
      </c>
      <c r="K47" s="189" t="s">
        <v>23</v>
      </c>
      <c r="L47" s="13"/>
      <c r="M47" s="70"/>
      <c r="N47" s="13"/>
      <c r="O47">
        <f>J48-J47</f>
        <v>6</v>
      </c>
      <c r="P47">
        <f>O47*720</f>
        <v>4320</v>
      </c>
    </row>
    <row r="48" spans="1:16" ht="18.75" x14ac:dyDescent="0.3">
      <c r="A48" s="466"/>
      <c r="B48" s="466"/>
      <c r="C48" s="466"/>
      <c r="D48" s="463" t="s">
        <v>25</v>
      </c>
      <c r="E48" s="463"/>
      <c r="F48" s="463"/>
      <c r="G48" s="463"/>
      <c r="H48" s="12">
        <v>20</v>
      </c>
      <c r="I48" s="189" t="s">
        <v>23</v>
      </c>
      <c r="J48" s="12">
        <v>20</v>
      </c>
      <c r="K48" s="189" t="s">
        <v>23</v>
      </c>
      <c r="L48" s="13"/>
      <c r="M48" s="13"/>
      <c r="N48" s="13"/>
    </row>
    <row r="49" spans="1:14" ht="18.75" x14ac:dyDescent="0.3">
      <c r="A49" s="466"/>
      <c r="B49" s="466"/>
      <c r="C49" s="466"/>
      <c r="D49" s="463" t="s">
        <v>26</v>
      </c>
      <c r="E49" s="463"/>
      <c r="F49" s="463"/>
      <c r="G49" s="463"/>
      <c r="H49" s="71">
        <v>3588.57</v>
      </c>
      <c r="I49" s="12"/>
      <c r="J49" s="71">
        <v>2100</v>
      </c>
      <c r="K49" s="189"/>
      <c r="L49" s="13"/>
      <c r="M49" s="13"/>
      <c r="N49" s="13"/>
    </row>
    <row r="50" spans="1:14" ht="18.75" x14ac:dyDescent="0.3">
      <c r="A50" s="466"/>
      <c r="B50" s="466"/>
      <c r="C50" s="466"/>
      <c r="D50" s="463" t="s">
        <v>26</v>
      </c>
      <c r="E50" s="463"/>
      <c r="F50" s="463"/>
      <c r="G50" s="463"/>
      <c r="H50" s="71">
        <v>4710</v>
      </c>
      <c r="I50" s="12"/>
      <c r="J50" s="71">
        <v>4200</v>
      </c>
      <c r="K50" s="189"/>
      <c r="L50" s="13"/>
      <c r="M50" s="13"/>
      <c r="N50" s="13"/>
    </row>
    <row r="51" spans="1:14" ht="18.75" x14ac:dyDescent="0.3">
      <c r="A51" s="466"/>
      <c r="B51" s="466"/>
      <c r="C51" s="466"/>
      <c r="D51" s="463" t="s">
        <v>27</v>
      </c>
      <c r="E51" s="463"/>
      <c r="F51" s="463"/>
      <c r="G51" s="463"/>
      <c r="H51" s="71">
        <v>62800</v>
      </c>
      <c r="I51" s="12"/>
      <c r="J51" s="71">
        <v>42000</v>
      </c>
      <c r="K51" s="12"/>
      <c r="L51" s="13"/>
      <c r="M51" s="13"/>
      <c r="N51" s="13"/>
    </row>
    <row r="52" spans="1:14" ht="18.75" x14ac:dyDescent="0.3">
      <c r="A52" s="72"/>
      <c r="B52" s="73"/>
      <c r="C52" s="74"/>
      <c r="D52" s="74" t="s">
        <v>28</v>
      </c>
      <c r="E52" s="74"/>
      <c r="F52" s="74"/>
      <c r="G52" s="75"/>
      <c r="H52" s="469">
        <v>104800</v>
      </c>
      <c r="I52" s="469"/>
      <c r="J52" s="469"/>
      <c r="K52" s="469"/>
      <c r="L52" s="13"/>
      <c r="M52" s="13"/>
      <c r="N52" s="13"/>
    </row>
    <row r="53" spans="1:14" ht="18.75" x14ac:dyDescent="0.3">
      <c r="A53" s="470" t="s">
        <v>29</v>
      </c>
      <c r="B53" s="471"/>
      <c r="C53" s="471"/>
      <c r="D53" s="471"/>
      <c r="E53" s="471"/>
      <c r="F53" s="471"/>
      <c r="G53" s="471"/>
      <c r="H53" s="471"/>
      <c r="I53" s="471"/>
      <c r="J53" s="471"/>
      <c r="K53" s="472"/>
      <c r="L53" s="5"/>
      <c r="M53" s="5"/>
      <c r="N53" s="5"/>
    </row>
    <row r="54" spans="1:14" ht="11.25" customHeight="1" x14ac:dyDescent="0.3">
      <c r="A54" s="137"/>
      <c r="B54" s="19"/>
      <c r="C54" s="19"/>
      <c r="D54" s="19"/>
      <c r="E54" s="19"/>
      <c r="F54" s="19"/>
      <c r="G54" s="19"/>
      <c r="H54" s="473"/>
      <c r="I54" s="473"/>
      <c r="J54" s="473"/>
      <c r="K54" s="474"/>
      <c r="L54" s="496"/>
      <c r="M54" s="496"/>
      <c r="N54" s="496"/>
    </row>
    <row r="55" spans="1:14" s="10" customFormat="1" ht="18.75" x14ac:dyDescent="0.3">
      <c r="A55" s="12"/>
      <c r="B55" s="453"/>
      <c r="C55" s="454"/>
      <c r="D55" s="461" t="s">
        <v>30</v>
      </c>
      <c r="E55" s="461"/>
      <c r="F55" s="461"/>
      <c r="G55" s="461"/>
      <c r="H55" s="845">
        <v>43055</v>
      </c>
      <c r="I55" s="461"/>
      <c r="J55" s="461"/>
      <c r="K55" s="461"/>
      <c r="L55" s="20"/>
      <c r="M55" s="21"/>
      <c r="N55" s="20"/>
    </row>
    <row r="56" spans="1:14" s="10" customFormat="1" ht="18.75" x14ac:dyDescent="0.25">
      <c r="A56" s="465">
        <v>2</v>
      </c>
      <c r="B56" s="466" t="s">
        <v>31</v>
      </c>
      <c r="C56" s="466"/>
      <c r="D56" s="461" t="s">
        <v>32</v>
      </c>
      <c r="E56" s="461"/>
      <c r="F56" s="461"/>
      <c r="G56" s="461"/>
      <c r="H56" s="845">
        <v>43220</v>
      </c>
      <c r="I56" s="461"/>
      <c r="J56" s="461"/>
      <c r="K56" s="461"/>
      <c r="L56" s="8"/>
      <c r="M56" s="8"/>
      <c r="N56" s="8"/>
    </row>
    <row r="57" spans="1:14" s="10" customFormat="1" ht="36.6" customHeight="1" x14ac:dyDescent="0.25">
      <c r="A57" s="465"/>
      <c r="B57" s="466"/>
      <c r="C57" s="466"/>
      <c r="D57" s="468" t="s">
        <v>33</v>
      </c>
      <c r="E57" s="468"/>
      <c r="F57" s="468"/>
      <c r="G57" s="468"/>
      <c r="H57" s="468" t="s">
        <v>506</v>
      </c>
      <c r="I57" s="468"/>
      <c r="J57" s="468"/>
      <c r="K57" s="468"/>
      <c r="L57" s="8"/>
      <c r="M57" s="22"/>
      <c r="N57" s="8"/>
    </row>
    <row r="58" spans="1:14" s="10" customFormat="1" ht="18.75" x14ac:dyDescent="0.25">
      <c r="A58" s="465"/>
      <c r="B58" s="466"/>
      <c r="C58" s="466"/>
      <c r="D58" s="461" t="s">
        <v>507</v>
      </c>
      <c r="E58" s="461"/>
      <c r="F58" s="461"/>
      <c r="G58" s="461"/>
      <c r="H58" s="461" t="s">
        <v>508</v>
      </c>
      <c r="I58" s="461"/>
      <c r="J58" s="461"/>
      <c r="K58" s="461"/>
      <c r="L58" s="8"/>
      <c r="M58" s="22"/>
      <c r="N58" s="8"/>
    </row>
    <row r="59" spans="1:14" s="10" customFormat="1" ht="18.75" x14ac:dyDescent="0.25">
      <c r="A59" s="465"/>
      <c r="B59" s="466"/>
      <c r="C59" s="466"/>
      <c r="D59" s="461" t="s">
        <v>509</v>
      </c>
      <c r="E59" s="461"/>
      <c r="F59" s="461"/>
      <c r="G59" s="461"/>
      <c r="H59" s="461" t="s">
        <v>510</v>
      </c>
      <c r="I59" s="461"/>
      <c r="J59" s="461"/>
      <c r="K59" s="461"/>
      <c r="L59" s="8"/>
      <c r="M59" s="8"/>
      <c r="N59" s="8"/>
    </row>
    <row r="60" spans="1:14" s="10" customFormat="1" ht="18.75" x14ac:dyDescent="0.25">
      <c r="A60" s="465"/>
      <c r="B60" s="466"/>
      <c r="C60" s="466"/>
      <c r="D60" s="461" t="s">
        <v>39</v>
      </c>
      <c r="E60" s="461"/>
      <c r="F60" s="461"/>
      <c r="G60" s="461"/>
      <c r="H60" s="461" t="s">
        <v>511</v>
      </c>
      <c r="I60" s="461"/>
      <c r="J60" s="461"/>
      <c r="K60" s="461"/>
      <c r="L60" s="8"/>
      <c r="M60" s="8"/>
      <c r="N60" s="8"/>
    </row>
    <row r="61" spans="1:14" s="10" customFormat="1" ht="18.75" x14ac:dyDescent="0.25">
      <c r="A61" s="465"/>
      <c r="B61" s="466"/>
      <c r="C61" s="466"/>
      <c r="D61" s="461" t="s">
        <v>516</v>
      </c>
      <c r="E61" s="461"/>
      <c r="F61" s="461"/>
      <c r="G61" s="461"/>
      <c r="H61" s="462">
        <v>62880</v>
      </c>
      <c r="I61" s="462"/>
      <c r="J61" s="462"/>
      <c r="K61" s="462"/>
      <c r="L61" s="8"/>
      <c r="M61" s="8"/>
      <c r="N61" s="8"/>
    </row>
    <row r="62" spans="1:14" s="10" customFormat="1" ht="18.75" x14ac:dyDescent="0.25">
      <c r="A62" s="465"/>
      <c r="B62" s="466"/>
      <c r="C62" s="466"/>
      <c r="D62" s="461" t="s">
        <v>517</v>
      </c>
      <c r="E62" s="461"/>
      <c r="F62" s="461"/>
      <c r="G62" s="461"/>
      <c r="H62" s="462">
        <v>94320</v>
      </c>
      <c r="I62" s="462"/>
      <c r="J62" s="462"/>
      <c r="K62" s="462"/>
      <c r="L62" s="8"/>
      <c r="M62" s="8"/>
      <c r="N62" s="8"/>
    </row>
    <row r="63" spans="1:14" s="10" customFormat="1" ht="18.75" x14ac:dyDescent="0.25">
      <c r="A63" s="24"/>
      <c r="B63" s="24"/>
      <c r="C63" s="24"/>
      <c r="D63" s="461" t="s">
        <v>27</v>
      </c>
      <c r="E63" s="461"/>
      <c r="F63" s="461"/>
      <c r="G63" s="461"/>
      <c r="H63" s="842">
        <v>157200</v>
      </c>
      <c r="I63" s="843"/>
      <c r="J63" s="843"/>
      <c r="K63" s="844"/>
      <c r="L63" s="8"/>
      <c r="M63" s="8"/>
      <c r="N63" s="8"/>
    </row>
    <row r="64" spans="1:14" ht="31.5" x14ac:dyDescent="0.5">
      <c r="A64" s="457" t="s">
        <v>499</v>
      </c>
      <c r="B64" s="457"/>
      <c r="C64" s="457"/>
      <c r="D64" s="457"/>
      <c r="E64" s="457"/>
      <c r="F64" s="457"/>
      <c r="G64" s="457"/>
      <c r="H64" s="457"/>
      <c r="I64" s="457"/>
      <c r="J64" s="457"/>
      <c r="K64" s="457"/>
    </row>
    <row r="65" spans="1:16" ht="26.25" x14ac:dyDescent="0.4">
      <c r="A65" s="486" t="s">
        <v>1</v>
      </c>
      <c r="B65" s="486"/>
      <c r="C65" s="486"/>
      <c r="D65" s="486"/>
      <c r="E65" s="486"/>
      <c r="F65" s="486"/>
      <c r="G65" s="486"/>
      <c r="H65" s="486"/>
      <c r="I65" s="486"/>
      <c r="J65" s="486"/>
      <c r="K65" s="486"/>
      <c r="L65" s="1"/>
      <c r="M65" s="1"/>
      <c r="N65" s="1"/>
    </row>
    <row r="66" spans="1:16" s="3" customFormat="1" ht="20.25" customHeight="1" x14ac:dyDescent="0.25">
      <c r="A66" s="461" t="s">
        <v>2</v>
      </c>
      <c r="B66" s="461"/>
      <c r="C66" s="461"/>
      <c r="D66" s="480" t="s">
        <v>500</v>
      </c>
      <c r="E66" s="480"/>
      <c r="F66" s="480"/>
      <c r="G66" s="480"/>
      <c r="H66" s="480"/>
      <c r="I66" s="480"/>
      <c r="J66" s="480"/>
      <c r="K66" s="480"/>
      <c r="L66" s="2"/>
      <c r="M66" s="2"/>
      <c r="N66" s="2"/>
    </row>
    <row r="67" spans="1:16" s="3" customFormat="1" ht="24" customHeight="1" x14ac:dyDescent="0.25">
      <c r="A67" s="461" t="s">
        <v>4</v>
      </c>
      <c r="B67" s="461"/>
      <c r="C67" s="461"/>
      <c r="D67" s="480" t="s">
        <v>501</v>
      </c>
      <c r="E67" s="480"/>
      <c r="F67" s="480"/>
      <c r="G67" s="480"/>
      <c r="H67" s="480"/>
      <c r="I67" s="480"/>
      <c r="J67" s="480"/>
      <c r="K67" s="480"/>
      <c r="L67" s="2"/>
      <c r="M67" s="2"/>
      <c r="N67" s="2"/>
    </row>
    <row r="68" spans="1:16" s="3" customFormat="1" ht="24" customHeight="1" x14ac:dyDescent="0.25">
      <c r="A68" s="461" t="s">
        <v>6</v>
      </c>
      <c r="B68" s="461"/>
      <c r="C68" s="461"/>
      <c r="D68" s="480" t="s">
        <v>518</v>
      </c>
      <c r="E68" s="480"/>
      <c r="F68" s="480"/>
      <c r="G68" s="480"/>
      <c r="H68" s="480"/>
      <c r="I68" s="480"/>
      <c r="J68" s="480"/>
      <c r="K68" s="480"/>
      <c r="L68" s="2"/>
      <c r="M68" s="2"/>
      <c r="N68" s="2"/>
    </row>
    <row r="69" spans="1:16" s="3" customFormat="1" ht="28.15" customHeight="1" x14ac:dyDescent="0.25">
      <c r="A69" s="838" t="s">
        <v>502</v>
      </c>
      <c r="B69" s="839"/>
      <c r="C69" s="840"/>
      <c r="D69" s="480" t="s">
        <v>519</v>
      </c>
      <c r="E69" s="480"/>
      <c r="F69" s="480"/>
      <c r="G69" s="480"/>
      <c r="H69" s="480"/>
      <c r="I69" s="480"/>
      <c r="J69" s="480"/>
      <c r="K69" s="480"/>
      <c r="L69" s="2"/>
      <c r="M69" s="2"/>
      <c r="N69" s="2"/>
    </row>
    <row r="70" spans="1:16" ht="16.5" customHeight="1" x14ac:dyDescent="0.3">
      <c r="A70" s="463" t="s">
        <v>9</v>
      </c>
      <c r="B70" s="463"/>
      <c r="C70" s="463"/>
      <c r="D70" s="476" t="s">
        <v>10</v>
      </c>
      <c r="E70" s="476"/>
      <c r="F70" s="476"/>
      <c r="G70" s="476"/>
      <c r="H70" s="476"/>
      <c r="I70" s="476"/>
      <c r="J70" s="476"/>
      <c r="K70" s="476"/>
    </row>
    <row r="71" spans="1:16" ht="16.5" customHeight="1" x14ac:dyDescent="0.3">
      <c r="A71" s="190" t="s">
        <v>11</v>
      </c>
      <c r="B71" s="190"/>
      <c r="C71" s="190"/>
      <c r="D71" s="477">
        <v>262000</v>
      </c>
      <c r="E71" s="477"/>
      <c r="F71" s="477"/>
      <c r="G71" s="477"/>
      <c r="H71" s="477"/>
      <c r="I71" s="477"/>
      <c r="J71" s="477"/>
      <c r="K71" s="477"/>
    </row>
    <row r="72" spans="1:16" ht="16.5" customHeight="1" x14ac:dyDescent="0.3">
      <c r="A72" s="190" t="s">
        <v>12</v>
      </c>
      <c r="B72" s="190"/>
      <c r="C72" s="190"/>
      <c r="D72" s="476"/>
      <c r="E72" s="476"/>
      <c r="F72" s="476"/>
      <c r="G72" s="476"/>
      <c r="H72" s="476"/>
      <c r="I72" s="476"/>
      <c r="J72" s="476"/>
      <c r="K72" s="476"/>
    </row>
    <row r="73" spans="1:16" ht="18" customHeight="1" x14ac:dyDescent="0.3">
      <c r="A73" s="478" t="s">
        <v>13</v>
      </c>
      <c r="B73" s="478"/>
      <c r="C73" s="478"/>
      <c r="D73" s="478"/>
      <c r="E73" s="478"/>
      <c r="F73" s="478"/>
      <c r="G73" s="478"/>
      <c r="H73" s="478"/>
      <c r="I73" s="478"/>
      <c r="J73" s="478"/>
      <c r="K73" s="478"/>
      <c r="L73" s="5"/>
      <c r="M73" s="5"/>
      <c r="N73" s="5"/>
    </row>
    <row r="74" spans="1:16" ht="18.75" x14ac:dyDescent="0.3">
      <c r="A74" s="479"/>
      <c r="B74" s="479"/>
      <c r="C74" s="479"/>
      <c r="D74" s="479"/>
      <c r="E74" s="479"/>
      <c r="F74" s="479"/>
      <c r="G74" s="479"/>
      <c r="H74" s="479" t="s">
        <v>14</v>
      </c>
      <c r="I74" s="479"/>
      <c r="J74" s="479" t="s">
        <v>15</v>
      </c>
      <c r="K74" s="479"/>
      <c r="L74" s="496"/>
      <c r="M74" s="496"/>
      <c r="N74" s="496"/>
    </row>
    <row r="75" spans="1:16" ht="15" customHeight="1" x14ac:dyDescent="0.3">
      <c r="A75" s="466" t="s">
        <v>16</v>
      </c>
      <c r="B75" s="466"/>
      <c r="C75" s="466"/>
      <c r="D75" s="463" t="s">
        <v>17</v>
      </c>
      <c r="E75" s="463"/>
      <c r="F75" s="463"/>
      <c r="G75" s="463"/>
      <c r="H75" s="475" t="s">
        <v>504</v>
      </c>
      <c r="I75" s="475"/>
      <c r="J75" s="475" t="s">
        <v>505</v>
      </c>
      <c r="K75" s="475"/>
      <c r="L75" s="6"/>
      <c r="M75" s="7"/>
      <c r="N75" s="6"/>
    </row>
    <row r="76" spans="1:16" s="10" customFormat="1" ht="39.6" customHeight="1" x14ac:dyDescent="0.25">
      <c r="A76" s="466"/>
      <c r="B76" s="466"/>
      <c r="C76" s="466"/>
      <c r="D76" s="461" t="s">
        <v>20</v>
      </c>
      <c r="E76" s="461"/>
      <c r="F76" s="461"/>
      <c r="G76" s="461"/>
      <c r="H76" s="466" t="s">
        <v>21</v>
      </c>
      <c r="I76" s="466"/>
      <c r="J76" s="466"/>
      <c r="K76" s="466"/>
      <c r="L76" s="8"/>
      <c r="M76" s="8"/>
      <c r="N76" s="8"/>
    </row>
    <row r="77" spans="1:16" ht="18.75" x14ac:dyDescent="0.3">
      <c r="A77" s="466"/>
      <c r="B77" s="466"/>
      <c r="C77" s="466"/>
      <c r="D77" s="463" t="s">
        <v>22</v>
      </c>
      <c r="E77" s="463"/>
      <c r="F77" s="463"/>
      <c r="G77" s="463"/>
      <c r="H77" s="12">
        <v>5</v>
      </c>
      <c r="I77" s="189" t="s">
        <v>23</v>
      </c>
      <c r="J77" s="12">
        <v>6</v>
      </c>
      <c r="K77" s="189" t="s">
        <v>23</v>
      </c>
      <c r="L77" s="13"/>
      <c r="M77" s="70"/>
      <c r="N77" s="13"/>
      <c r="O77">
        <f>J78-J77</f>
        <v>8</v>
      </c>
      <c r="P77">
        <f>O77*54</f>
        <v>432</v>
      </c>
    </row>
    <row r="78" spans="1:16" ht="18.75" x14ac:dyDescent="0.3">
      <c r="A78" s="466"/>
      <c r="B78" s="466"/>
      <c r="C78" s="466"/>
      <c r="D78" s="463" t="s">
        <v>24</v>
      </c>
      <c r="E78" s="463"/>
      <c r="F78" s="463"/>
      <c r="G78" s="463"/>
      <c r="H78" s="12">
        <v>12</v>
      </c>
      <c r="I78" s="189" t="s">
        <v>23</v>
      </c>
      <c r="J78" s="12">
        <v>14</v>
      </c>
      <c r="K78" s="189" t="s">
        <v>23</v>
      </c>
      <c r="L78" s="13"/>
      <c r="M78" s="70"/>
      <c r="N78" s="13"/>
      <c r="O78">
        <f>J79-J78</f>
        <v>6</v>
      </c>
      <c r="P78">
        <f>O78*720</f>
        <v>4320</v>
      </c>
    </row>
    <row r="79" spans="1:16" ht="18.75" x14ac:dyDescent="0.3">
      <c r="A79" s="466"/>
      <c r="B79" s="466"/>
      <c r="C79" s="466"/>
      <c r="D79" s="463" t="s">
        <v>25</v>
      </c>
      <c r="E79" s="463"/>
      <c r="F79" s="463"/>
      <c r="G79" s="463"/>
      <c r="H79" s="12">
        <v>20</v>
      </c>
      <c r="I79" s="189" t="s">
        <v>23</v>
      </c>
      <c r="J79" s="12">
        <v>20</v>
      </c>
      <c r="K79" s="189" t="s">
        <v>23</v>
      </c>
      <c r="L79" s="13"/>
      <c r="M79" s="13"/>
      <c r="N79" s="13"/>
    </row>
    <row r="80" spans="1:16" ht="18.75" x14ac:dyDescent="0.3">
      <c r="A80" s="466"/>
      <c r="B80" s="466"/>
      <c r="C80" s="466"/>
      <c r="D80" s="463" t="s">
        <v>26</v>
      </c>
      <c r="E80" s="463"/>
      <c r="F80" s="463"/>
      <c r="G80" s="463"/>
      <c r="H80" s="71">
        <v>3588.57</v>
      </c>
      <c r="I80" s="12"/>
      <c r="J80" s="71">
        <v>2100</v>
      </c>
      <c r="K80" s="189"/>
      <c r="L80" s="13"/>
      <c r="M80" s="13"/>
      <c r="N80" s="13"/>
    </row>
    <row r="81" spans="1:14" ht="18.75" x14ac:dyDescent="0.3">
      <c r="A81" s="466"/>
      <c r="B81" s="466"/>
      <c r="C81" s="466"/>
      <c r="D81" s="463" t="s">
        <v>26</v>
      </c>
      <c r="E81" s="463"/>
      <c r="F81" s="463"/>
      <c r="G81" s="463"/>
      <c r="H81" s="71">
        <v>4710</v>
      </c>
      <c r="I81" s="12"/>
      <c r="J81" s="71">
        <v>4200</v>
      </c>
      <c r="K81" s="189"/>
      <c r="L81" s="13"/>
      <c r="M81" s="13"/>
      <c r="N81" s="13"/>
    </row>
    <row r="82" spans="1:14" ht="18.75" x14ac:dyDescent="0.3">
      <c r="A82" s="466"/>
      <c r="B82" s="466"/>
      <c r="C82" s="466"/>
      <c r="D82" s="463" t="s">
        <v>27</v>
      </c>
      <c r="E82" s="463"/>
      <c r="F82" s="463"/>
      <c r="G82" s="463"/>
      <c r="H82" s="71">
        <v>62800</v>
      </c>
      <c r="I82" s="12"/>
      <c r="J82" s="71">
        <v>42000</v>
      </c>
      <c r="K82" s="12"/>
      <c r="L82" s="13"/>
      <c r="M82" s="13"/>
      <c r="N82" s="13"/>
    </row>
    <row r="83" spans="1:14" ht="18.75" x14ac:dyDescent="0.3">
      <c r="A83" s="72"/>
      <c r="B83" s="73"/>
      <c r="C83" s="74"/>
      <c r="D83" s="74" t="s">
        <v>28</v>
      </c>
      <c r="E83" s="74"/>
      <c r="F83" s="74"/>
      <c r="G83" s="75"/>
      <c r="H83" s="469">
        <v>104800</v>
      </c>
      <c r="I83" s="469"/>
      <c r="J83" s="469"/>
      <c r="K83" s="469"/>
      <c r="L83" s="13"/>
      <c r="M83" s="13"/>
      <c r="N83" s="13"/>
    </row>
    <row r="84" spans="1:14" ht="18.75" x14ac:dyDescent="0.3">
      <c r="A84" s="470" t="s">
        <v>29</v>
      </c>
      <c r="B84" s="471"/>
      <c r="C84" s="471"/>
      <c r="D84" s="471"/>
      <c r="E84" s="471"/>
      <c r="F84" s="471"/>
      <c r="G84" s="471"/>
      <c r="H84" s="471"/>
      <c r="I84" s="471"/>
      <c r="J84" s="471"/>
      <c r="K84" s="472"/>
      <c r="L84" s="5"/>
      <c r="M84" s="5"/>
      <c r="N84" s="5"/>
    </row>
    <row r="85" spans="1:14" ht="11.25" customHeight="1" x14ac:dyDescent="0.3">
      <c r="A85" s="137"/>
      <c r="B85" s="19"/>
      <c r="C85" s="19"/>
      <c r="D85" s="19"/>
      <c r="E85" s="19"/>
      <c r="F85" s="19"/>
      <c r="G85" s="19"/>
      <c r="H85" s="473"/>
      <c r="I85" s="473"/>
      <c r="J85" s="473"/>
      <c r="K85" s="474"/>
      <c r="L85" s="496"/>
      <c r="M85" s="496"/>
      <c r="N85" s="496"/>
    </row>
    <row r="86" spans="1:14" s="10" customFormat="1" ht="18.75" x14ac:dyDescent="0.3">
      <c r="A86" s="12"/>
      <c r="B86" s="453"/>
      <c r="C86" s="454"/>
      <c r="D86" s="461" t="s">
        <v>30</v>
      </c>
      <c r="E86" s="461"/>
      <c r="F86" s="461"/>
      <c r="G86" s="461"/>
      <c r="H86" s="467">
        <v>43055</v>
      </c>
      <c r="I86" s="467"/>
      <c r="J86" s="467"/>
      <c r="K86" s="467"/>
      <c r="L86" s="20"/>
      <c r="M86" s="21"/>
      <c r="N86" s="20"/>
    </row>
    <row r="87" spans="1:14" s="10" customFormat="1" ht="18.75" x14ac:dyDescent="0.25">
      <c r="A87" s="465">
        <v>2</v>
      </c>
      <c r="B87" s="466" t="s">
        <v>31</v>
      </c>
      <c r="C87" s="466"/>
      <c r="D87" s="461" t="s">
        <v>32</v>
      </c>
      <c r="E87" s="461"/>
      <c r="F87" s="461"/>
      <c r="G87" s="461"/>
      <c r="H87" s="467">
        <v>43220</v>
      </c>
      <c r="I87" s="467"/>
      <c r="J87" s="467"/>
      <c r="K87" s="467"/>
      <c r="L87" s="8"/>
      <c r="M87" s="8"/>
      <c r="N87" s="8"/>
    </row>
    <row r="88" spans="1:14" s="10" customFormat="1" ht="36.6" customHeight="1" x14ac:dyDescent="0.25">
      <c r="A88" s="465"/>
      <c r="B88" s="466"/>
      <c r="C88" s="466"/>
      <c r="D88" s="468" t="s">
        <v>33</v>
      </c>
      <c r="E88" s="468"/>
      <c r="F88" s="468"/>
      <c r="G88" s="468"/>
      <c r="H88" s="468" t="s">
        <v>506</v>
      </c>
      <c r="I88" s="468"/>
      <c r="J88" s="468"/>
      <c r="K88" s="468"/>
      <c r="L88" s="8"/>
      <c r="M88" s="22"/>
      <c r="N88" s="8"/>
    </row>
    <row r="89" spans="1:14" s="10" customFormat="1" ht="18.75" x14ac:dyDescent="0.25">
      <c r="A89" s="465"/>
      <c r="B89" s="466"/>
      <c r="C89" s="466"/>
      <c r="D89" s="461" t="s">
        <v>507</v>
      </c>
      <c r="E89" s="461"/>
      <c r="F89" s="461"/>
      <c r="G89" s="461"/>
      <c r="H89" s="461" t="s">
        <v>508</v>
      </c>
      <c r="I89" s="461"/>
      <c r="J89" s="461"/>
      <c r="K89" s="461"/>
      <c r="L89" s="8"/>
      <c r="M89" s="22"/>
      <c r="N89" s="8"/>
    </row>
    <row r="90" spans="1:14" s="10" customFormat="1" ht="18.75" x14ac:dyDescent="0.25">
      <c r="A90" s="465"/>
      <c r="B90" s="466"/>
      <c r="C90" s="466"/>
      <c r="D90" s="461" t="s">
        <v>509</v>
      </c>
      <c r="E90" s="461"/>
      <c r="F90" s="461"/>
      <c r="G90" s="461"/>
      <c r="H90" s="461" t="s">
        <v>510</v>
      </c>
      <c r="I90" s="461"/>
      <c r="J90" s="461"/>
      <c r="K90" s="461"/>
      <c r="L90" s="8"/>
      <c r="M90" s="8"/>
      <c r="N90" s="8"/>
    </row>
    <row r="91" spans="1:14" s="10" customFormat="1" ht="18.75" x14ac:dyDescent="0.25">
      <c r="A91" s="465"/>
      <c r="B91" s="466"/>
      <c r="C91" s="466"/>
      <c r="D91" s="461" t="s">
        <v>39</v>
      </c>
      <c r="E91" s="461"/>
      <c r="F91" s="461"/>
      <c r="G91" s="461"/>
      <c r="H91" s="461" t="s">
        <v>511</v>
      </c>
      <c r="I91" s="461"/>
      <c r="J91" s="461"/>
      <c r="K91" s="461"/>
      <c r="L91" s="8"/>
      <c r="M91" s="8"/>
      <c r="N91" s="8"/>
    </row>
    <row r="92" spans="1:14" s="10" customFormat="1" ht="18.75" x14ac:dyDescent="0.25">
      <c r="A92" s="465"/>
      <c r="B92" s="466"/>
      <c r="C92" s="466"/>
      <c r="D92" s="461" t="s">
        <v>516</v>
      </c>
      <c r="E92" s="461"/>
      <c r="F92" s="461"/>
      <c r="G92" s="461"/>
      <c r="H92" s="462">
        <v>62880</v>
      </c>
      <c r="I92" s="462"/>
      <c r="J92" s="462"/>
      <c r="K92" s="462"/>
      <c r="L92" s="8"/>
      <c r="M92" s="8"/>
      <c r="N92" s="8"/>
    </row>
    <row r="93" spans="1:14" s="10" customFormat="1" ht="18.75" x14ac:dyDescent="0.25">
      <c r="A93" s="465"/>
      <c r="B93" s="466"/>
      <c r="C93" s="466"/>
      <c r="D93" s="461" t="s">
        <v>517</v>
      </c>
      <c r="E93" s="461"/>
      <c r="F93" s="461"/>
      <c r="G93" s="461"/>
      <c r="H93" s="462">
        <v>94320</v>
      </c>
      <c r="I93" s="462"/>
      <c r="J93" s="462"/>
      <c r="K93" s="462"/>
      <c r="L93" s="8"/>
      <c r="M93" s="8"/>
      <c r="N93" s="8"/>
    </row>
    <row r="94" spans="1:14" s="10" customFormat="1" ht="18.75" x14ac:dyDescent="0.25">
      <c r="A94" s="24"/>
      <c r="B94" s="24"/>
      <c r="C94" s="24"/>
      <c r="D94" s="461" t="s">
        <v>27</v>
      </c>
      <c r="E94" s="461"/>
      <c r="F94" s="461"/>
      <c r="G94" s="461"/>
      <c r="H94" s="842">
        <v>157200</v>
      </c>
      <c r="I94" s="843"/>
      <c r="J94" s="843"/>
      <c r="K94" s="844"/>
      <c r="L94" s="8"/>
      <c r="M94" s="8"/>
      <c r="N94" s="8"/>
    </row>
    <row r="95" spans="1:14" ht="31.5" x14ac:dyDescent="0.5">
      <c r="A95" s="457" t="s">
        <v>499</v>
      </c>
      <c r="B95" s="457"/>
      <c r="C95" s="457"/>
      <c r="D95" s="457"/>
      <c r="E95" s="457"/>
      <c r="F95" s="457"/>
      <c r="G95" s="457"/>
      <c r="H95" s="457"/>
      <c r="I95" s="457"/>
      <c r="J95" s="457"/>
      <c r="K95" s="457"/>
    </row>
    <row r="96" spans="1:14" ht="26.25" x14ac:dyDescent="0.4">
      <c r="A96" s="486" t="s">
        <v>1</v>
      </c>
      <c r="B96" s="486"/>
      <c r="C96" s="486"/>
      <c r="D96" s="486"/>
      <c r="E96" s="486"/>
      <c r="F96" s="486"/>
      <c r="G96" s="486"/>
      <c r="H96" s="486"/>
      <c r="I96" s="486"/>
      <c r="J96" s="486"/>
      <c r="K96" s="486"/>
      <c r="L96" s="1"/>
      <c r="M96" s="1"/>
      <c r="N96" s="1"/>
    </row>
    <row r="97" spans="1:16" s="3" customFormat="1" ht="20.25" customHeight="1" x14ac:dyDescent="0.25">
      <c r="A97" s="461" t="s">
        <v>2</v>
      </c>
      <c r="B97" s="461"/>
      <c r="C97" s="461"/>
      <c r="D97" s="480" t="s">
        <v>500</v>
      </c>
      <c r="E97" s="480"/>
      <c r="F97" s="480"/>
      <c r="G97" s="480"/>
      <c r="H97" s="480"/>
      <c r="I97" s="480"/>
      <c r="J97" s="480"/>
      <c r="K97" s="480"/>
      <c r="L97" s="2"/>
      <c r="M97" s="2"/>
      <c r="N97" s="2"/>
    </row>
    <row r="98" spans="1:16" s="3" customFormat="1" ht="24" customHeight="1" x14ac:dyDescent="0.25">
      <c r="A98" s="461" t="s">
        <v>4</v>
      </c>
      <c r="B98" s="461"/>
      <c r="C98" s="461"/>
      <c r="D98" s="480" t="s">
        <v>501</v>
      </c>
      <c r="E98" s="480"/>
      <c r="F98" s="480"/>
      <c r="G98" s="480"/>
      <c r="H98" s="480"/>
      <c r="I98" s="480"/>
      <c r="J98" s="480"/>
      <c r="K98" s="480"/>
      <c r="L98" s="2"/>
      <c r="M98" s="2"/>
      <c r="N98" s="2"/>
    </row>
    <row r="99" spans="1:16" s="3" customFormat="1" ht="24" customHeight="1" x14ac:dyDescent="0.25">
      <c r="A99" s="461" t="s">
        <v>6</v>
      </c>
      <c r="B99" s="461"/>
      <c r="C99" s="461"/>
      <c r="D99" s="480" t="s">
        <v>520</v>
      </c>
      <c r="E99" s="480"/>
      <c r="F99" s="480"/>
      <c r="G99" s="480"/>
      <c r="H99" s="480"/>
      <c r="I99" s="480"/>
      <c r="J99" s="480"/>
      <c r="K99" s="480"/>
      <c r="L99" s="2"/>
      <c r="M99" s="2"/>
      <c r="N99" s="2"/>
    </row>
    <row r="100" spans="1:16" s="3" customFormat="1" ht="24" customHeight="1" x14ac:dyDescent="0.25">
      <c r="A100" s="838" t="s">
        <v>502</v>
      </c>
      <c r="B100" s="839"/>
      <c r="C100" s="840"/>
      <c r="D100" s="480" t="s">
        <v>521</v>
      </c>
      <c r="E100" s="480"/>
      <c r="F100" s="480"/>
      <c r="G100" s="480"/>
      <c r="H100" s="480"/>
      <c r="I100" s="480"/>
      <c r="J100" s="480"/>
      <c r="K100" s="480"/>
      <c r="L100" s="2"/>
      <c r="M100" s="2"/>
      <c r="N100" s="2"/>
    </row>
    <row r="101" spans="1:16" ht="16.5" customHeight="1" x14ac:dyDescent="0.3">
      <c r="A101" s="463" t="s">
        <v>9</v>
      </c>
      <c r="B101" s="463"/>
      <c r="C101" s="463"/>
      <c r="D101" s="476" t="s">
        <v>10</v>
      </c>
      <c r="E101" s="476"/>
      <c r="F101" s="476"/>
      <c r="G101" s="476"/>
      <c r="H101" s="476"/>
      <c r="I101" s="476"/>
      <c r="J101" s="476"/>
      <c r="K101" s="476"/>
    </row>
    <row r="102" spans="1:16" ht="16.5" customHeight="1" x14ac:dyDescent="0.3">
      <c r="A102" s="190" t="s">
        <v>11</v>
      </c>
      <c r="B102" s="190"/>
      <c r="C102" s="190"/>
      <c r="D102" s="868">
        <v>262000</v>
      </c>
      <c r="E102" s="869"/>
      <c r="F102" s="869"/>
      <c r="G102" s="869"/>
      <c r="H102" s="869"/>
      <c r="I102" s="869"/>
      <c r="J102" s="869"/>
      <c r="K102" s="870"/>
    </row>
    <row r="103" spans="1:16" ht="16.5" customHeight="1" x14ac:dyDescent="0.3">
      <c r="A103" s="190" t="s">
        <v>12</v>
      </c>
      <c r="B103" s="190"/>
      <c r="C103" s="190"/>
      <c r="D103" s="871"/>
      <c r="E103" s="872"/>
      <c r="F103" s="872"/>
      <c r="G103" s="872"/>
      <c r="H103" s="872"/>
      <c r="I103" s="872"/>
      <c r="J103" s="872"/>
      <c r="K103" s="873"/>
    </row>
    <row r="104" spans="1:16" ht="18" customHeight="1" x14ac:dyDescent="0.3">
      <c r="A104" s="874" t="s">
        <v>13</v>
      </c>
      <c r="B104" s="875"/>
      <c r="C104" s="875"/>
      <c r="D104" s="875"/>
      <c r="E104" s="875"/>
      <c r="F104" s="875"/>
      <c r="G104" s="875"/>
      <c r="H104" s="875"/>
      <c r="I104" s="875"/>
      <c r="J104" s="875"/>
      <c r="K104" s="876"/>
      <c r="L104" s="5"/>
      <c r="M104" s="5"/>
      <c r="N104" s="5"/>
    </row>
    <row r="105" spans="1:16" ht="18.75" x14ac:dyDescent="0.3">
      <c r="A105" s="453"/>
      <c r="B105" s="877"/>
      <c r="C105" s="454"/>
      <c r="D105" s="453"/>
      <c r="E105" s="877"/>
      <c r="F105" s="877"/>
      <c r="G105" s="454"/>
      <c r="H105" s="453" t="s">
        <v>14</v>
      </c>
      <c r="I105" s="454"/>
      <c r="J105" s="453" t="s">
        <v>15</v>
      </c>
      <c r="K105" s="454"/>
      <c r="L105" s="496"/>
      <c r="M105" s="496"/>
      <c r="N105" s="496"/>
    </row>
    <row r="106" spans="1:16" ht="15" customHeight="1" x14ac:dyDescent="0.3">
      <c r="A106" s="854" t="s">
        <v>16</v>
      </c>
      <c r="B106" s="855"/>
      <c r="C106" s="856"/>
      <c r="D106" s="846" t="s">
        <v>17</v>
      </c>
      <c r="E106" s="847"/>
      <c r="F106" s="847"/>
      <c r="G106" s="848"/>
      <c r="H106" s="863" t="s">
        <v>504</v>
      </c>
      <c r="I106" s="864"/>
      <c r="J106" s="863" t="s">
        <v>505</v>
      </c>
      <c r="K106" s="864"/>
      <c r="L106" s="6"/>
      <c r="M106" s="7"/>
      <c r="N106" s="6"/>
    </row>
    <row r="107" spans="1:16" s="10" customFormat="1" ht="39.6" customHeight="1" x14ac:dyDescent="0.25">
      <c r="A107" s="857"/>
      <c r="B107" s="858"/>
      <c r="C107" s="859"/>
      <c r="D107" s="838" t="s">
        <v>20</v>
      </c>
      <c r="E107" s="839"/>
      <c r="F107" s="839"/>
      <c r="G107" s="840"/>
      <c r="H107" s="865" t="s">
        <v>21</v>
      </c>
      <c r="I107" s="866"/>
      <c r="J107" s="866"/>
      <c r="K107" s="867"/>
      <c r="L107" s="8"/>
      <c r="M107" s="8"/>
      <c r="N107" s="8"/>
    </row>
    <row r="108" spans="1:16" ht="18.75" x14ac:dyDescent="0.3">
      <c r="A108" s="857"/>
      <c r="B108" s="858"/>
      <c r="C108" s="859"/>
      <c r="D108" s="846" t="s">
        <v>22</v>
      </c>
      <c r="E108" s="847"/>
      <c r="F108" s="847"/>
      <c r="G108" s="848"/>
      <c r="H108" s="12">
        <v>5</v>
      </c>
      <c r="I108" s="189" t="s">
        <v>23</v>
      </c>
      <c r="J108" s="12">
        <v>6</v>
      </c>
      <c r="K108" s="189" t="s">
        <v>23</v>
      </c>
      <c r="L108" s="13"/>
      <c r="M108" s="70"/>
      <c r="N108" s="13"/>
      <c r="O108">
        <f>J109-J108</f>
        <v>8</v>
      </c>
      <c r="P108">
        <f>O108*54</f>
        <v>432</v>
      </c>
    </row>
    <row r="109" spans="1:16" ht="18.75" x14ac:dyDescent="0.3">
      <c r="A109" s="857"/>
      <c r="B109" s="858"/>
      <c r="C109" s="859"/>
      <c r="D109" s="846" t="s">
        <v>24</v>
      </c>
      <c r="E109" s="847"/>
      <c r="F109" s="847"/>
      <c r="G109" s="848"/>
      <c r="H109" s="12">
        <v>12</v>
      </c>
      <c r="I109" s="189" t="s">
        <v>23</v>
      </c>
      <c r="J109" s="12">
        <v>14</v>
      </c>
      <c r="K109" s="189" t="s">
        <v>23</v>
      </c>
      <c r="L109" s="13"/>
      <c r="M109" s="70"/>
      <c r="N109" s="13"/>
      <c r="O109">
        <f>J110-J109</f>
        <v>6</v>
      </c>
      <c r="P109">
        <f>O109*720</f>
        <v>4320</v>
      </c>
    </row>
    <row r="110" spans="1:16" ht="18.75" x14ac:dyDescent="0.3">
      <c r="A110" s="857"/>
      <c r="B110" s="858"/>
      <c r="C110" s="859"/>
      <c r="D110" s="846" t="s">
        <v>25</v>
      </c>
      <c r="E110" s="847"/>
      <c r="F110" s="847"/>
      <c r="G110" s="848"/>
      <c r="H110" s="12">
        <v>20</v>
      </c>
      <c r="I110" s="189" t="s">
        <v>23</v>
      </c>
      <c r="J110" s="12">
        <v>20</v>
      </c>
      <c r="K110" s="189" t="s">
        <v>23</v>
      </c>
      <c r="L110" s="13"/>
      <c r="M110" s="13"/>
      <c r="N110" s="13"/>
    </row>
    <row r="111" spans="1:16" ht="18.75" x14ac:dyDescent="0.3">
      <c r="A111" s="857"/>
      <c r="B111" s="858"/>
      <c r="C111" s="859"/>
      <c r="D111" s="846" t="s">
        <v>26</v>
      </c>
      <c r="E111" s="847"/>
      <c r="F111" s="847"/>
      <c r="G111" s="848"/>
      <c r="H111" s="71">
        <v>3588.57</v>
      </c>
      <c r="I111" s="12"/>
      <c r="J111" s="71">
        <v>2100</v>
      </c>
      <c r="K111" s="189"/>
      <c r="L111" s="13"/>
      <c r="M111" s="13"/>
      <c r="N111" s="13"/>
    </row>
    <row r="112" spans="1:16" ht="18.75" x14ac:dyDescent="0.3">
      <c r="A112" s="857"/>
      <c r="B112" s="858"/>
      <c r="C112" s="859"/>
      <c r="D112" s="846" t="s">
        <v>26</v>
      </c>
      <c r="E112" s="847"/>
      <c r="F112" s="847"/>
      <c r="G112" s="848"/>
      <c r="H112" s="71">
        <v>4710</v>
      </c>
      <c r="I112" s="12"/>
      <c r="J112" s="71">
        <v>4200</v>
      </c>
      <c r="K112" s="189"/>
      <c r="L112" s="13"/>
      <c r="M112" s="13"/>
      <c r="N112" s="13"/>
    </row>
    <row r="113" spans="1:14" ht="18.75" x14ac:dyDescent="0.3">
      <c r="A113" s="860"/>
      <c r="B113" s="861"/>
      <c r="C113" s="862"/>
      <c r="D113" s="846" t="s">
        <v>27</v>
      </c>
      <c r="E113" s="847"/>
      <c r="F113" s="847"/>
      <c r="G113" s="848"/>
      <c r="H113" s="71">
        <v>62800</v>
      </c>
      <c r="I113" s="12"/>
      <c r="J113" s="71">
        <v>42000</v>
      </c>
      <c r="K113" s="12"/>
      <c r="L113" s="13"/>
      <c r="M113" s="13"/>
      <c r="N113" s="13"/>
    </row>
    <row r="114" spans="1:14" ht="18.75" x14ac:dyDescent="0.3">
      <c r="A114" s="72"/>
      <c r="B114" s="73"/>
      <c r="C114" s="74"/>
      <c r="D114" s="74" t="s">
        <v>28</v>
      </c>
      <c r="E114" s="74"/>
      <c r="F114" s="74"/>
      <c r="G114" s="75"/>
      <c r="H114" s="849">
        <v>104800</v>
      </c>
      <c r="I114" s="850"/>
      <c r="J114" s="850"/>
      <c r="K114" s="851"/>
      <c r="L114" s="13"/>
      <c r="M114" s="13"/>
      <c r="N114" s="13"/>
    </row>
    <row r="115" spans="1:14" ht="18.75" x14ac:dyDescent="0.3">
      <c r="A115" s="470" t="s">
        <v>29</v>
      </c>
      <c r="B115" s="471"/>
      <c r="C115" s="471"/>
      <c r="D115" s="471"/>
      <c r="E115" s="471"/>
      <c r="F115" s="471"/>
      <c r="G115" s="471"/>
      <c r="H115" s="471"/>
      <c r="I115" s="471"/>
      <c r="J115" s="471"/>
      <c r="K115" s="472"/>
      <c r="L115" s="5"/>
      <c r="M115" s="5"/>
      <c r="N115" s="5"/>
    </row>
    <row r="116" spans="1:14" ht="11.25" customHeight="1" x14ac:dyDescent="0.3">
      <c r="A116" s="137"/>
      <c r="B116" s="19"/>
      <c r="C116" s="19"/>
      <c r="D116" s="19"/>
      <c r="E116" s="19"/>
      <c r="F116" s="19"/>
      <c r="G116" s="19"/>
      <c r="H116" s="852"/>
      <c r="I116" s="852"/>
      <c r="J116" s="852"/>
      <c r="K116" s="853"/>
      <c r="L116" s="496"/>
      <c r="M116" s="496"/>
      <c r="N116" s="496"/>
    </row>
    <row r="117" spans="1:14" s="10" customFormat="1" ht="18.75" x14ac:dyDescent="0.3">
      <c r="A117" s="12"/>
      <c r="B117" s="453"/>
      <c r="C117" s="454"/>
      <c r="D117" s="838" t="s">
        <v>30</v>
      </c>
      <c r="E117" s="839"/>
      <c r="F117" s="839"/>
      <c r="G117" s="840"/>
      <c r="H117" s="467">
        <v>43055</v>
      </c>
      <c r="I117" s="467"/>
      <c r="J117" s="467"/>
      <c r="K117" s="467"/>
      <c r="L117" s="20"/>
      <c r="M117" s="21"/>
      <c r="N117" s="20"/>
    </row>
    <row r="118" spans="1:14" s="10" customFormat="1" ht="18.75" x14ac:dyDescent="0.25">
      <c r="A118" s="878">
        <v>2</v>
      </c>
      <c r="B118" s="854" t="s">
        <v>31</v>
      </c>
      <c r="C118" s="856"/>
      <c r="D118" s="838" t="s">
        <v>32</v>
      </c>
      <c r="E118" s="839"/>
      <c r="F118" s="839"/>
      <c r="G118" s="840"/>
      <c r="H118" s="467">
        <v>43220</v>
      </c>
      <c r="I118" s="467"/>
      <c r="J118" s="467"/>
      <c r="K118" s="467"/>
      <c r="L118" s="8"/>
      <c r="M118" s="8"/>
      <c r="N118" s="8"/>
    </row>
    <row r="119" spans="1:14" s="10" customFormat="1" ht="36.6" customHeight="1" x14ac:dyDescent="0.25">
      <c r="A119" s="879"/>
      <c r="B119" s="857"/>
      <c r="C119" s="859"/>
      <c r="D119" s="881" t="s">
        <v>33</v>
      </c>
      <c r="E119" s="882"/>
      <c r="F119" s="882"/>
      <c r="G119" s="883"/>
      <c r="H119" s="881" t="s">
        <v>506</v>
      </c>
      <c r="I119" s="882"/>
      <c r="J119" s="882"/>
      <c r="K119" s="883"/>
      <c r="L119" s="8"/>
      <c r="M119" s="22"/>
      <c r="N119" s="8"/>
    </row>
    <row r="120" spans="1:14" s="10" customFormat="1" ht="18.75" x14ac:dyDescent="0.25">
      <c r="A120" s="879"/>
      <c r="B120" s="857"/>
      <c r="C120" s="859"/>
      <c r="D120" s="838" t="s">
        <v>507</v>
      </c>
      <c r="E120" s="839"/>
      <c r="F120" s="839"/>
      <c r="G120" s="840"/>
      <c r="H120" s="838" t="s">
        <v>508</v>
      </c>
      <c r="I120" s="839"/>
      <c r="J120" s="839"/>
      <c r="K120" s="840"/>
      <c r="L120" s="8"/>
      <c r="M120" s="22"/>
      <c r="N120" s="8"/>
    </row>
    <row r="121" spans="1:14" s="10" customFormat="1" ht="18.75" x14ac:dyDescent="0.25">
      <c r="A121" s="879"/>
      <c r="B121" s="857"/>
      <c r="C121" s="859"/>
      <c r="D121" s="838" t="s">
        <v>509</v>
      </c>
      <c r="E121" s="839"/>
      <c r="F121" s="839"/>
      <c r="G121" s="840"/>
      <c r="H121" s="838" t="s">
        <v>510</v>
      </c>
      <c r="I121" s="839"/>
      <c r="J121" s="839"/>
      <c r="K121" s="840"/>
      <c r="L121" s="8"/>
      <c r="M121" s="8"/>
      <c r="N121" s="8"/>
    </row>
    <row r="122" spans="1:14" s="10" customFormat="1" ht="18.75" x14ac:dyDescent="0.25">
      <c r="A122" s="879"/>
      <c r="B122" s="857"/>
      <c r="C122" s="859"/>
      <c r="D122" s="838" t="s">
        <v>39</v>
      </c>
      <c r="E122" s="839"/>
      <c r="F122" s="839"/>
      <c r="G122" s="840"/>
      <c r="H122" s="838" t="s">
        <v>511</v>
      </c>
      <c r="I122" s="839"/>
      <c r="J122" s="839"/>
      <c r="K122" s="840"/>
      <c r="L122" s="8"/>
      <c r="M122" s="8"/>
      <c r="N122" s="8"/>
    </row>
    <row r="123" spans="1:14" s="10" customFormat="1" ht="18.75" x14ac:dyDescent="0.25">
      <c r="A123" s="879"/>
      <c r="B123" s="857"/>
      <c r="C123" s="859"/>
      <c r="D123" s="838" t="s">
        <v>516</v>
      </c>
      <c r="E123" s="839"/>
      <c r="F123" s="839"/>
      <c r="G123" s="840"/>
      <c r="H123" s="462">
        <v>62880</v>
      </c>
      <c r="I123" s="462"/>
      <c r="J123" s="462"/>
      <c r="K123" s="462"/>
      <c r="L123" s="8"/>
      <c r="M123" s="8"/>
      <c r="N123" s="8"/>
    </row>
    <row r="124" spans="1:14" s="10" customFormat="1" ht="18.75" x14ac:dyDescent="0.25">
      <c r="A124" s="880"/>
      <c r="B124" s="860"/>
      <c r="C124" s="862"/>
      <c r="D124" s="838" t="s">
        <v>517</v>
      </c>
      <c r="E124" s="839"/>
      <c r="F124" s="839"/>
      <c r="G124" s="840"/>
      <c r="H124" s="462">
        <v>94320</v>
      </c>
      <c r="I124" s="462"/>
      <c r="J124" s="462"/>
      <c r="K124" s="462"/>
      <c r="L124" s="8"/>
      <c r="M124" s="8"/>
      <c r="N124" s="8"/>
    </row>
    <row r="125" spans="1:14" s="10" customFormat="1" ht="18.75" x14ac:dyDescent="0.25">
      <c r="A125" s="24"/>
      <c r="B125" s="24"/>
      <c r="C125" s="24"/>
      <c r="D125" s="838" t="s">
        <v>27</v>
      </c>
      <c r="E125" s="839"/>
      <c r="F125" s="839"/>
      <c r="G125" s="840"/>
      <c r="H125" s="842">
        <v>157200</v>
      </c>
      <c r="I125" s="843"/>
      <c r="J125" s="843"/>
      <c r="K125" s="844"/>
      <c r="L125" s="8"/>
      <c r="M125" s="8"/>
      <c r="N125" s="8"/>
    </row>
    <row r="126" spans="1:14" x14ac:dyDescent="0.25">
      <c r="A126" s="133"/>
      <c r="B126" s="134"/>
      <c r="C126" s="134"/>
      <c r="D126" s="134"/>
      <c r="E126" s="134"/>
      <c r="F126" s="134"/>
      <c r="G126" s="134"/>
      <c r="H126" s="134"/>
      <c r="I126" s="134"/>
      <c r="J126" s="134"/>
      <c r="K126" s="136"/>
    </row>
    <row r="127" spans="1:14" ht="31.5" x14ac:dyDescent="0.5">
      <c r="A127" s="457" t="s">
        <v>499</v>
      </c>
      <c r="B127" s="457"/>
      <c r="C127" s="457"/>
      <c r="D127" s="457"/>
      <c r="E127" s="457"/>
      <c r="F127" s="457"/>
      <c r="G127" s="457"/>
      <c r="H127" s="457"/>
      <c r="I127" s="457"/>
      <c r="J127" s="457"/>
      <c r="K127" s="457"/>
    </row>
    <row r="128" spans="1:14" ht="26.25" x14ac:dyDescent="0.4">
      <c r="A128" s="486" t="s">
        <v>1</v>
      </c>
      <c r="B128" s="486"/>
      <c r="C128" s="486"/>
      <c r="D128" s="486"/>
      <c r="E128" s="486"/>
      <c r="F128" s="486"/>
      <c r="G128" s="486"/>
      <c r="H128" s="486"/>
      <c r="I128" s="486"/>
      <c r="J128" s="486"/>
      <c r="K128" s="486"/>
    </row>
    <row r="129" spans="1:11" ht="18.75" x14ac:dyDescent="0.25">
      <c r="A129" s="461" t="s">
        <v>2</v>
      </c>
      <c r="B129" s="461"/>
      <c r="C129" s="461"/>
      <c r="D129" s="480" t="s">
        <v>500</v>
      </c>
      <c r="E129" s="480"/>
      <c r="F129" s="480"/>
      <c r="G129" s="480"/>
      <c r="H129" s="480"/>
      <c r="I129" s="480"/>
      <c r="J129" s="480"/>
      <c r="K129" s="480"/>
    </row>
    <row r="130" spans="1:11" ht="18.75" x14ac:dyDescent="0.25">
      <c r="A130" s="461" t="s">
        <v>4</v>
      </c>
      <c r="B130" s="461"/>
      <c r="C130" s="461"/>
      <c r="D130" s="480" t="s">
        <v>522</v>
      </c>
      <c r="E130" s="480"/>
      <c r="F130" s="480"/>
      <c r="G130" s="480"/>
      <c r="H130" s="480"/>
      <c r="I130" s="480"/>
      <c r="J130" s="480"/>
      <c r="K130" s="480"/>
    </row>
    <row r="131" spans="1:11" ht="18.75" x14ac:dyDescent="0.25">
      <c r="A131" s="461" t="s">
        <v>6</v>
      </c>
      <c r="B131" s="461"/>
      <c r="C131" s="461"/>
      <c r="D131" s="480" t="s">
        <v>522</v>
      </c>
      <c r="E131" s="480"/>
      <c r="F131" s="480"/>
      <c r="G131" s="480"/>
      <c r="H131" s="480"/>
      <c r="I131" s="480"/>
      <c r="J131" s="480"/>
      <c r="K131" s="480"/>
    </row>
    <row r="132" spans="1:11" ht="18.75" x14ac:dyDescent="0.25">
      <c r="A132" s="838" t="s">
        <v>502</v>
      </c>
      <c r="B132" s="839"/>
      <c r="C132" s="840"/>
      <c r="D132" s="480" t="s">
        <v>523</v>
      </c>
      <c r="E132" s="480"/>
      <c r="F132" s="480"/>
      <c r="G132" s="480"/>
      <c r="H132" s="480"/>
      <c r="I132" s="480"/>
      <c r="J132" s="480"/>
      <c r="K132" s="480"/>
    </row>
    <row r="133" spans="1:11" ht="18.75" x14ac:dyDescent="0.3">
      <c r="A133" s="463" t="s">
        <v>9</v>
      </c>
      <c r="B133" s="463"/>
      <c r="C133" s="463"/>
      <c r="D133" s="476" t="s">
        <v>10</v>
      </c>
      <c r="E133" s="476"/>
      <c r="F133" s="476"/>
      <c r="G133" s="476"/>
      <c r="H133" s="476"/>
      <c r="I133" s="476"/>
      <c r="J133" s="476"/>
      <c r="K133" s="476"/>
    </row>
    <row r="134" spans="1:11" ht="18.75" x14ac:dyDescent="0.3">
      <c r="A134" s="190" t="s">
        <v>11</v>
      </c>
      <c r="B134" s="190"/>
      <c r="C134" s="190"/>
      <c r="D134" s="477">
        <v>262000</v>
      </c>
      <c r="E134" s="477"/>
      <c r="F134" s="477"/>
      <c r="G134" s="477"/>
      <c r="H134" s="477"/>
      <c r="I134" s="477"/>
      <c r="J134" s="477"/>
      <c r="K134" s="477"/>
    </row>
    <row r="135" spans="1:11" ht="18.75" x14ac:dyDescent="0.3">
      <c r="A135" s="190" t="s">
        <v>12</v>
      </c>
      <c r="B135" s="190"/>
      <c r="C135" s="190"/>
      <c r="D135" s="476"/>
      <c r="E135" s="476"/>
      <c r="F135" s="476"/>
      <c r="G135" s="476"/>
      <c r="H135" s="476"/>
      <c r="I135" s="476"/>
      <c r="J135" s="476"/>
      <c r="K135" s="476"/>
    </row>
    <row r="136" spans="1:11" ht="18.75" x14ac:dyDescent="0.3">
      <c r="A136" s="478" t="s">
        <v>13</v>
      </c>
      <c r="B136" s="478"/>
      <c r="C136" s="478"/>
      <c r="D136" s="478"/>
      <c r="E136" s="478"/>
      <c r="F136" s="478"/>
      <c r="G136" s="478"/>
      <c r="H136" s="478"/>
      <c r="I136" s="478"/>
      <c r="J136" s="478"/>
      <c r="K136" s="478"/>
    </row>
    <row r="137" spans="1:11" ht="18.75" x14ac:dyDescent="0.3">
      <c r="A137" s="479"/>
      <c r="B137" s="479"/>
      <c r="C137" s="479"/>
      <c r="D137" s="479"/>
      <c r="E137" s="479"/>
      <c r="F137" s="479"/>
      <c r="G137" s="479"/>
      <c r="H137" s="479" t="s">
        <v>14</v>
      </c>
      <c r="I137" s="479"/>
      <c r="J137" s="479" t="s">
        <v>15</v>
      </c>
      <c r="K137" s="479"/>
    </row>
    <row r="138" spans="1:11" ht="18.75" x14ac:dyDescent="0.3">
      <c r="A138" s="466" t="s">
        <v>16</v>
      </c>
      <c r="B138" s="466"/>
      <c r="C138" s="466"/>
      <c r="D138" s="463" t="s">
        <v>17</v>
      </c>
      <c r="E138" s="463"/>
      <c r="F138" s="463"/>
      <c r="G138" s="463"/>
      <c r="H138" s="475" t="s">
        <v>504</v>
      </c>
      <c r="I138" s="475"/>
      <c r="J138" s="475" t="s">
        <v>505</v>
      </c>
      <c r="K138" s="475"/>
    </row>
    <row r="139" spans="1:11" ht="18.75" x14ac:dyDescent="0.25">
      <c r="A139" s="466"/>
      <c r="B139" s="466"/>
      <c r="C139" s="466"/>
      <c r="D139" s="461" t="s">
        <v>20</v>
      </c>
      <c r="E139" s="461"/>
      <c r="F139" s="461"/>
      <c r="G139" s="461"/>
      <c r="H139" s="466" t="s">
        <v>21</v>
      </c>
      <c r="I139" s="466"/>
      <c r="J139" s="466"/>
      <c r="K139" s="466"/>
    </row>
    <row r="140" spans="1:11" ht="18.75" x14ac:dyDescent="0.3">
      <c r="A140" s="466"/>
      <c r="B140" s="466"/>
      <c r="C140" s="466"/>
      <c r="D140" s="463" t="s">
        <v>22</v>
      </c>
      <c r="E140" s="463"/>
      <c r="F140" s="463"/>
      <c r="G140" s="463"/>
      <c r="H140" s="12">
        <v>5</v>
      </c>
      <c r="I140" s="189" t="s">
        <v>23</v>
      </c>
      <c r="J140" s="12">
        <v>6</v>
      </c>
      <c r="K140" s="189" t="s">
        <v>23</v>
      </c>
    </row>
    <row r="141" spans="1:11" ht="18.75" x14ac:dyDescent="0.3">
      <c r="A141" s="466"/>
      <c r="B141" s="466"/>
      <c r="C141" s="466"/>
      <c r="D141" s="463" t="s">
        <v>24</v>
      </c>
      <c r="E141" s="463"/>
      <c r="F141" s="463"/>
      <c r="G141" s="463"/>
      <c r="H141" s="12">
        <v>12</v>
      </c>
      <c r="I141" s="189" t="s">
        <v>23</v>
      </c>
      <c r="J141" s="12">
        <v>14</v>
      </c>
      <c r="K141" s="189" t="s">
        <v>23</v>
      </c>
    </row>
    <row r="142" spans="1:11" ht="18.75" x14ac:dyDescent="0.3">
      <c r="A142" s="466"/>
      <c r="B142" s="466"/>
      <c r="C142" s="466"/>
      <c r="D142" s="463" t="s">
        <v>25</v>
      </c>
      <c r="E142" s="463"/>
      <c r="F142" s="463"/>
      <c r="G142" s="463"/>
      <c r="H142" s="12">
        <v>20</v>
      </c>
      <c r="I142" s="189" t="s">
        <v>23</v>
      </c>
      <c r="J142" s="12">
        <v>20</v>
      </c>
      <c r="K142" s="189" t="s">
        <v>23</v>
      </c>
    </row>
    <row r="143" spans="1:11" ht="18.75" x14ac:dyDescent="0.3">
      <c r="A143" s="466"/>
      <c r="B143" s="466"/>
      <c r="C143" s="466"/>
      <c r="D143" s="463" t="s">
        <v>26</v>
      </c>
      <c r="E143" s="463"/>
      <c r="F143" s="463"/>
      <c r="G143" s="463"/>
      <c r="H143" s="71">
        <v>3588.57</v>
      </c>
      <c r="I143" s="12"/>
      <c r="J143" s="71">
        <v>2100</v>
      </c>
      <c r="K143" s="189"/>
    </row>
    <row r="144" spans="1:11" ht="18.75" x14ac:dyDescent="0.3">
      <c r="A144" s="466"/>
      <c r="B144" s="466"/>
      <c r="C144" s="466"/>
      <c r="D144" s="463" t="s">
        <v>26</v>
      </c>
      <c r="E144" s="463"/>
      <c r="F144" s="463"/>
      <c r="G144" s="463"/>
      <c r="H144" s="71">
        <v>4710</v>
      </c>
      <c r="I144" s="12"/>
      <c r="J144" s="71">
        <v>4200</v>
      </c>
      <c r="K144" s="189"/>
    </row>
    <row r="145" spans="1:11" ht="18.75" x14ac:dyDescent="0.3">
      <c r="A145" s="466"/>
      <c r="B145" s="466"/>
      <c r="C145" s="466"/>
      <c r="D145" s="463" t="s">
        <v>27</v>
      </c>
      <c r="E145" s="463"/>
      <c r="F145" s="463"/>
      <c r="G145" s="463"/>
      <c r="H145" s="71">
        <v>62800</v>
      </c>
      <c r="I145" s="12"/>
      <c r="J145" s="71">
        <v>42000</v>
      </c>
      <c r="K145" s="12"/>
    </row>
    <row r="146" spans="1:11" ht="18.75" x14ac:dyDescent="0.3">
      <c r="A146" s="72"/>
      <c r="B146" s="73"/>
      <c r="C146" s="74"/>
      <c r="D146" s="74" t="s">
        <v>28</v>
      </c>
      <c r="E146" s="74"/>
      <c r="F146" s="74"/>
      <c r="G146" s="75"/>
      <c r="H146" s="469">
        <v>104800</v>
      </c>
      <c r="I146" s="469"/>
      <c r="J146" s="469"/>
      <c r="K146" s="469"/>
    </row>
    <row r="147" spans="1:11" ht="18.75" x14ac:dyDescent="0.3">
      <c r="A147" s="470" t="s">
        <v>29</v>
      </c>
      <c r="B147" s="471"/>
      <c r="C147" s="471"/>
      <c r="D147" s="471"/>
      <c r="E147" s="471"/>
      <c r="F147" s="471"/>
      <c r="G147" s="471"/>
      <c r="H147" s="471"/>
      <c r="I147" s="471"/>
      <c r="J147" s="471"/>
      <c r="K147" s="472"/>
    </row>
    <row r="148" spans="1:11" ht="18.75" x14ac:dyDescent="0.3">
      <c r="A148" s="137"/>
      <c r="B148" s="19"/>
      <c r="C148" s="19"/>
      <c r="D148" s="19"/>
      <c r="E148" s="19"/>
      <c r="F148" s="19"/>
      <c r="G148" s="19"/>
      <c r="H148" s="473"/>
      <c r="I148" s="473"/>
      <c r="J148" s="473"/>
      <c r="K148" s="474"/>
    </row>
    <row r="149" spans="1:11" ht="18.75" x14ac:dyDescent="0.3">
      <c r="A149" s="12"/>
      <c r="B149" s="453"/>
      <c r="C149" s="454"/>
      <c r="D149" s="461" t="s">
        <v>30</v>
      </c>
      <c r="E149" s="461"/>
      <c r="F149" s="461"/>
      <c r="G149" s="461"/>
      <c r="H149" s="467">
        <v>43055</v>
      </c>
      <c r="I149" s="467"/>
      <c r="J149" s="467"/>
      <c r="K149" s="467"/>
    </row>
    <row r="150" spans="1:11" ht="18.75" x14ac:dyDescent="0.25">
      <c r="A150" s="465">
        <v>2</v>
      </c>
      <c r="B150" s="466" t="s">
        <v>31</v>
      </c>
      <c r="C150" s="466"/>
      <c r="D150" s="461" t="s">
        <v>32</v>
      </c>
      <c r="E150" s="461"/>
      <c r="F150" s="461"/>
      <c r="G150" s="461"/>
      <c r="H150" s="467">
        <v>43220</v>
      </c>
      <c r="I150" s="467"/>
      <c r="J150" s="467"/>
      <c r="K150" s="467"/>
    </row>
    <row r="151" spans="1:11" ht="45" customHeight="1" x14ac:dyDescent="0.25">
      <c r="A151" s="465"/>
      <c r="B151" s="466"/>
      <c r="C151" s="466"/>
      <c r="D151" s="468" t="s">
        <v>33</v>
      </c>
      <c r="E151" s="468"/>
      <c r="F151" s="468"/>
      <c r="G151" s="468"/>
      <c r="H151" s="468" t="s">
        <v>506</v>
      </c>
      <c r="I151" s="468"/>
      <c r="J151" s="468"/>
      <c r="K151" s="468"/>
    </row>
    <row r="152" spans="1:11" ht="18.75" x14ac:dyDescent="0.25">
      <c r="A152" s="465"/>
      <c r="B152" s="466"/>
      <c r="C152" s="466"/>
      <c r="D152" s="461" t="s">
        <v>507</v>
      </c>
      <c r="E152" s="461"/>
      <c r="F152" s="461"/>
      <c r="G152" s="461"/>
      <c r="H152" s="461" t="s">
        <v>508</v>
      </c>
      <c r="I152" s="461"/>
      <c r="J152" s="461"/>
      <c r="K152" s="461"/>
    </row>
    <row r="153" spans="1:11" ht="18.75" x14ac:dyDescent="0.25">
      <c r="A153" s="465"/>
      <c r="B153" s="466"/>
      <c r="C153" s="466"/>
      <c r="D153" s="461" t="s">
        <v>509</v>
      </c>
      <c r="E153" s="461"/>
      <c r="F153" s="461"/>
      <c r="G153" s="461"/>
      <c r="H153" s="461" t="s">
        <v>510</v>
      </c>
      <c r="I153" s="461"/>
      <c r="J153" s="461"/>
      <c r="K153" s="461"/>
    </row>
    <row r="154" spans="1:11" ht="18.75" x14ac:dyDescent="0.25">
      <c r="A154" s="465"/>
      <c r="B154" s="466"/>
      <c r="C154" s="466"/>
      <c r="D154" s="461" t="s">
        <v>39</v>
      </c>
      <c r="E154" s="461"/>
      <c r="F154" s="461"/>
      <c r="G154" s="461"/>
      <c r="H154" s="461" t="s">
        <v>511</v>
      </c>
      <c r="I154" s="461"/>
      <c r="J154" s="461"/>
      <c r="K154" s="461"/>
    </row>
    <row r="155" spans="1:11" ht="18.75" x14ac:dyDescent="0.25">
      <c r="A155" s="465"/>
      <c r="B155" s="466"/>
      <c r="C155" s="466"/>
      <c r="D155" s="461" t="s">
        <v>512</v>
      </c>
      <c r="E155" s="461"/>
      <c r="F155" s="461"/>
      <c r="G155" s="461"/>
      <c r="H155" s="462">
        <v>62880</v>
      </c>
      <c r="I155" s="462"/>
      <c r="J155" s="462"/>
      <c r="K155" s="462"/>
    </row>
    <row r="156" spans="1:11" ht="18.75" x14ac:dyDescent="0.25">
      <c r="A156" s="465"/>
      <c r="B156" s="466"/>
      <c r="C156" s="466"/>
      <c r="D156" s="461" t="s">
        <v>513</v>
      </c>
      <c r="E156" s="461"/>
      <c r="F156" s="461"/>
      <c r="G156" s="461"/>
      <c r="H156" s="462">
        <v>94320</v>
      </c>
      <c r="I156" s="462"/>
      <c r="J156" s="462"/>
      <c r="K156" s="462"/>
    </row>
    <row r="157" spans="1:11" ht="18.75" x14ac:dyDescent="0.25">
      <c r="A157" s="24"/>
      <c r="B157" s="24"/>
      <c r="C157" s="24"/>
      <c r="D157" s="461" t="s">
        <v>27</v>
      </c>
      <c r="E157" s="461"/>
      <c r="F157" s="461"/>
      <c r="G157" s="461"/>
      <c r="H157" s="842">
        <v>157200</v>
      </c>
      <c r="I157" s="843"/>
      <c r="J157" s="843"/>
      <c r="K157" s="844"/>
    </row>
    <row r="158" spans="1:11" ht="31.5" x14ac:dyDescent="0.5">
      <c r="A158" s="457" t="s">
        <v>499</v>
      </c>
      <c r="B158" s="457"/>
      <c r="C158" s="457"/>
      <c r="D158" s="457"/>
      <c r="E158" s="457"/>
      <c r="F158" s="457"/>
      <c r="G158" s="457"/>
      <c r="H158" s="457"/>
      <c r="I158" s="457"/>
      <c r="J158" s="457"/>
      <c r="K158" s="457"/>
    </row>
    <row r="159" spans="1:11" ht="26.25" x14ac:dyDescent="0.4">
      <c r="A159" s="486" t="s">
        <v>1</v>
      </c>
      <c r="B159" s="486"/>
      <c r="C159" s="486"/>
      <c r="D159" s="486"/>
      <c r="E159" s="486"/>
      <c r="F159" s="486"/>
      <c r="G159" s="486"/>
      <c r="H159" s="486"/>
      <c r="I159" s="486"/>
      <c r="J159" s="486"/>
      <c r="K159" s="486"/>
    </row>
    <row r="160" spans="1:11" ht="18.75" x14ac:dyDescent="0.25">
      <c r="A160" s="461" t="s">
        <v>2</v>
      </c>
      <c r="B160" s="461"/>
      <c r="C160" s="461"/>
      <c r="D160" s="480" t="s">
        <v>500</v>
      </c>
      <c r="E160" s="480"/>
      <c r="F160" s="480"/>
      <c r="G160" s="480"/>
      <c r="H160" s="480"/>
      <c r="I160" s="480"/>
      <c r="J160" s="480"/>
      <c r="K160" s="480"/>
    </row>
    <row r="161" spans="1:11" ht="18.75" x14ac:dyDescent="0.25">
      <c r="A161" s="461" t="s">
        <v>4</v>
      </c>
      <c r="B161" s="461"/>
      <c r="C161" s="461"/>
      <c r="D161" s="480" t="s">
        <v>522</v>
      </c>
      <c r="E161" s="480"/>
      <c r="F161" s="480"/>
      <c r="G161" s="480"/>
      <c r="H161" s="480"/>
      <c r="I161" s="480"/>
      <c r="J161" s="480"/>
      <c r="K161" s="480"/>
    </row>
    <row r="162" spans="1:11" ht="18.75" x14ac:dyDescent="0.25">
      <c r="A162" s="461" t="s">
        <v>6</v>
      </c>
      <c r="B162" s="461"/>
      <c r="C162" s="461"/>
      <c r="D162" s="480" t="s">
        <v>524</v>
      </c>
      <c r="E162" s="480"/>
      <c r="F162" s="480"/>
      <c r="G162" s="480"/>
      <c r="H162" s="480"/>
      <c r="I162" s="480"/>
      <c r="J162" s="480"/>
      <c r="K162" s="480"/>
    </row>
    <row r="163" spans="1:11" ht="18.75" x14ac:dyDescent="0.25">
      <c r="A163" s="838" t="s">
        <v>502</v>
      </c>
      <c r="B163" s="839"/>
      <c r="C163" s="840"/>
      <c r="D163" s="884" t="s">
        <v>525</v>
      </c>
      <c r="E163" s="885"/>
      <c r="F163" s="885"/>
      <c r="G163" s="885"/>
      <c r="H163" s="885"/>
      <c r="I163" s="885"/>
      <c r="J163" s="885"/>
      <c r="K163" s="886"/>
    </row>
    <row r="164" spans="1:11" ht="18.75" x14ac:dyDescent="0.3">
      <c r="A164" s="463" t="s">
        <v>9</v>
      </c>
      <c r="B164" s="463"/>
      <c r="C164" s="463"/>
      <c r="D164" s="476" t="s">
        <v>10</v>
      </c>
      <c r="E164" s="476"/>
      <c r="F164" s="476"/>
      <c r="G164" s="476"/>
      <c r="H164" s="476"/>
      <c r="I164" s="476"/>
      <c r="J164" s="476"/>
      <c r="K164" s="476"/>
    </row>
    <row r="165" spans="1:11" ht="18.75" x14ac:dyDescent="0.3">
      <c r="A165" s="190" t="s">
        <v>11</v>
      </c>
      <c r="B165" s="190"/>
      <c r="C165" s="190"/>
      <c r="D165" s="477">
        <v>262000</v>
      </c>
      <c r="E165" s="477"/>
      <c r="F165" s="477"/>
      <c r="G165" s="477"/>
      <c r="H165" s="477"/>
      <c r="I165" s="477"/>
      <c r="J165" s="477"/>
      <c r="K165" s="477"/>
    </row>
    <row r="166" spans="1:11" ht="18.75" x14ac:dyDescent="0.3">
      <c r="A166" s="190" t="s">
        <v>12</v>
      </c>
      <c r="B166" s="190"/>
      <c r="C166" s="190"/>
      <c r="D166" s="476"/>
      <c r="E166" s="476"/>
      <c r="F166" s="476"/>
      <c r="G166" s="476"/>
      <c r="H166" s="476"/>
      <c r="I166" s="476"/>
      <c r="J166" s="476"/>
      <c r="K166" s="476"/>
    </row>
    <row r="167" spans="1:11" ht="18.75" x14ac:dyDescent="0.3">
      <c r="A167" s="478" t="s">
        <v>13</v>
      </c>
      <c r="B167" s="478"/>
      <c r="C167" s="478"/>
      <c r="D167" s="478"/>
      <c r="E167" s="478"/>
      <c r="F167" s="478"/>
      <c r="G167" s="478"/>
      <c r="H167" s="478"/>
      <c r="I167" s="478"/>
      <c r="J167" s="478"/>
      <c r="K167" s="478"/>
    </row>
    <row r="168" spans="1:11" ht="18.75" x14ac:dyDescent="0.3">
      <c r="A168" s="479"/>
      <c r="B168" s="479"/>
      <c r="C168" s="479"/>
      <c r="D168" s="479"/>
      <c r="E168" s="479"/>
      <c r="F168" s="479"/>
      <c r="G168" s="479"/>
      <c r="H168" s="479" t="s">
        <v>14</v>
      </c>
      <c r="I168" s="479"/>
      <c r="J168" s="479" t="s">
        <v>15</v>
      </c>
      <c r="K168" s="479"/>
    </row>
    <row r="169" spans="1:11" ht="18.75" x14ac:dyDescent="0.3">
      <c r="A169" s="466" t="s">
        <v>16</v>
      </c>
      <c r="B169" s="466"/>
      <c r="C169" s="466"/>
      <c r="D169" s="463" t="s">
        <v>17</v>
      </c>
      <c r="E169" s="463"/>
      <c r="F169" s="463"/>
      <c r="G169" s="463"/>
      <c r="H169" s="475" t="s">
        <v>504</v>
      </c>
      <c r="I169" s="475"/>
      <c r="J169" s="475" t="s">
        <v>505</v>
      </c>
      <c r="K169" s="475"/>
    </row>
    <row r="170" spans="1:11" ht="18.75" x14ac:dyDescent="0.25">
      <c r="A170" s="466"/>
      <c r="B170" s="466"/>
      <c r="C170" s="466"/>
      <c r="D170" s="461" t="s">
        <v>20</v>
      </c>
      <c r="E170" s="461"/>
      <c r="F170" s="461"/>
      <c r="G170" s="461"/>
      <c r="H170" s="466" t="s">
        <v>21</v>
      </c>
      <c r="I170" s="466"/>
      <c r="J170" s="466"/>
      <c r="K170" s="466"/>
    </row>
    <row r="171" spans="1:11" ht="18.75" x14ac:dyDescent="0.3">
      <c r="A171" s="466"/>
      <c r="B171" s="466"/>
      <c r="C171" s="466"/>
      <c r="D171" s="463" t="s">
        <v>22</v>
      </c>
      <c r="E171" s="463"/>
      <c r="F171" s="463"/>
      <c r="G171" s="463"/>
      <c r="H171" s="12">
        <v>5</v>
      </c>
      <c r="I171" s="189" t="s">
        <v>23</v>
      </c>
      <c r="J171" s="12">
        <v>6</v>
      </c>
      <c r="K171" s="189" t="s">
        <v>23</v>
      </c>
    </row>
    <row r="172" spans="1:11" ht="18.75" x14ac:dyDescent="0.3">
      <c r="A172" s="466"/>
      <c r="B172" s="466"/>
      <c r="C172" s="466"/>
      <c r="D172" s="463" t="s">
        <v>24</v>
      </c>
      <c r="E172" s="463"/>
      <c r="F172" s="463"/>
      <c r="G172" s="463"/>
      <c r="H172" s="12">
        <v>12</v>
      </c>
      <c r="I172" s="189" t="s">
        <v>23</v>
      </c>
      <c r="J172" s="12">
        <v>14</v>
      </c>
      <c r="K172" s="189" t="s">
        <v>23</v>
      </c>
    </row>
    <row r="173" spans="1:11" ht="18.75" x14ac:dyDescent="0.3">
      <c r="A173" s="466"/>
      <c r="B173" s="466"/>
      <c r="C173" s="466"/>
      <c r="D173" s="463" t="s">
        <v>25</v>
      </c>
      <c r="E173" s="463"/>
      <c r="F173" s="463"/>
      <c r="G173" s="463"/>
      <c r="H173" s="12">
        <v>20</v>
      </c>
      <c r="I173" s="189" t="s">
        <v>23</v>
      </c>
      <c r="J173" s="12">
        <v>20</v>
      </c>
      <c r="K173" s="189" t="s">
        <v>23</v>
      </c>
    </row>
    <row r="174" spans="1:11" ht="18.75" x14ac:dyDescent="0.3">
      <c r="A174" s="466"/>
      <c r="B174" s="466"/>
      <c r="C174" s="466"/>
      <c r="D174" s="463" t="s">
        <v>26</v>
      </c>
      <c r="E174" s="463"/>
      <c r="F174" s="463"/>
      <c r="G174" s="463"/>
      <c r="H174" s="71">
        <v>3588.57</v>
      </c>
      <c r="I174" s="12"/>
      <c r="J174" s="71">
        <v>2100</v>
      </c>
      <c r="K174" s="189"/>
    </row>
    <row r="175" spans="1:11" ht="18.75" x14ac:dyDescent="0.3">
      <c r="A175" s="466"/>
      <c r="B175" s="466"/>
      <c r="C175" s="466"/>
      <c r="D175" s="463" t="s">
        <v>26</v>
      </c>
      <c r="E175" s="463"/>
      <c r="F175" s="463"/>
      <c r="G175" s="463"/>
      <c r="H175" s="71">
        <v>4710</v>
      </c>
      <c r="I175" s="12"/>
      <c r="J175" s="71">
        <v>4200</v>
      </c>
      <c r="K175" s="189"/>
    </row>
    <row r="176" spans="1:11" ht="18.75" x14ac:dyDescent="0.3">
      <c r="A176" s="466"/>
      <c r="B176" s="466"/>
      <c r="C176" s="466"/>
      <c r="D176" s="463" t="s">
        <v>27</v>
      </c>
      <c r="E176" s="463"/>
      <c r="F176" s="463"/>
      <c r="G176" s="463"/>
      <c r="H176" s="71">
        <v>62800</v>
      </c>
      <c r="I176" s="12"/>
      <c r="J176" s="71">
        <v>42000</v>
      </c>
      <c r="K176" s="12"/>
    </row>
    <row r="177" spans="1:11" ht="18.75" x14ac:dyDescent="0.3">
      <c r="A177" s="72"/>
      <c r="B177" s="73"/>
      <c r="C177" s="74"/>
      <c r="D177" s="74" t="s">
        <v>28</v>
      </c>
      <c r="E177" s="74"/>
      <c r="F177" s="74"/>
      <c r="G177" s="75"/>
      <c r="H177" s="469">
        <v>104800</v>
      </c>
      <c r="I177" s="469"/>
      <c r="J177" s="469"/>
      <c r="K177" s="469"/>
    </row>
    <row r="178" spans="1:11" ht="18.75" x14ac:dyDescent="0.3">
      <c r="A178" s="470" t="s">
        <v>29</v>
      </c>
      <c r="B178" s="471"/>
      <c r="C178" s="471"/>
      <c r="D178" s="471"/>
      <c r="E178" s="471"/>
      <c r="F178" s="471"/>
      <c r="G178" s="471"/>
      <c r="H178" s="471"/>
      <c r="I178" s="471"/>
      <c r="J178" s="471"/>
      <c r="K178" s="472"/>
    </row>
    <row r="179" spans="1:11" ht="18.75" x14ac:dyDescent="0.3">
      <c r="A179" s="137"/>
      <c r="B179" s="19"/>
      <c r="C179" s="19"/>
      <c r="D179" s="19"/>
      <c r="E179" s="19"/>
      <c r="F179" s="19"/>
      <c r="G179" s="19"/>
      <c r="H179" s="473"/>
      <c r="I179" s="473"/>
      <c r="J179" s="473"/>
      <c r="K179" s="474"/>
    </row>
    <row r="180" spans="1:11" ht="18.75" x14ac:dyDescent="0.3">
      <c r="A180" s="12"/>
      <c r="B180" s="453"/>
      <c r="C180" s="454"/>
      <c r="D180" s="461" t="s">
        <v>30</v>
      </c>
      <c r="E180" s="461"/>
      <c r="F180" s="461"/>
      <c r="G180" s="461"/>
      <c r="H180" s="467">
        <v>43055</v>
      </c>
      <c r="I180" s="467"/>
      <c r="J180" s="467"/>
      <c r="K180" s="467"/>
    </row>
    <row r="181" spans="1:11" ht="18.75" x14ac:dyDescent="0.25">
      <c r="A181" s="465">
        <v>2</v>
      </c>
      <c r="B181" s="466" t="s">
        <v>31</v>
      </c>
      <c r="C181" s="466"/>
      <c r="D181" s="461" t="s">
        <v>32</v>
      </c>
      <c r="E181" s="461"/>
      <c r="F181" s="461"/>
      <c r="G181" s="461"/>
      <c r="H181" s="467">
        <v>43220</v>
      </c>
      <c r="I181" s="467"/>
      <c r="J181" s="467"/>
      <c r="K181" s="467"/>
    </row>
    <row r="182" spans="1:11" ht="18.75" x14ac:dyDescent="0.25">
      <c r="A182" s="465"/>
      <c r="B182" s="466"/>
      <c r="C182" s="466"/>
      <c r="D182" s="468" t="s">
        <v>33</v>
      </c>
      <c r="E182" s="468"/>
      <c r="F182" s="468"/>
      <c r="G182" s="468"/>
      <c r="H182" s="468" t="s">
        <v>506</v>
      </c>
      <c r="I182" s="468"/>
      <c r="J182" s="468"/>
      <c r="K182" s="468"/>
    </row>
    <row r="183" spans="1:11" ht="18.75" x14ac:dyDescent="0.25">
      <c r="A183" s="465"/>
      <c r="B183" s="466"/>
      <c r="C183" s="466"/>
      <c r="D183" s="461" t="s">
        <v>507</v>
      </c>
      <c r="E183" s="461"/>
      <c r="F183" s="461"/>
      <c r="G183" s="461"/>
      <c r="H183" s="461" t="s">
        <v>508</v>
      </c>
      <c r="I183" s="461"/>
      <c r="J183" s="461"/>
      <c r="K183" s="461"/>
    </row>
    <row r="184" spans="1:11" ht="18.75" x14ac:dyDescent="0.25">
      <c r="A184" s="465"/>
      <c r="B184" s="466"/>
      <c r="C184" s="466"/>
      <c r="D184" s="461" t="s">
        <v>509</v>
      </c>
      <c r="E184" s="461"/>
      <c r="F184" s="461"/>
      <c r="G184" s="461"/>
      <c r="H184" s="461" t="s">
        <v>510</v>
      </c>
      <c r="I184" s="461"/>
      <c r="J184" s="461"/>
      <c r="K184" s="461"/>
    </row>
    <row r="185" spans="1:11" ht="18.75" x14ac:dyDescent="0.25">
      <c r="A185" s="465"/>
      <c r="B185" s="466"/>
      <c r="C185" s="466"/>
      <c r="D185" s="461" t="s">
        <v>39</v>
      </c>
      <c r="E185" s="461"/>
      <c r="F185" s="461"/>
      <c r="G185" s="461"/>
      <c r="H185" s="461" t="s">
        <v>511</v>
      </c>
      <c r="I185" s="461"/>
      <c r="J185" s="461"/>
      <c r="K185" s="461"/>
    </row>
    <row r="186" spans="1:11" ht="18.75" x14ac:dyDescent="0.25">
      <c r="A186" s="465"/>
      <c r="B186" s="466"/>
      <c r="C186" s="466"/>
      <c r="D186" s="461" t="s">
        <v>512</v>
      </c>
      <c r="E186" s="461"/>
      <c r="F186" s="461"/>
      <c r="G186" s="461"/>
      <c r="H186" s="462">
        <v>62880</v>
      </c>
      <c r="I186" s="462"/>
      <c r="J186" s="462"/>
      <c r="K186" s="462"/>
    </row>
    <row r="187" spans="1:11" ht="18.75" x14ac:dyDescent="0.25">
      <c r="A187" s="465"/>
      <c r="B187" s="466"/>
      <c r="C187" s="466"/>
      <c r="D187" s="461" t="s">
        <v>513</v>
      </c>
      <c r="E187" s="461"/>
      <c r="F187" s="461"/>
      <c r="G187" s="461"/>
      <c r="H187" s="462">
        <v>94320</v>
      </c>
      <c r="I187" s="462"/>
      <c r="J187" s="462"/>
      <c r="K187" s="462"/>
    </row>
    <row r="188" spans="1:11" ht="18.75" x14ac:dyDescent="0.25">
      <c r="A188" s="24"/>
      <c r="B188" s="24"/>
      <c r="C188" s="24"/>
      <c r="D188" s="461" t="s">
        <v>27</v>
      </c>
      <c r="E188" s="461"/>
      <c r="F188" s="461"/>
      <c r="G188" s="461"/>
      <c r="H188" s="842">
        <v>157200</v>
      </c>
      <c r="I188" s="843"/>
      <c r="J188" s="843"/>
      <c r="K188" s="844"/>
    </row>
    <row r="189" spans="1:11" x14ac:dyDescent="0.25">
      <c r="A189" s="133"/>
      <c r="B189" s="134"/>
      <c r="C189" s="134"/>
      <c r="D189" s="134"/>
      <c r="E189" s="134"/>
      <c r="F189" s="134"/>
      <c r="G189" s="134"/>
      <c r="H189" s="134"/>
      <c r="I189" s="134"/>
      <c r="J189" s="134"/>
      <c r="K189" s="136"/>
    </row>
    <row r="190" spans="1:11" ht="31.5" x14ac:dyDescent="0.5">
      <c r="A190" s="457" t="s">
        <v>499</v>
      </c>
      <c r="B190" s="457"/>
      <c r="C190" s="457"/>
      <c r="D190" s="457"/>
      <c r="E190" s="457"/>
      <c r="F190" s="457"/>
      <c r="G190" s="457"/>
      <c r="H190" s="457"/>
      <c r="I190" s="457"/>
      <c r="J190" s="457"/>
      <c r="K190" s="457"/>
    </row>
    <row r="191" spans="1:11" ht="26.25" x14ac:dyDescent="0.4">
      <c r="A191" s="486" t="s">
        <v>1</v>
      </c>
      <c r="B191" s="486"/>
      <c r="C191" s="486"/>
      <c r="D191" s="486"/>
      <c r="E191" s="486"/>
      <c r="F191" s="486"/>
      <c r="G191" s="486"/>
      <c r="H191" s="486"/>
      <c r="I191" s="486"/>
      <c r="J191" s="486"/>
      <c r="K191" s="486"/>
    </row>
    <row r="192" spans="1:11" ht="18.75" x14ac:dyDescent="0.25">
      <c r="A192" s="461" t="s">
        <v>2</v>
      </c>
      <c r="B192" s="461"/>
      <c r="C192" s="461"/>
      <c r="D192" s="480" t="s">
        <v>500</v>
      </c>
      <c r="E192" s="480"/>
      <c r="F192" s="480"/>
      <c r="G192" s="480"/>
      <c r="H192" s="480"/>
      <c r="I192" s="480"/>
      <c r="J192" s="480"/>
      <c r="K192" s="480"/>
    </row>
    <row r="193" spans="1:11" ht="18.75" x14ac:dyDescent="0.25">
      <c r="A193" s="461" t="s">
        <v>4</v>
      </c>
      <c r="B193" s="461"/>
      <c r="C193" s="461"/>
      <c r="D193" s="480" t="s">
        <v>522</v>
      </c>
      <c r="E193" s="480"/>
      <c r="F193" s="480"/>
      <c r="G193" s="480"/>
      <c r="H193" s="480"/>
      <c r="I193" s="480"/>
      <c r="J193" s="480"/>
      <c r="K193" s="480"/>
    </row>
    <row r="194" spans="1:11" ht="18.75" x14ac:dyDescent="0.25">
      <c r="A194" s="461" t="s">
        <v>6</v>
      </c>
      <c r="B194" s="461"/>
      <c r="C194" s="461"/>
      <c r="D194" s="480" t="s">
        <v>526</v>
      </c>
      <c r="E194" s="480"/>
      <c r="F194" s="480"/>
      <c r="G194" s="480"/>
      <c r="H194" s="480"/>
      <c r="I194" s="480"/>
      <c r="J194" s="480"/>
      <c r="K194" s="480"/>
    </row>
    <row r="195" spans="1:11" ht="18.75" x14ac:dyDescent="0.25">
      <c r="A195" s="838" t="s">
        <v>502</v>
      </c>
      <c r="B195" s="839"/>
      <c r="C195" s="840"/>
      <c r="D195" s="884" t="s">
        <v>527</v>
      </c>
      <c r="E195" s="885"/>
      <c r="F195" s="885"/>
      <c r="G195" s="885"/>
      <c r="H195" s="885"/>
      <c r="I195" s="885"/>
      <c r="J195" s="885"/>
      <c r="K195" s="886"/>
    </row>
    <row r="196" spans="1:11" ht="18.75" x14ac:dyDescent="0.3">
      <c r="A196" s="463" t="s">
        <v>9</v>
      </c>
      <c r="B196" s="463"/>
      <c r="C196" s="463"/>
      <c r="D196" s="476" t="s">
        <v>10</v>
      </c>
      <c r="E196" s="476"/>
      <c r="F196" s="476"/>
      <c r="G196" s="476"/>
      <c r="H196" s="476"/>
      <c r="I196" s="476"/>
      <c r="J196" s="476"/>
      <c r="K196" s="476"/>
    </row>
    <row r="197" spans="1:11" ht="18.75" x14ac:dyDescent="0.3">
      <c r="A197" s="190" t="s">
        <v>11</v>
      </c>
      <c r="B197" s="190"/>
      <c r="C197" s="190"/>
      <c r="D197" s="477">
        <v>262000</v>
      </c>
      <c r="E197" s="477"/>
      <c r="F197" s="477"/>
      <c r="G197" s="477"/>
      <c r="H197" s="477"/>
      <c r="I197" s="477"/>
      <c r="J197" s="477"/>
      <c r="K197" s="477"/>
    </row>
    <row r="198" spans="1:11" ht="18.75" x14ac:dyDescent="0.3">
      <c r="A198" s="190" t="s">
        <v>12</v>
      </c>
      <c r="B198" s="190"/>
      <c r="C198" s="190"/>
      <c r="D198" s="476"/>
      <c r="E198" s="476"/>
      <c r="F198" s="476"/>
      <c r="G198" s="476"/>
      <c r="H198" s="476"/>
      <c r="I198" s="476"/>
      <c r="J198" s="476"/>
      <c r="K198" s="476"/>
    </row>
    <row r="199" spans="1:11" ht="18.75" x14ac:dyDescent="0.3">
      <c r="A199" s="478" t="s">
        <v>13</v>
      </c>
      <c r="B199" s="478"/>
      <c r="C199" s="478"/>
      <c r="D199" s="478"/>
      <c r="E199" s="478"/>
      <c r="F199" s="478"/>
      <c r="G199" s="478"/>
      <c r="H199" s="478"/>
      <c r="I199" s="478"/>
      <c r="J199" s="478"/>
      <c r="K199" s="478"/>
    </row>
    <row r="200" spans="1:11" ht="18.75" x14ac:dyDescent="0.3">
      <c r="A200" s="479"/>
      <c r="B200" s="479"/>
      <c r="C200" s="479"/>
      <c r="D200" s="479"/>
      <c r="E200" s="479"/>
      <c r="F200" s="479"/>
      <c r="G200" s="479"/>
      <c r="H200" s="479" t="s">
        <v>14</v>
      </c>
      <c r="I200" s="479"/>
      <c r="J200" s="479" t="s">
        <v>15</v>
      </c>
      <c r="K200" s="479"/>
    </row>
    <row r="201" spans="1:11" ht="18.75" x14ac:dyDescent="0.3">
      <c r="A201" s="466" t="s">
        <v>16</v>
      </c>
      <c r="B201" s="466"/>
      <c r="C201" s="466"/>
      <c r="D201" s="463" t="s">
        <v>17</v>
      </c>
      <c r="E201" s="463"/>
      <c r="F201" s="463"/>
      <c r="G201" s="463"/>
      <c r="H201" s="475" t="s">
        <v>504</v>
      </c>
      <c r="I201" s="475"/>
      <c r="J201" s="475" t="s">
        <v>505</v>
      </c>
      <c r="K201" s="475"/>
    </row>
    <row r="202" spans="1:11" ht="18.75" x14ac:dyDescent="0.25">
      <c r="A202" s="466"/>
      <c r="B202" s="466"/>
      <c r="C202" s="466"/>
      <c r="D202" s="461" t="s">
        <v>20</v>
      </c>
      <c r="E202" s="461"/>
      <c r="F202" s="461"/>
      <c r="G202" s="461"/>
      <c r="H202" s="466" t="s">
        <v>21</v>
      </c>
      <c r="I202" s="466"/>
      <c r="J202" s="466"/>
      <c r="K202" s="466"/>
    </row>
    <row r="203" spans="1:11" ht="18.75" x14ac:dyDescent="0.3">
      <c r="A203" s="466"/>
      <c r="B203" s="466"/>
      <c r="C203" s="466"/>
      <c r="D203" s="463" t="s">
        <v>22</v>
      </c>
      <c r="E203" s="463"/>
      <c r="F203" s="463"/>
      <c r="G203" s="463"/>
      <c r="H203" s="12">
        <v>5</v>
      </c>
      <c r="I203" s="189" t="s">
        <v>23</v>
      </c>
      <c r="J203" s="12">
        <v>6</v>
      </c>
      <c r="K203" s="189" t="s">
        <v>23</v>
      </c>
    </row>
    <row r="204" spans="1:11" ht="18.75" x14ac:dyDescent="0.3">
      <c r="A204" s="466"/>
      <c r="B204" s="466"/>
      <c r="C204" s="466"/>
      <c r="D204" s="463" t="s">
        <v>24</v>
      </c>
      <c r="E204" s="463"/>
      <c r="F204" s="463"/>
      <c r="G204" s="463"/>
      <c r="H204" s="12">
        <v>12</v>
      </c>
      <c r="I204" s="189" t="s">
        <v>23</v>
      </c>
      <c r="J204" s="12">
        <v>14</v>
      </c>
      <c r="K204" s="189" t="s">
        <v>23</v>
      </c>
    </row>
    <row r="205" spans="1:11" ht="18.75" x14ac:dyDescent="0.3">
      <c r="A205" s="466"/>
      <c r="B205" s="466"/>
      <c r="C205" s="466"/>
      <c r="D205" s="463" t="s">
        <v>25</v>
      </c>
      <c r="E205" s="463"/>
      <c r="F205" s="463"/>
      <c r="G205" s="463"/>
      <c r="H205" s="12">
        <v>20</v>
      </c>
      <c r="I205" s="189" t="s">
        <v>23</v>
      </c>
      <c r="J205" s="12">
        <v>20</v>
      </c>
      <c r="K205" s="189" t="s">
        <v>23</v>
      </c>
    </row>
    <row r="206" spans="1:11" ht="18.75" x14ac:dyDescent="0.3">
      <c r="A206" s="466"/>
      <c r="B206" s="466"/>
      <c r="C206" s="466"/>
      <c r="D206" s="463" t="s">
        <v>26</v>
      </c>
      <c r="E206" s="463"/>
      <c r="F206" s="463"/>
      <c r="G206" s="463"/>
      <c r="H206" s="71">
        <v>3588.57</v>
      </c>
      <c r="I206" s="12"/>
      <c r="J206" s="71">
        <v>2100</v>
      </c>
      <c r="K206" s="189"/>
    </row>
    <row r="207" spans="1:11" ht="18.75" x14ac:dyDescent="0.3">
      <c r="A207" s="466"/>
      <c r="B207" s="466"/>
      <c r="C207" s="466"/>
      <c r="D207" s="463" t="s">
        <v>26</v>
      </c>
      <c r="E207" s="463"/>
      <c r="F207" s="463"/>
      <c r="G207" s="463"/>
      <c r="H207" s="71">
        <v>4710</v>
      </c>
      <c r="I207" s="12"/>
      <c r="J207" s="71">
        <v>4200</v>
      </c>
      <c r="K207" s="189"/>
    </row>
    <row r="208" spans="1:11" ht="18.75" x14ac:dyDescent="0.3">
      <c r="A208" s="466"/>
      <c r="B208" s="466"/>
      <c r="C208" s="466"/>
      <c r="D208" s="463" t="s">
        <v>27</v>
      </c>
      <c r="E208" s="463"/>
      <c r="F208" s="463"/>
      <c r="G208" s="463"/>
      <c r="H208" s="71">
        <v>62800</v>
      </c>
      <c r="I208" s="12"/>
      <c r="J208" s="71">
        <v>42000</v>
      </c>
      <c r="K208" s="12"/>
    </row>
    <row r="209" spans="1:11" ht="18.75" x14ac:dyDescent="0.3">
      <c r="A209" s="72"/>
      <c r="B209" s="73"/>
      <c r="C209" s="74"/>
      <c r="D209" s="74" t="s">
        <v>28</v>
      </c>
      <c r="E209" s="74"/>
      <c r="F209" s="74"/>
      <c r="G209" s="75"/>
      <c r="H209" s="469">
        <v>104800</v>
      </c>
      <c r="I209" s="469"/>
      <c r="J209" s="469"/>
      <c r="K209" s="469"/>
    </row>
    <row r="210" spans="1:11" ht="18.75" x14ac:dyDescent="0.3">
      <c r="A210" s="470" t="s">
        <v>29</v>
      </c>
      <c r="B210" s="471"/>
      <c r="C210" s="471"/>
      <c r="D210" s="471"/>
      <c r="E210" s="471"/>
      <c r="F210" s="471"/>
      <c r="G210" s="471"/>
      <c r="H210" s="471"/>
      <c r="I210" s="471"/>
      <c r="J210" s="471"/>
      <c r="K210" s="472"/>
    </row>
    <row r="211" spans="1:11" ht="18.75" x14ac:dyDescent="0.3">
      <c r="A211" s="137"/>
      <c r="B211" s="19"/>
      <c r="C211" s="19"/>
      <c r="D211" s="19"/>
      <c r="E211" s="19"/>
      <c r="F211" s="19"/>
      <c r="G211" s="19"/>
      <c r="H211" s="473"/>
      <c r="I211" s="473"/>
      <c r="J211" s="473"/>
      <c r="K211" s="474"/>
    </row>
    <row r="212" spans="1:11" ht="18.75" x14ac:dyDescent="0.3">
      <c r="A212" s="12"/>
      <c r="B212" s="453"/>
      <c r="C212" s="454"/>
      <c r="D212" s="461" t="s">
        <v>30</v>
      </c>
      <c r="E212" s="461"/>
      <c r="F212" s="461"/>
      <c r="G212" s="461"/>
      <c r="H212" s="845">
        <v>43055</v>
      </c>
      <c r="I212" s="461"/>
      <c r="J212" s="461"/>
      <c r="K212" s="461"/>
    </row>
    <row r="213" spans="1:11" ht="18.75" x14ac:dyDescent="0.25">
      <c r="A213" s="465">
        <v>2</v>
      </c>
      <c r="B213" s="466" t="s">
        <v>31</v>
      </c>
      <c r="C213" s="466"/>
      <c r="D213" s="461" t="s">
        <v>32</v>
      </c>
      <c r="E213" s="461"/>
      <c r="F213" s="461"/>
      <c r="G213" s="461"/>
      <c r="H213" s="845">
        <v>43220</v>
      </c>
      <c r="I213" s="461"/>
      <c r="J213" s="461"/>
      <c r="K213" s="461"/>
    </row>
    <row r="214" spans="1:11" ht="18.75" x14ac:dyDescent="0.25">
      <c r="A214" s="465"/>
      <c r="B214" s="466"/>
      <c r="C214" s="466"/>
      <c r="D214" s="468" t="s">
        <v>33</v>
      </c>
      <c r="E214" s="468"/>
      <c r="F214" s="468"/>
      <c r="G214" s="468"/>
      <c r="H214" s="468" t="s">
        <v>506</v>
      </c>
      <c r="I214" s="468"/>
      <c r="J214" s="468"/>
      <c r="K214" s="468"/>
    </row>
    <row r="215" spans="1:11" ht="18.75" x14ac:dyDescent="0.25">
      <c r="A215" s="465"/>
      <c r="B215" s="466"/>
      <c r="C215" s="466"/>
      <c r="D215" s="461" t="s">
        <v>507</v>
      </c>
      <c r="E215" s="461"/>
      <c r="F215" s="461"/>
      <c r="G215" s="461"/>
      <c r="H215" s="461" t="s">
        <v>508</v>
      </c>
      <c r="I215" s="461"/>
      <c r="J215" s="461"/>
      <c r="K215" s="461"/>
    </row>
    <row r="216" spans="1:11" ht="18.75" x14ac:dyDescent="0.25">
      <c r="A216" s="465"/>
      <c r="B216" s="466"/>
      <c r="C216" s="466"/>
      <c r="D216" s="461" t="s">
        <v>509</v>
      </c>
      <c r="E216" s="461"/>
      <c r="F216" s="461"/>
      <c r="G216" s="461"/>
      <c r="H216" s="461" t="s">
        <v>510</v>
      </c>
      <c r="I216" s="461"/>
      <c r="J216" s="461"/>
      <c r="K216" s="461"/>
    </row>
    <row r="217" spans="1:11" ht="18.75" x14ac:dyDescent="0.25">
      <c r="A217" s="465"/>
      <c r="B217" s="466"/>
      <c r="C217" s="466"/>
      <c r="D217" s="461" t="s">
        <v>39</v>
      </c>
      <c r="E217" s="461"/>
      <c r="F217" s="461"/>
      <c r="G217" s="461"/>
      <c r="H217" s="461" t="s">
        <v>511</v>
      </c>
      <c r="I217" s="461"/>
      <c r="J217" s="461"/>
      <c r="K217" s="461"/>
    </row>
    <row r="218" spans="1:11" ht="18.75" x14ac:dyDescent="0.25">
      <c r="A218" s="465"/>
      <c r="B218" s="466"/>
      <c r="C218" s="466"/>
      <c r="D218" s="461" t="s">
        <v>512</v>
      </c>
      <c r="E218" s="461"/>
      <c r="F218" s="461"/>
      <c r="G218" s="461"/>
      <c r="H218" s="462">
        <v>62880</v>
      </c>
      <c r="I218" s="462"/>
      <c r="J218" s="462"/>
      <c r="K218" s="462"/>
    </row>
    <row r="219" spans="1:11" ht="18.75" x14ac:dyDescent="0.25">
      <c r="A219" s="465"/>
      <c r="B219" s="466"/>
      <c r="C219" s="466"/>
      <c r="D219" s="461" t="s">
        <v>513</v>
      </c>
      <c r="E219" s="461"/>
      <c r="F219" s="461"/>
      <c r="G219" s="461"/>
      <c r="H219" s="462">
        <v>94320</v>
      </c>
      <c r="I219" s="462"/>
      <c r="J219" s="462"/>
      <c r="K219" s="462"/>
    </row>
    <row r="220" spans="1:11" ht="18.75" x14ac:dyDescent="0.25">
      <c r="A220" s="24"/>
      <c r="B220" s="24"/>
      <c r="C220" s="24"/>
      <c r="D220" s="461" t="s">
        <v>27</v>
      </c>
      <c r="E220" s="461"/>
      <c r="F220" s="461"/>
      <c r="G220" s="461"/>
      <c r="H220" s="842">
        <v>157200</v>
      </c>
      <c r="I220" s="843"/>
      <c r="J220" s="843"/>
      <c r="K220" s="844"/>
    </row>
    <row r="222" spans="1:11" ht="31.5" x14ac:dyDescent="0.5">
      <c r="A222" s="457" t="s">
        <v>499</v>
      </c>
      <c r="B222" s="457"/>
      <c r="C222" s="457"/>
      <c r="D222" s="457"/>
      <c r="E222" s="457"/>
      <c r="F222" s="457"/>
      <c r="G222" s="457"/>
      <c r="H222" s="457"/>
      <c r="I222" s="457"/>
      <c r="J222" s="457"/>
      <c r="K222" s="457"/>
    </row>
    <row r="223" spans="1:11" ht="26.25" x14ac:dyDescent="0.4">
      <c r="A223" s="486" t="s">
        <v>1</v>
      </c>
      <c r="B223" s="486"/>
      <c r="C223" s="486"/>
      <c r="D223" s="486"/>
      <c r="E223" s="486"/>
      <c r="F223" s="486"/>
      <c r="G223" s="486"/>
      <c r="H223" s="486"/>
      <c r="I223" s="486"/>
      <c r="J223" s="486"/>
      <c r="K223" s="486"/>
    </row>
    <row r="224" spans="1:11" ht="18.75" x14ac:dyDescent="0.25">
      <c r="A224" s="461" t="s">
        <v>2</v>
      </c>
      <c r="B224" s="461"/>
      <c r="C224" s="461"/>
      <c r="D224" s="480" t="s">
        <v>500</v>
      </c>
      <c r="E224" s="480"/>
      <c r="F224" s="480"/>
      <c r="G224" s="480"/>
      <c r="H224" s="480"/>
      <c r="I224" s="480"/>
      <c r="J224" s="480"/>
      <c r="K224" s="480"/>
    </row>
    <row r="225" spans="1:11" ht="18.75" x14ac:dyDescent="0.25">
      <c r="A225" s="461" t="s">
        <v>4</v>
      </c>
      <c r="B225" s="461"/>
      <c r="C225" s="461"/>
      <c r="D225" s="480" t="s">
        <v>522</v>
      </c>
      <c r="E225" s="480"/>
      <c r="F225" s="480"/>
      <c r="G225" s="480"/>
      <c r="H225" s="480"/>
      <c r="I225" s="480"/>
      <c r="J225" s="480"/>
      <c r="K225" s="480"/>
    </row>
    <row r="226" spans="1:11" ht="18.75" x14ac:dyDescent="0.25">
      <c r="A226" s="461" t="s">
        <v>6</v>
      </c>
      <c r="B226" s="461"/>
      <c r="C226" s="461"/>
      <c r="D226" s="480" t="s">
        <v>528</v>
      </c>
      <c r="E226" s="480"/>
      <c r="F226" s="480"/>
      <c r="G226" s="480"/>
      <c r="H226" s="480"/>
      <c r="I226" s="480"/>
      <c r="J226" s="480"/>
      <c r="K226" s="480"/>
    </row>
    <row r="227" spans="1:11" ht="18.75" x14ac:dyDescent="0.25">
      <c r="A227" s="838" t="s">
        <v>502</v>
      </c>
      <c r="B227" s="839"/>
      <c r="C227" s="840"/>
      <c r="D227" s="884" t="s">
        <v>529</v>
      </c>
      <c r="E227" s="885"/>
      <c r="F227" s="885"/>
      <c r="G227" s="885"/>
      <c r="H227" s="885"/>
      <c r="I227" s="885"/>
      <c r="J227" s="885"/>
      <c r="K227" s="886"/>
    </row>
    <row r="228" spans="1:11" ht="18.75" x14ac:dyDescent="0.3">
      <c r="A228" s="463" t="s">
        <v>9</v>
      </c>
      <c r="B228" s="463"/>
      <c r="C228" s="463"/>
      <c r="D228" s="476" t="s">
        <v>10</v>
      </c>
      <c r="E228" s="476"/>
      <c r="F228" s="476"/>
      <c r="G228" s="476"/>
      <c r="H228" s="476"/>
      <c r="I228" s="476"/>
      <c r="J228" s="476"/>
      <c r="K228" s="476"/>
    </row>
    <row r="229" spans="1:11" ht="18.75" x14ac:dyDescent="0.3">
      <c r="A229" s="190" t="s">
        <v>11</v>
      </c>
      <c r="B229" s="190"/>
      <c r="C229" s="190"/>
      <c r="D229" s="477">
        <v>262000</v>
      </c>
      <c r="E229" s="477"/>
      <c r="F229" s="477"/>
      <c r="G229" s="477"/>
      <c r="H229" s="477"/>
      <c r="I229" s="477"/>
      <c r="J229" s="477"/>
      <c r="K229" s="477"/>
    </row>
    <row r="230" spans="1:11" ht="18.75" x14ac:dyDescent="0.3">
      <c r="A230" s="190" t="s">
        <v>12</v>
      </c>
      <c r="B230" s="190"/>
      <c r="C230" s="190"/>
      <c r="D230" s="476"/>
      <c r="E230" s="476"/>
      <c r="F230" s="476"/>
      <c r="G230" s="476"/>
      <c r="H230" s="476"/>
      <c r="I230" s="476"/>
      <c r="J230" s="476"/>
      <c r="K230" s="476"/>
    </row>
    <row r="231" spans="1:11" ht="18.75" x14ac:dyDescent="0.3">
      <c r="A231" s="478" t="s">
        <v>13</v>
      </c>
      <c r="B231" s="478"/>
      <c r="C231" s="478"/>
      <c r="D231" s="478"/>
      <c r="E231" s="478"/>
      <c r="F231" s="478"/>
      <c r="G231" s="478"/>
      <c r="H231" s="478"/>
      <c r="I231" s="478"/>
      <c r="J231" s="478"/>
      <c r="K231" s="478"/>
    </row>
    <row r="232" spans="1:11" ht="18.75" x14ac:dyDescent="0.3">
      <c r="A232" s="479"/>
      <c r="B232" s="479"/>
      <c r="C232" s="479"/>
      <c r="D232" s="479"/>
      <c r="E232" s="479"/>
      <c r="F232" s="479"/>
      <c r="G232" s="479"/>
      <c r="H232" s="479" t="s">
        <v>14</v>
      </c>
      <c r="I232" s="479"/>
      <c r="J232" s="479" t="s">
        <v>15</v>
      </c>
      <c r="K232" s="479"/>
    </row>
    <row r="233" spans="1:11" ht="18.75" x14ac:dyDescent="0.3">
      <c r="A233" s="466" t="s">
        <v>16</v>
      </c>
      <c r="B233" s="466"/>
      <c r="C233" s="466"/>
      <c r="D233" s="463" t="s">
        <v>17</v>
      </c>
      <c r="E233" s="463"/>
      <c r="F233" s="463"/>
      <c r="G233" s="463"/>
      <c r="H233" s="475" t="s">
        <v>504</v>
      </c>
      <c r="I233" s="475"/>
      <c r="J233" s="475" t="s">
        <v>505</v>
      </c>
      <c r="K233" s="475"/>
    </row>
    <row r="234" spans="1:11" ht="18.75" x14ac:dyDescent="0.25">
      <c r="A234" s="466"/>
      <c r="B234" s="466"/>
      <c r="C234" s="466"/>
      <c r="D234" s="461" t="s">
        <v>20</v>
      </c>
      <c r="E234" s="461"/>
      <c r="F234" s="461"/>
      <c r="G234" s="461"/>
      <c r="H234" s="466" t="s">
        <v>21</v>
      </c>
      <c r="I234" s="466"/>
      <c r="J234" s="466"/>
      <c r="K234" s="466"/>
    </row>
    <row r="235" spans="1:11" ht="18.75" x14ac:dyDescent="0.3">
      <c r="A235" s="466"/>
      <c r="B235" s="466"/>
      <c r="C235" s="466"/>
      <c r="D235" s="463" t="s">
        <v>22</v>
      </c>
      <c r="E235" s="463"/>
      <c r="F235" s="463"/>
      <c r="G235" s="463"/>
      <c r="H235" s="12">
        <v>5</v>
      </c>
      <c r="I235" s="189" t="s">
        <v>23</v>
      </c>
      <c r="J235" s="12">
        <v>6</v>
      </c>
      <c r="K235" s="189" t="s">
        <v>23</v>
      </c>
    </row>
    <row r="236" spans="1:11" ht="18.75" x14ac:dyDescent="0.3">
      <c r="A236" s="466"/>
      <c r="B236" s="466"/>
      <c r="C236" s="466"/>
      <c r="D236" s="463" t="s">
        <v>24</v>
      </c>
      <c r="E236" s="463"/>
      <c r="F236" s="463"/>
      <c r="G236" s="463"/>
      <c r="H236" s="12">
        <v>12</v>
      </c>
      <c r="I236" s="189" t="s">
        <v>23</v>
      </c>
      <c r="J236" s="12">
        <v>14</v>
      </c>
      <c r="K236" s="189" t="s">
        <v>23</v>
      </c>
    </row>
    <row r="237" spans="1:11" ht="18.75" x14ac:dyDescent="0.3">
      <c r="A237" s="466"/>
      <c r="B237" s="466"/>
      <c r="C237" s="466"/>
      <c r="D237" s="463" t="s">
        <v>25</v>
      </c>
      <c r="E237" s="463"/>
      <c r="F237" s="463"/>
      <c r="G237" s="463"/>
      <c r="H237" s="12">
        <v>20</v>
      </c>
      <c r="I237" s="189" t="s">
        <v>23</v>
      </c>
      <c r="J237" s="12">
        <v>20</v>
      </c>
      <c r="K237" s="189" t="s">
        <v>23</v>
      </c>
    </row>
    <row r="238" spans="1:11" ht="18.75" x14ac:dyDescent="0.3">
      <c r="A238" s="466"/>
      <c r="B238" s="466"/>
      <c r="C238" s="466"/>
      <c r="D238" s="463" t="s">
        <v>26</v>
      </c>
      <c r="E238" s="463"/>
      <c r="F238" s="463"/>
      <c r="G238" s="463"/>
      <c r="H238" s="71">
        <v>3588.57</v>
      </c>
      <c r="I238" s="12"/>
      <c r="J238" s="71">
        <v>2100</v>
      </c>
      <c r="K238" s="189"/>
    </row>
    <row r="239" spans="1:11" ht="18.75" x14ac:dyDescent="0.3">
      <c r="A239" s="466"/>
      <c r="B239" s="466"/>
      <c r="C239" s="466"/>
      <c r="D239" s="463" t="s">
        <v>26</v>
      </c>
      <c r="E239" s="463"/>
      <c r="F239" s="463"/>
      <c r="G239" s="463"/>
      <c r="H239" s="71">
        <v>4710</v>
      </c>
      <c r="I239" s="12"/>
      <c r="J239" s="71">
        <v>4200</v>
      </c>
      <c r="K239" s="189"/>
    </row>
    <row r="240" spans="1:11" ht="18.75" x14ac:dyDescent="0.3">
      <c r="A240" s="466"/>
      <c r="B240" s="466"/>
      <c r="C240" s="466"/>
      <c r="D240" s="463" t="s">
        <v>27</v>
      </c>
      <c r="E240" s="463"/>
      <c r="F240" s="463"/>
      <c r="G240" s="463"/>
      <c r="H240" s="71">
        <v>62800</v>
      </c>
      <c r="I240" s="12"/>
      <c r="J240" s="71">
        <v>42000</v>
      </c>
      <c r="K240" s="12"/>
    </row>
    <row r="241" spans="1:11" ht="18.75" x14ac:dyDescent="0.3">
      <c r="A241" s="72"/>
      <c r="B241" s="73"/>
      <c r="C241" s="74"/>
      <c r="D241" s="74" t="s">
        <v>28</v>
      </c>
      <c r="E241" s="74"/>
      <c r="F241" s="74"/>
      <c r="G241" s="75"/>
      <c r="H241" s="469">
        <v>104800</v>
      </c>
      <c r="I241" s="469"/>
      <c r="J241" s="469"/>
      <c r="K241" s="469"/>
    </row>
    <row r="242" spans="1:11" ht="18.75" x14ac:dyDescent="0.3">
      <c r="A242" s="470" t="s">
        <v>29</v>
      </c>
      <c r="B242" s="471"/>
      <c r="C242" s="471"/>
      <c r="D242" s="471"/>
      <c r="E242" s="471"/>
      <c r="F242" s="471"/>
      <c r="G242" s="471"/>
      <c r="H242" s="471"/>
      <c r="I242" s="471"/>
      <c r="J242" s="471"/>
      <c r="K242" s="472"/>
    </row>
    <row r="243" spans="1:11" ht="18.75" x14ac:dyDescent="0.3">
      <c r="A243" s="137"/>
      <c r="B243" s="19"/>
      <c r="C243" s="19"/>
      <c r="D243" s="19"/>
      <c r="E243" s="19"/>
      <c r="F243" s="19"/>
      <c r="G243" s="19"/>
      <c r="H243" s="473"/>
      <c r="I243" s="473"/>
      <c r="J243" s="473"/>
      <c r="K243" s="474"/>
    </row>
    <row r="244" spans="1:11" ht="18.75" x14ac:dyDescent="0.3">
      <c r="A244" s="12"/>
      <c r="B244" s="453"/>
      <c r="C244" s="454"/>
      <c r="D244" s="461" t="s">
        <v>30</v>
      </c>
      <c r="E244" s="461"/>
      <c r="F244" s="461"/>
      <c r="G244" s="461"/>
      <c r="H244" s="467">
        <v>43055</v>
      </c>
      <c r="I244" s="467"/>
      <c r="J244" s="467"/>
      <c r="K244" s="467"/>
    </row>
    <row r="245" spans="1:11" ht="18.75" x14ac:dyDescent="0.25">
      <c r="A245" s="465">
        <v>2</v>
      </c>
      <c r="B245" s="466" t="s">
        <v>31</v>
      </c>
      <c r="C245" s="466"/>
      <c r="D245" s="461" t="s">
        <v>32</v>
      </c>
      <c r="E245" s="461"/>
      <c r="F245" s="461"/>
      <c r="G245" s="461"/>
      <c r="H245" s="467">
        <v>43220</v>
      </c>
      <c r="I245" s="467"/>
      <c r="J245" s="467"/>
      <c r="K245" s="467"/>
    </row>
    <row r="246" spans="1:11" ht="18.75" x14ac:dyDescent="0.25">
      <c r="A246" s="465"/>
      <c r="B246" s="466"/>
      <c r="C246" s="466"/>
      <c r="D246" s="468" t="s">
        <v>33</v>
      </c>
      <c r="E246" s="468"/>
      <c r="F246" s="468"/>
      <c r="G246" s="468"/>
      <c r="H246" s="468" t="s">
        <v>506</v>
      </c>
      <c r="I246" s="468"/>
      <c r="J246" s="468"/>
      <c r="K246" s="468"/>
    </row>
    <row r="247" spans="1:11" ht="18.75" x14ac:dyDescent="0.25">
      <c r="A247" s="465"/>
      <c r="B247" s="466"/>
      <c r="C247" s="466"/>
      <c r="D247" s="461" t="s">
        <v>507</v>
      </c>
      <c r="E247" s="461"/>
      <c r="F247" s="461"/>
      <c r="G247" s="461"/>
      <c r="H247" s="461" t="s">
        <v>508</v>
      </c>
      <c r="I247" s="461"/>
      <c r="J247" s="461"/>
      <c r="K247" s="461"/>
    </row>
    <row r="248" spans="1:11" ht="18.75" x14ac:dyDescent="0.25">
      <c r="A248" s="465"/>
      <c r="B248" s="466"/>
      <c r="C248" s="466"/>
      <c r="D248" s="461" t="s">
        <v>509</v>
      </c>
      <c r="E248" s="461"/>
      <c r="F248" s="461"/>
      <c r="G248" s="461"/>
      <c r="H248" s="461" t="s">
        <v>510</v>
      </c>
      <c r="I248" s="461"/>
      <c r="J248" s="461"/>
      <c r="K248" s="461"/>
    </row>
    <row r="249" spans="1:11" ht="18.75" x14ac:dyDescent="0.25">
      <c r="A249" s="465"/>
      <c r="B249" s="466"/>
      <c r="C249" s="466"/>
      <c r="D249" s="461" t="s">
        <v>39</v>
      </c>
      <c r="E249" s="461"/>
      <c r="F249" s="461"/>
      <c r="G249" s="461"/>
      <c r="H249" s="461" t="s">
        <v>511</v>
      </c>
      <c r="I249" s="461"/>
      <c r="J249" s="461"/>
      <c r="K249" s="461"/>
    </row>
    <row r="250" spans="1:11" ht="18.75" x14ac:dyDescent="0.25">
      <c r="A250" s="465"/>
      <c r="B250" s="466"/>
      <c r="C250" s="466"/>
      <c r="D250" s="461" t="s">
        <v>512</v>
      </c>
      <c r="E250" s="461"/>
      <c r="F250" s="461"/>
      <c r="G250" s="461"/>
      <c r="H250" s="462">
        <v>62880</v>
      </c>
      <c r="I250" s="462"/>
      <c r="J250" s="462"/>
      <c r="K250" s="462"/>
    </row>
    <row r="251" spans="1:11" ht="18.75" x14ac:dyDescent="0.25">
      <c r="A251" s="465"/>
      <c r="B251" s="466"/>
      <c r="C251" s="466"/>
      <c r="D251" s="461" t="s">
        <v>513</v>
      </c>
      <c r="E251" s="461"/>
      <c r="F251" s="461"/>
      <c r="G251" s="461"/>
      <c r="H251" s="462">
        <v>94320</v>
      </c>
      <c r="I251" s="462"/>
      <c r="J251" s="462"/>
      <c r="K251" s="462"/>
    </row>
    <row r="252" spans="1:11" ht="18.75" x14ac:dyDescent="0.25">
      <c r="A252" s="24"/>
      <c r="B252" s="24"/>
      <c r="C252" s="24"/>
      <c r="D252" s="461" t="s">
        <v>27</v>
      </c>
      <c r="E252" s="461"/>
      <c r="F252" s="461"/>
      <c r="G252" s="461"/>
      <c r="H252" s="842">
        <v>157200</v>
      </c>
      <c r="I252" s="843"/>
      <c r="J252" s="843"/>
      <c r="K252" s="844"/>
    </row>
    <row r="253" spans="1:11" x14ac:dyDescent="0.25">
      <c r="A253" s="133"/>
      <c r="B253" s="134"/>
      <c r="C253" s="134"/>
      <c r="D253" s="134"/>
      <c r="E253" s="134"/>
      <c r="F253" s="134"/>
      <c r="G253" s="134"/>
      <c r="H253" s="134"/>
      <c r="I253" s="134"/>
      <c r="J253" s="134"/>
      <c r="K253" s="136"/>
    </row>
    <row r="254" spans="1:11" ht="31.5" x14ac:dyDescent="0.5">
      <c r="A254" s="457" t="s">
        <v>499</v>
      </c>
      <c r="B254" s="457"/>
      <c r="C254" s="457"/>
      <c r="D254" s="457"/>
      <c r="E254" s="457"/>
      <c r="F254" s="457"/>
      <c r="G254" s="457"/>
      <c r="H254" s="457"/>
      <c r="I254" s="457"/>
      <c r="J254" s="457"/>
      <c r="K254" s="457"/>
    </row>
    <row r="255" spans="1:11" ht="26.25" x14ac:dyDescent="0.4">
      <c r="A255" s="486" t="s">
        <v>1</v>
      </c>
      <c r="B255" s="486"/>
      <c r="C255" s="486"/>
      <c r="D255" s="486"/>
      <c r="E255" s="486"/>
      <c r="F255" s="486"/>
      <c r="G255" s="486"/>
      <c r="H255" s="486"/>
      <c r="I255" s="486"/>
      <c r="J255" s="486"/>
      <c r="K255" s="486"/>
    </row>
    <row r="256" spans="1:11" ht="18.75" x14ac:dyDescent="0.25">
      <c r="A256" s="461" t="s">
        <v>2</v>
      </c>
      <c r="B256" s="461"/>
      <c r="C256" s="461"/>
      <c r="D256" s="480" t="s">
        <v>500</v>
      </c>
      <c r="E256" s="480"/>
      <c r="F256" s="480"/>
      <c r="G256" s="480"/>
      <c r="H256" s="480"/>
      <c r="I256" s="480"/>
      <c r="J256" s="480"/>
      <c r="K256" s="480"/>
    </row>
    <row r="257" spans="1:11" ht="18.75" x14ac:dyDescent="0.25">
      <c r="A257" s="461" t="s">
        <v>4</v>
      </c>
      <c r="B257" s="461"/>
      <c r="C257" s="461"/>
      <c r="D257" s="480" t="s">
        <v>522</v>
      </c>
      <c r="E257" s="480"/>
      <c r="F257" s="480"/>
      <c r="G257" s="480"/>
      <c r="H257" s="480"/>
      <c r="I257" s="480"/>
      <c r="J257" s="480"/>
      <c r="K257" s="480"/>
    </row>
    <row r="258" spans="1:11" ht="18.75" x14ac:dyDescent="0.25">
      <c r="A258" s="461" t="s">
        <v>6</v>
      </c>
      <c r="B258" s="461"/>
      <c r="C258" s="461"/>
      <c r="D258" s="480" t="s">
        <v>530</v>
      </c>
      <c r="E258" s="480"/>
      <c r="F258" s="480"/>
      <c r="G258" s="480"/>
      <c r="H258" s="480"/>
      <c r="I258" s="480"/>
      <c r="J258" s="480"/>
      <c r="K258" s="480"/>
    </row>
    <row r="259" spans="1:11" ht="21" customHeight="1" x14ac:dyDescent="0.25">
      <c r="A259" s="838" t="s">
        <v>502</v>
      </c>
      <c r="B259" s="839"/>
      <c r="C259" s="840"/>
      <c r="D259" s="884" t="s">
        <v>531</v>
      </c>
      <c r="E259" s="885"/>
      <c r="F259" s="885"/>
      <c r="G259" s="885"/>
      <c r="H259" s="885"/>
      <c r="I259" s="885"/>
      <c r="J259" s="885"/>
      <c r="K259" s="886"/>
    </row>
    <row r="260" spans="1:11" ht="18.75" x14ac:dyDescent="0.3">
      <c r="A260" s="463" t="s">
        <v>9</v>
      </c>
      <c r="B260" s="463"/>
      <c r="C260" s="463"/>
      <c r="D260" s="476" t="s">
        <v>10</v>
      </c>
      <c r="E260" s="476"/>
      <c r="F260" s="476"/>
      <c r="G260" s="476"/>
      <c r="H260" s="476"/>
      <c r="I260" s="476"/>
      <c r="J260" s="476"/>
      <c r="K260" s="476"/>
    </row>
    <row r="261" spans="1:11" ht="18.75" x14ac:dyDescent="0.3">
      <c r="A261" s="190" t="s">
        <v>11</v>
      </c>
      <c r="B261" s="190"/>
      <c r="C261" s="190"/>
      <c r="D261" s="477">
        <v>262000</v>
      </c>
      <c r="E261" s="477"/>
      <c r="F261" s="477"/>
      <c r="G261" s="477"/>
      <c r="H261" s="477"/>
      <c r="I261" s="477"/>
      <c r="J261" s="477"/>
      <c r="K261" s="477"/>
    </row>
    <row r="262" spans="1:11" ht="18.75" x14ac:dyDescent="0.3">
      <c r="A262" s="190" t="s">
        <v>12</v>
      </c>
      <c r="B262" s="190"/>
      <c r="C262" s="190"/>
      <c r="D262" s="476"/>
      <c r="E262" s="476"/>
      <c r="F262" s="476"/>
      <c r="G262" s="476"/>
      <c r="H262" s="476"/>
      <c r="I262" s="476"/>
      <c r="J262" s="476"/>
      <c r="K262" s="476"/>
    </row>
    <row r="263" spans="1:11" ht="18.75" x14ac:dyDescent="0.3">
      <c r="A263" s="478" t="s">
        <v>13</v>
      </c>
      <c r="B263" s="478"/>
      <c r="C263" s="478"/>
      <c r="D263" s="478"/>
      <c r="E263" s="478"/>
      <c r="F263" s="478"/>
      <c r="G263" s="478"/>
      <c r="H263" s="478"/>
      <c r="I263" s="478"/>
      <c r="J263" s="478"/>
      <c r="K263" s="478"/>
    </row>
    <row r="264" spans="1:11" ht="18.75" x14ac:dyDescent="0.3">
      <c r="A264" s="479"/>
      <c r="B264" s="479"/>
      <c r="C264" s="479"/>
      <c r="D264" s="479"/>
      <c r="E264" s="479"/>
      <c r="F264" s="479"/>
      <c r="G264" s="479"/>
      <c r="H264" s="479" t="s">
        <v>14</v>
      </c>
      <c r="I264" s="479"/>
      <c r="J264" s="479" t="s">
        <v>15</v>
      </c>
      <c r="K264" s="479"/>
    </row>
    <row r="265" spans="1:11" ht="18.75" x14ac:dyDescent="0.3">
      <c r="A265" s="466" t="s">
        <v>16</v>
      </c>
      <c r="B265" s="466"/>
      <c r="C265" s="466"/>
      <c r="D265" s="463" t="s">
        <v>17</v>
      </c>
      <c r="E265" s="463"/>
      <c r="F265" s="463"/>
      <c r="G265" s="463"/>
      <c r="H265" s="475" t="s">
        <v>504</v>
      </c>
      <c r="I265" s="475"/>
      <c r="J265" s="475" t="s">
        <v>505</v>
      </c>
      <c r="K265" s="475"/>
    </row>
    <row r="266" spans="1:11" ht="18.75" x14ac:dyDescent="0.25">
      <c r="A266" s="466"/>
      <c r="B266" s="466"/>
      <c r="C266" s="466"/>
      <c r="D266" s="461" t="s">
        <v>20</v>
      </c>
      <c r="E266" s="461"/>
      <c r="F266" s="461"/>
      <c r="G266" s="461"/>
      <c r="H266" s="466" t="s">
        <v>21</v>
      </c>
      <c r="I266" s="466"/>
      <c r="J266" s="466"/>
      <c r="K266" s="466"/>
    </row>
    <row r="267" spans="1:11" ht="18.75" x14ac:dyDescent="0.3">
      <c r="A267" s="466"/>
      <c r="B267" s="466"/>
      <c r="C267" s="466"/>
      <c r="D267" s="463" t="s">
        <v>22</v>
      </c>
      <c r="E267" s="463"/>
      <c r="F267" s="463"/>
      <c r="G267" s="463"/>
      <c r="H267" s="12">
        <v>5</v>
      </c>
      <c r="I267" s="189" t="s">
        <v>23</v>
      </c>
      <c r="J267" s="12">
        <v>6</v>
      </c>
      <c r="K267" s="189" t="s">
        <v>23</v>
      </c>
    </row>
    <row r="268" spans="1:11" ht="18.75" x14ac:dyDescent="0.3">
      <c r="A268" s="466"/>
      <c r="B268" s="466"/>
      <c r="C268" s="466"/>
      <c r="D268" s="463" t="s">
        <v>24</v>
      </c>
      <c r="E268" s="463"/>
      <c r="F268" s="463"/>
      <c r="G268" s="463"/>
      <c r="H268" s="12">
        <v>12</v>
      </c>
      <c r="I268" s="189" t="s">
        <v>23</v>
      </c>
      <c r="J268" s="12">
        <v>14</v>
      </c>
      <c r="K268" s="189" t="s">
        <v>23</v>
      </c>
    </row>
    <row r="269" spans="1:11" ht="18.75" x14ac:dyDescent="0.3">
      <c r="A269" s="466"/>
      <c r="B269" s="466"/>
      <c r="C269" s="466"/>
      <c r="D269" s="463" t="s">
        <v>25</v>
      </c>
      <c r="E269" s="463"/>
      <c r="F269" s="463"/>
      <c r="G269" s="463"/>
      <c r="H269" s="12">
        <v>20</v>
      </c>
      <c r="I269" s="189" t="s">
        <v>23</v>
      </c>
      <c r="J269" s="12">
        <v>20</v>
      </c>
      <c r="K269" s="189" t="s">
        <v>23</v>
      </c>
    </row>
    <row r="270" spans="1:11" ht="18.75" x14ac:dyDescent="0.3">
      <c r="A270" s="466"/>
      <c r="B270" s="466"/>
      <c r="C270" s="466"/>
      <c r="D270" s="463" t="s">
        <v>26</v>
      </c>
      <c r="E270" s="463"/>
      <c r="F270" s="463"/>
      <c r="G270" s="463"/>
      <c r="H270" s="71">
        <v>3588.57</v>
      </c>
      <c r="I270" s="12"/>
      <c r="J270" s="71">
        <v>2100</v>
      </c>
      <c r="K270" s="189"/>
    </row>
    <row r="271" spans="1:11" ht="18.75" x14ac:dyDescent="0.3">
      <c r="A271" s="466"/>
      <c r="B271" s="466"/>
      <c r="C271" s="466"/>
      <c r="D271" s="463" t="s">
        <v>26</v>
      </c>
      <c r="E271" s="463"/>
      <c r="F271" s="463"/>
      <c r="G271" s="463"/>
      <c r="H271" s="71">
        <v>4710</v>
      </c>
      <c r="I271" s="12"/>
      <c r="J271" s="71">
        <v>4200</v>
      </c>
      <c r="K271" s="189"/>
    </row>
    <row r="272" spans="1:11" ht="18.75" x14ac:dyDescent="0.3">
      <c r="A272" s="466"/>
      <c r="B272" s="466"/>
      <c r="C272" s="466"/>
      <c r="D272" s="463" t="s">
        <v>27</v>
      </c>
      <c r="E272" s="463"/>
      <c r="F272" s="463"/>
      <c r="G272" s="463"/>
      <c r="H272" s="71">
        <v>62800</v>
      </c>
      <c r="I272" s="12"/>
      <c r="J272" s="71">
        <v>42000</v>
      </c>
      <c r="K272" s="12"/>
    </row>
    <row r="273" spans="1:11" ht="18.75" x14ac:dyDescent="0.3">
      <c r="A273" s="72"/>
      <c r="B273" s="73"/>
      <c r="C273" s="74"/>
      <c r="D273" s="74" t="s">
        <v>28</v>
      </c>
      <c r="E273" s="74"/>
      <c r="F273" s="74"/>
      <c r="G273" s="75"/>
      <c r="H273" s="469">
        <v>104800</v>
      </c>
      <c r="I273" s="469"/>
      <c r="J273" s="469"/>
      <c r="K273" s="469"/>
    </row>
    <row r="274" spans="1:11" ht="18.75" x14ac:dyDescent="0.3">
      <c r="A274" s="470" t="s">
        <v>29</v>
      </c>
      <c r="B274" s="471"/>
      <c r="C274" s="471"/>
      <c r="D274" s="471"/>
      <c r="E274" s="471"/>
      <c r="F274" s="471"/>
      <c r="G274" s="471"/>
      <c r="H274" s="471"/>
      <c r="I274" s="471"/>
      <c r="J274" s="471"/>
      <c r="K274" s="472"/>
    </row>
    <row r="275" spans="1:11" ht="18.75" x14ac:dyDescent="0.3">
      <c r="A275" s="137"/>
      <c r="B275" s="19"/>
      <c r="C275" s="19"/>
      <c r="D275" s="19"/>
      <c r="E275" s="19"/>
      <c r="F275" s="19"/>
      <c r="G275" s="19"/>
      <c r="H275" s="473"/>
      <c r="I275" s="473"/>
      <c r="J275" s="473"/>
      <c r="K275" s="474"/>
    </row>
    <row r="276" spans="1:11" ht="18.75" x14ac:dyDescent="0.3">
      <c r="A276" s="12"/>
      <c r="B276" s="453"/>
      <c r="C276" s="454"/>
      <c r="D276" s="461" t="s">
        <v>30</v>
      </c>
      <c r="E276" s="461"/>
      <c r="F276" s="461"/>
      <c r="G276" s="461"/>
      <c r="H276" s="467">
        <v>43055</v>
      </c>
      <c r="I276" s="467"/>
      <c r="J276" s="467"/>
      <c r="K276" s="467"/>
    </row>
    <row r="277" spans="1:11" ht="18.75" x14ac:dyDescent="0.25">
      <c r="A277" s="465">
        <v>2</v>
      </c>
      <c r="B277" s="466" t="s">
        <v>31</v>
      </c>
      <c r="C277" s="466"/>
      <c r="D277" s="461" t="s">
        <v>32</v>
      </c>
      <c r="E277" s="461"/>
      <c r="F277" s="461"/>
      <c r="G277" s="461"/>
      <c r="H277" s="467">
        <v>43220</v>
      </c>
      <c r="I277" s="467"/>
      <c r="J277" s="467"/>
      <c r="K277" s="467"/>
    </row>
    <row r="278" spans="1:11" ht="18.75" x14ac:dyDescent="0.25">
      <c r="A278" s="465"/>
      <c r="B278" s="466"/>
      <c r="C278" s="466"/>
      <c r="D278" s="468" t="s">
        <v>33</v>
      </c>
      <c r="E278" s="468"/>
      <c r="F278" s="468"/>
      <c r="G278" s="468"/>
      <c r="H278" s="468" t="s">
        <v>506</v>
      </c>
      <c r="I278" s="468"/>
      <c r="J278" s="468"/>
      <c r="K278" s="468"/>
    </row>
    <row r="279" spans="1:11" ht="18.75" x14ac:dyDescent="0.25">
      <c r="A279" s="465"/>
      <c r="B279" s="466"/>
      <c r="C279" s="466"/>
      <c r="D279" s="461" t="s">
        <v>507</v>
      </c>
      <c r="E279" s="461"/>
      <c r="F279" s="461"/>
      <c r="G279" s="461"/>
      <c r="H279" s="461" t="s">
        <v>508</v>
      </c>
      <c r="I279" s="461"/>
      <c r="J279" s="461"/>
      <c r="K279" s="461"/>
    </row>
    <row r="280" spans="1:11" ht="18.75" x14ac:dyDescent="0.25">
      <c r="A280" s="465"/>
      <c r="B280" s="466"/>
      <c r="C280" s="466"/>
      <c r="D280" s="461" t="s">
        <v>509</v>
      </c>
      <c r="E280" s="461"/>
      <c r="F280" s="461"/>
      <c r="G280" s="461"/>
      <c r="H280" s="461" t="s">
        <v>510</v>
      </c>
      <c r="I280" s="461"/>
      <c r="J280" s="461"/>
      <c r="K280" s="461"/>
    </row>
    <row r="281" spans="1:11" ht="18.75" x14ac:dyDescent="0.25">
      <c r="A281" s="465"/>
      <c r="B281" s="466"/>
      <c r="C281" s="466"/>
      <c r="D281" s="461" t="s">
        <v>39</v>
      </c>
      <c r="E281" s="461"/>
      <c r="F281" s="461"/>
      <c r="G281" s="461"/>
      <c r="H281" s="461" t="s">
        <v>511</v>
      </c>
      <c r="I281" s="461"/>
      <c r="J281" s="461"/>
      <c r="K281" s="461"/>
    </row>
    <row r="282" spans="1:11" ht="18.75" x14ac:dyDescent="0.25">
      <c r="A282" s="465"/>
      <c r="B282" s="466"/>
      <c r="C282" s="466"/>
      <c r="D282" s="461" t="s">
        <v>512</v>
      </c>
      <c r="E282" s="461"/>
      <c r="F282" s="461"/>
      <c r="G282" s="461"/>
      <c r="H282" s="462">
        <v>62880</v>
      </c>
      <c r="I282" s="462"/>
      <c r="J282" s="462"/>
      <c r="K282" s="462"/>
    </row>
    <row r="283" spans="1:11" ht="18.75" x14ac:dyDescent="0.25">
      <c r="A283" s="465"/>
      <c r="B283" s="466"/>
      <c r="C283" s="466"/>
      <c r="D283" s="461" t="s">
        <v>513</v>
      </c>
      <c r="E283" s="461"/>
      <c r="F283" s="461"/>
      <c r="G283" s="461"/>
      <c r="H283" s="462">
        <v>94320</v>
      </c>
      <c r="I283" s="462"/>
      <c r="J283" s="462"/>
      <c r="K283" s="462"/>
    </row>
    <row r="284" spans="1:11" ht="18.75" x14ac:dyDescent="0.25">
      <c r="A284" s="24"/>
      <c r="B284" s="24"/>
      <c r="C284" s="24"/>
      <c r="D284" s="461" t="s">
        <v>27</v>
      </c>
      <c r="E284" s="461"/>
      <c r="F284" s="461"/>
      <c r="G284" s="461"/>
      <c r="H284" s="842">
        <v>157200</v>
      </c>
      <c r="I284" s="843"/>
      <c r="J284" s="843"/>
      <c r="K284" s="844"/>
    </row>
    <row r="286" spans="1:11" ht="31.5" x14ac:dyDescent="0.5">
      <c r="A286" s="457" t="s">
        <v>499</v>
      </c>
      <c r="B286" s="457"/>
      <c r="C286" s="457"/>
      <c r="D286" s="457"/>
      <c r="E286" s="457"/>
      <c r="F286" s="457"/>
      <c r="G286" s="457"/>
      <c r="H286" s="457"/>
      <c r="I286" s="457"/>
      <c r="J286" s="457"/>
      <c r="K286" s="457"/>
    </row>
    <row r="287" spans="1:11" ht="26.25" x14ac:dyDescent="0.4">
      <c r="A287" s="486" t="s">
        <v>1</v>
      </c>
      <c r="B287" s="486"/>
      <c r="C287" s="486"/>
      <c r="D287" s="486"/>
      <c r="E287" s="486"/>
      <c r="F287" s="486"/>
      <c r="G287" s="486"/>
      <c r="H287" s="486"/>
      <c r="I287" s="486"/>
      <c r="J287" s="486"/>
      <c r="K287" s="486"/>
    </row>
    <row r="288" spans="1:11" ht="18.75" x14ac:dyDescent="0.25">
      <c r="A288" s="461" t="s">
        <v>2</v>
      </c>
      <c r="B288" s="461"/>
      <c r="C288" s="461"/>
      <c r="D288" s="480" t="s">
        <v>500</v>
      </c>
      <c r="E288" s="480"/>
      <c r="F288" s="480"/>
      <c r="G288" s="480"/>
      <c r="H288" s="480"/>
      <c r="I288" s="480"/>
      <c r="J288" s="480"/>
      <c r="K288" s="480"/>
    </row>
    <row r="289" spans="1:11" ht="18.75" x14ac:dyDescent="0.25">
      <c r="A289" s="461" t="s">
        <v>4</v>
      </c>
      <c r="B289" s="461"/>
      <c r="C289" s="461"/>
      <c r="D289" s="480" t="s">
        <v>532</v>
      </c>
      <c r="E289" s="480"/>
      <c r="F289" s="480"/>
      <c r="G289" s="480"/>
      <c r="H289" s="480"/>
      <c r="I289" s="480"/>
      <c r="J289" s="480"/>
      <c r="K289" s="480"/>
    </row>
    <row r="290" spans="1:11" ht="18.75" x14ac:dyDescent="0.25">
      <c r="A290" s="461" t="s">
        <v>6</v>
      </c>
      <c r="B290" s="461"/>
      <c r="C290" s="461"/>
      <c r="D290" s="480" t="s">
        <v>532</v>
      </c>
      <c r="E290" s="480"/>
      <c r="F290" s="480"/>
      <c r="G290" s="480"/>
      <c r="H290" s="480"/>
      <c r="I290" s="480"/>
      <c r="J290" s="480"/>
      <c r="K290" s="480"/>
    </row>
    <row r="291" spans="1:11" ht="41.25" customHeight="1" x14ac:dyDescent="0.25">
      <c r="A291" s="838" t="s">
        <v>502</v>
      </c>
      <c r="B291" s="839"/>
      <c r="C291" s="840"/>
      <c r="D291" s="884" t="s">
        <v>533</v>
      </c>
      <c r="E291" s="885"/>
      <c r="F291" s="885"/>
      <c r="G291" s="885"/>
      <c r="H291" s="885"/>
      <c r="I291" s="885"/>
      <c r="J291" s="885"/>
      <c r="K291" s="886"/>
    </row>
    <row r="292" spans="1:11" ht="18.75" x14ac:dyDescent="0.3">
      <c r="A292" s="463" t="s">
        <v>9</v>
      </c>
      <c r="B292" s="463"/>
      <c r="C292" s="463"/>
      <c r="D292" s="476" t="s">
        <v>10</v>
      </c>
      <c r="E292" s="476"/>
      <c r="F292" s="476"/>
      <c r="G292" s="476"/>
      <c r="H292" s="476"/>
      <c r="I292" s="476"/>
      <c r="J292" s="476"/>
      <c r="K292" s="476"/>
    </row>
    <row r="293" spans="1:11" ht="18.75" x14ac:dyDescent="0.3">
      <c r="A293" s="190" t="s">
        <v>11</v>
      </c>
      <c r="B293" s="190"/>
      <c r="C293" s="190"/>
      <c r="D293" s="477">
        <v>262000</v>
      </c>
      <c r="E293" s="477"/>
      <c r="F293" s="477"/>
      <c r="G293" s="477"/>
      <c r="H293" s="477"/>
      <c r="I293" s="477"/>
      <c r="J293" s="477"/>
      <c r="K293" s="477"/>
    </row>
    <row r="294" spans="1:11" ht="18.75" x14ac:dyDescent="0.3">
      <c r="A294" s="190" t="s">
        <v>12</v>
      </c>
      <c r="B294" s="190"/>
      <c r="C294" s="190"/>
      <c r="D294" s="476"/>
      <c r="E294" s="476"/>
      <c r="F294" s="476"/>
      <c r="G294" s="476"/>
      <c r="H294" s="476"/>
      <c r="I294" s="476"/>
      <c r="J294" s="476"/>
      <c r="K294" s="476"/>
    </row>
    <row r="295" spans="1:11" ht="18.75" x14ac:dyDescent="0.3">
      <c r="A295" s="478" t="s">
        <v>13</v>
      </c>
      <c r="B295" s="478"/>
      <c r="C295" s="478"/>
      <c r="D295" s="478"/>
      <c r="E295" s="478"/>
      <c r="F295" s="478"/>
      <c r="G295" s="478"/>
      <c r="H295" s="478"/>
      <c r="I295" s="478"/>
      <c r="J295" s="478"/>
      <c r="K295" s="478"/>
    </row>
    <row r="296" spans="1:11" ht="18.75" x14ac:dyDescent="0.3">
      <c r="A296" s="479"/>
      <c r="B296" s="479"/>
      <c r="C296" s="479"/>
      <c r="D296" s="479"/>
      <c r="E296" s="479"/>
      <c r="F296" s="479"/>
      <c r="G296" s="479"/>
      <c r="H296" s="479" t="s">
        <v>14</v>
      </c>
      <c r="I296" s="479"/>
      <c r="J296" s="479" t="s">
        <v>15</v>
      </c>
      <c r="K296" s="479"/>
    </row>
    <row r="297" spans="1:11" ht="18.75" x14ac:dyDescent="0.3">
      <c r="A297" s="466" t="s">
        <v>16</v>
      </c>
      <c r="B297" s="466"/>
      <c r="C297" s="466"/>
      <c r="D297" s="463" t="s">
        <v>17</v>
      </c>
      <c r="E297" s="463"/>
      <c r="F297" s="463"/>
      <c r="G297" s="463"/>
      <c r="H297" s="475" t="s">
        <v>504</v>
      </c>
      <c r="I297" s="475"/>
      <c r="J297" s="475" t="s">
        <v>505</v>
      </c>
      <c r="K297" s="475"/>
    </row>
    <row r="298" spans="1:11" ht="39" customHeight="1" x14ac:dyDescent="0.25">
      <c r="A298" s="466"/>
      <c r="B298" s="466"/>
      <c r="C298" s="466"/>
      <c r="D298" s="461" t="s">
        <v>20</v>
      </c>
      <c r="E298" s="461"/>
      <c r="F298" s="461"/>
      <c r="G298" s="461"/>
      <c r="H298" s="466" t="s">
        <v>21</v>
      </c>
      <c r="I298" s="466"/>
      <c r="J298" s="466"/>
      <c r="K298" s="466"/>
    </row>
    <row r="299" spans="1:11" ht="18.75" x14ac:dyDescent="0.3">
      <c r="A299" s="466"/>
      <c r="B299" s="466"/>
      <c r="C299" s="466"/>
      <c r="D299" s="463" t="s">
        <v>22</v>
      </c>
      <c r="E299" s="463"/>
      <c r="F299" s="463"/>
      <c r="G299" s="463"/>
      <c r="H299" s="12">
        <v>5</v>
      </c>
      <c r="I299" s="189" t="s">
        <v>23</v>
      </c>
      <c r="J299" s="12">
        <v>6</v>
      </c>
      <c r="K299" s="189" t="s">
        <v>23</v>
      </c>
    </row>
    <row r="300" spans="1:11" ht="18.75" x14ac:dyDescent="0.3">
      <c r="A300" s="466"/>
      <c r="B300" s="466"/>
      <c r="C300" s="466"/>
      <c r="D300" s="463" t="s">
        <v>24</v>
      </c>
      <c r="E300" s="463"/>
      <c r="F300" s="463"/>
      <c r="G300" s="463"/>
      <c r="H300" s="12">
        <v>12</v>
      </c>
      <c r="I300" s="189" t="s">
        <v>23</v>
      </c>
      <c r="J300" s="12">
        <v>14</v>
      </c>
      <c r="K300" s="189" t="s">
        <v>23</v>
      </c>
    </row>
    <row r="301" spans="1:11" ht="18.75" x14ac:dyDescent="0.3">
      <c r="A301" s="466"/>
      <c r="B301" s="466"/>
      <c r="C301" s="466"/>
      <c r="D301" s="463" t="s">
        <v>25</v>
      </c>
      <c r="E301" s="463"/>
      <c r="F301" s="463"/>
      <c r="G301" s="463"/>
      <c r="H301" s="12">
        <v>20</v>
      </c>
      <c r="I301" s="189" t="s">
        <v>23</v>
      </c>
      <c r="J301" s="12">
        <v>20</v>
      </c>
      <c r="K301" s="189" t="s">
        <v>23</v>
      </c>
    </row>
    <row r="302" spans="1:11" ht="18.75" x14ac:dyDescent="0.3">
      <c r="A302" s="466"/>
      <c r="B302" s="466"/>
      <c r="C302" s="466"/>
      <c r="D302" s="463" t="s">
        <v>26</v>
      </c>
      <c r="E302" s="463"/>
      <c r="F302" s="463"/>
      <c r="G302" s="463"/>
      <c r="H302" s="71">
        <v>3588.57</v>
      </c>
      <c r="I302" s="12"/>
      <c r="J302" s="71">
        <v>2100</v>
      </c>
      <c r="K302" s="189"/>
    </row>
    <row r="303" spans="1:11" ht="18.75" x14ac:dyDescent="0.3">
      <c r="A303" s="466"/>
      <c r="B303" s="466"/>
      <c r="C303" s="466"/>
      <c r="D303" s="463" t="s">
        <v>26</v>
      </c>
      <c r="E303" s="463"/>
      <c r="F303" s="463"/>
      <c r="G303" s="463"/>
      <c r="H303" s="71">
        <v>4710</v>
      </c>
      <c r="I303" s="12"/>
      <c r="J303" s="71">
        <v>4200</v>
      </c>
      <c r="K303" s="189"/>
    </row>
    <row r="304" spans="1:11" ht="18.75" x14ac:dyDescent="0.3">
      <c r="A304" s="466"/>
      <c r="B304" s="466"/>
      <c r="C304" s="466"/>
      <c r="D304" s="463" t="s">
        <v>27</v>
      </c>
      <c r="E304" s="463"/>
      <c r="F304" s="463"/>
      <c r="G304" s="463"/>
      <c r="H304" s="71">
        <v>62800</v>
      </c>
      <c r="I304" s="12"/>
      <c r="J304" s="71">
        <v>42000</v>
      </c>
      <c r="K304" s="12"/>
    </row>
    <row r="305" spans="1:11" ht="18.75" x14ac:dyDescent="0.3">
      <c r="A305" s="72"/>
      <c r="B305" s="73"/>
      <c r="C305" s="74"/>
      <c r="D305" s="74" t="s">
        <v>28</v>
      </c>
      <c r="E305" s="74"/>
      <c r="F305" s="74"/>
      <c r="G305" s="75"/>
      <c r="H305" s="469">
        <v>104800</v>
      </c>
      <c r="I305" s="469"/>
      <c r="J305" s="469"/>
      <c r="K305" s="469"/>
    </row>
    <row r="306" spans="1:11" ht="18.75" x14ac:dyDescent="0.3">
      <c r="A306" s="470" t="s">
        <v>29</v>
      </c>
      <c r="B306" s="471"/>
      <c r="C306" s="471"/>
      <c r="D306" s="471"/>
      <c r="E306" s="471"/>
      <c r="F306" s="471"/>
      <c r="G306" s="471"/>
      <c r="H306" s="471"/>
      <c r="I306" s="471"/>
      <c r="J306" s="471"/>
      <c r="K306" s="472"/>
    </row>
    <row r="307" spans="1:11" ht="18.75" x14ac:dyDescent="0.3">
      <c r="A307" s="137"/>
      <c r="B307" s="19"/>
      <c r="C307" s="19"/>
      <c r="D307" s="19"/>
      <c r="E307" s="19"/>
      <c r="F307" s="19"/>
      <c r="G307" s="19"/>
      <c r="H307" s="473"/>
      <c r="I307" s="473"/>
      <c r="J307" s="473"/>
      <c r="K307" s="474"/>
    </row>
    <row r="308" spans="1:11" ht="18.75" x14ac:dyDescent="0.3">
      <c r="A308" s="12"/>
      <c r="B308" s="453"/>
      <c r="C308" s="454"/>
      <c r="D308" s="461" t="s">
        <v>30</v>
      </c>
      <c r="E308" s="461"/>
      <c r="F308" s="461"/>
      <c r="G308" s="461"/>
      <c r="H308" s="467">
        <v>43055</v>
      </c>
      <c r="I308" s="467"/>
      <c r="J308" s="467"/>
      <c r="K308" s="467"/>
    </row>
    <row r="309" spans="1:11" ht="18.75" x14ac:dyDescent="0.25">
      <c r="A309" s="465">
        <v>2</v>
      </c>
      <c r="B309" s="466" t="s">
        <v>31</v>
      </c>
      <c r="C309" s="466"/>
      <c r="D309" s="461" t="s">
        <v>32</v>
      </c>
      <c r="E309" s="461"/>
      <c r="F309" s="461"/>
      <c r="G309" s="461"/>
      <c r="H309" s="467">
        <v>43220</v>
      </c>
      <c r="I309" s="467"/>
      <c r="J309" s="467"/>
      <c r="K309" s="467"/>
    </row>
    <row r="310" spans="1:11" ht="40.5" customHeight="1" x14ac:dyDescent="0.25">
      <c r="A310" s="465"/>
      <c r="B310" s="466"/>
      <c r="C310" s="466"/>
      <c r="D310" s="468" t="s">
        <v>33</v>
      </c>
      <c r="E310" s="468"/>
      <c r="F310" s="468"/>
      <c r="G310" s="468"/>
      <c r="H310" s="468" t="s">
        <v>506</v>
      </c>
      <c r="I310" s="468"/>
      <c r="J310" s="468"/>
      <c r="K310" s="468"/>
    </row>
    <row r="311" spans="1:11" ht="18.75" x14ac:dyDescent="0.25">
      <c r="A311" s="465"/>
      <c r="B311" s="466"/>
      <c r="C311" s="466"/>
      <c r="D311" s="461" t="s">
        <v>507</v>
      </c>
      <c r="E311" s="461"/>
      <c r="F311" s="461"/>
      <c r="G311" s="461"/>
      <c r="H311" s="461" t="s">
        <v>508</v>
      </c>
      <c r="I311" s="461"/>
      <c r="J311" s="461"/>
      <c r="K311" s="461"/>
    </row>
    <row r="312" spans="1:11" ht="18.75" x14ac:dyDescent="0.25">
      <c r="A312" s="465"/>
      <c r="B312" s="466"/>
      <c r="C312" s="466"/>
      <c r="D312" s="461" t="s">
        <v>509</v>
      </c>
      <c r="E312" s="461"/>
      <c r="F312" s="461"/>
      <c r="G312" s="461"/>
      <c r="H312" s="461" t="s">
        <v>510</v>
      </c>
      <c r="I312" s="461"/>
      <c r="J312" s="461"/>
      <c r="K312" s="461"/>
    </row>
    <row r="313" spans="1:11" ht="18.75" x14ac:dyDescent="0.25">
      <c r="A313" s="465"/>
      <c r="B313" s="466"/>
      <c r="C313" s="466"/>
      <c r="D313" s="461" t="s">
        <v>39</v>
      </c>
      <c r="E313" s="461"/>
      <c r="F313" s="461"/>
      <c r="G313" s="461"/>
      <c r="H313" s="461" t="s">
        <v>511</v>
      </c>
      <c r="I313" s="461"/>
      <c r="J313" s="461"/>
      <c r="K313" s="461"/>
    </row>
    <row r="314" spans="1:11" ht="18.75" x14ac:dyDescent="0.25">
      <c r="A314" s="465"/>
      <c r="B314" s="466"/>
      <c r="C314" s="466"/>
      <c r="D314" s="461" t="s">
        <v>516</v>
      </c>
      <c r="E314" s="461"/>
      <c r="F314" s="461"/>
      <c r="G314" s="461"/>
      <c r="H314" s="462">
        <v>62880</v>
      </c>
      <c r="I314" s="462"/>
      <c r="J314" s="462"/>
      <c r="K314" s="462"/>
    </row>
    <row r="315" spans="1:11" ht="18.75" x14ac:dyDescent="0.25">
      <c r="A315" s="465"/>
      <c r="B315" s="466"/>
      <c r="C315" s="466"/>
      <c r="D315" s="461" t="s">
        <v>517</v>
      </c>
      <c r="E315" s="461"/>
      <c r="F315" s="461"/>
      <c r="G315" s="461"/>
      <c r="H315" s="462">
        <v>94320</v>
      </c>
      <c r="I315" s="462"/>
      <c r="J315" s="462"/>
      <c r="K315" s="462"/>
    </row>
    <row r="316" spans="1:11" ht="18.75" x14ac:dyDescent="0.25">
      <c r="A316" s="24"/>
      <c r="B316" s="24"/>
      <c r="C316" s="24"/>
      <c r="D316" s="461" t="s">
        <v>27</v>
      </c>
      <c r="E316" s="461"/>
      <c r="F316" s="461"/>
      <c r="G316" s="461"/>
      <c r="H316" s="842">
        <v>157200</v>
      </c>
      <c r="I316" s="843"/>
      <c r="J316" s="843"/>
      <c r="K316" s="844"/>
    </row>
    <row r="317" spans="1:11" ht="31.5" x14ac:dyDescent="0.5">
      <c r="A317" s="457" t="s">
        <v>499</v>
      </c>
      <c r="B317" s="457"/>
      <c r="C317" s="457"/>
      <c r="D317" s="457"/>
      <c r="E317" s="457"/>
      <c r="F317" s="457"/>
      <c r="G317" s="457"/>
      <c r="H317" s="457"/>
      <c r="I317" s="457"/>
      <c r="J317" s="457"/>
      <c r="K317" s="457"/>
    </row>
    <row r="318" spans="1:11" ht="26.25" x14ac:dyDescent="0.4">
      <c r="A318" s="486" t="s">
        <v>1</v>
      </c>
      <c r="B318" s="486"/>
      <c r="C318" s="486"/>
      <c r="D318" s="486"/>
      <c r="E318" s="486"/>
      <c r="F318" s="486"/>
      <c r="G318" s="486"/>
      <c r="H318" s="486"/>
      <c r="I318" s="486"/>
      <c r="J318" s="486"/>
      <c r="K318" s="486"/>
    </row>
    <row r="319" spans="1:11" ht="18.75" x14ac:dyDescent="0.25">
      <c r="A319" s="461" t="s">
        <v>2</v>
      </c>
      <c r="B319" s="461"/>
      <c r="C319" s="461"/>
      <c r="D319" s="480" t="s">
        <v>500</v>
      </c>
      <c r="E319" s="480"/>
      <c r="F319" s="480"/>
      <c r="G319" s="480"/>
      <c r="H319" s="480"/>
      <c r="I319" s="480"/>
      <c r="J319" s="480"/>
      <c r="K319" s="480"/>
    </row>
    <row r="320" spans="1:11" ht="18.75" x14ac:dyDescent="0.25">
      <c r="A320" s="461" t="s">
        <v>4</v>
      </c>
      <c r="B320" s="461"/>
      <c r="C320" s="461"/>
      <c r="D320" s="480" t="s">
        <v>532</v>
      </c>
      <c r="E320" s="480"/>
      <c r="F320" s="480"/>
      <c r="G320" s="480"/>
      <c r="H320" s="480"/>
      <c r="I320" s="480"/>
      <c r="J320" s="480"/>
      <c r="K320" s="480"/>
    </row>
    <row r="321" spans="1:11" ht="18.75" x14ac:dyDescent="0.25">
      <c r="A321" s="461" t="s">
        <v>6</v>
      </c>
      <c r="B321" s="461"/>
      <c r="C321" s="461"/>
      <c r="D321" s="480" t="s">
        <v>534</v>
      </c>
      <c r="E321" s="480"/>
      <c r="F321" s="480"/>
      <c r="G321" s="480"/>
      <c r="H321" s="480"/>
      <c r="I321" s="480"/>
      <c r="J321" s="480"/>
      <c r="K321" s="480"/>
    </row>
    <row r="322" spans="1:11" ht="39" customHeight="1" x14ac:dyDescent="0.25">
      <c r="A322" s="838" t="s">
        <v>502</v>
      </c>
      <c r="B322" s="839"/>
      <c r="C322" s="840"/>
      <c r="D322" s="884" t="s">
        <v>535</v>
      </c>
      <c r="E322" s="885"/>
      <c r="F322" s="885"/>
      <c r="G322" s="885"/>
      <c r="H322" s="885"/>
      <c r="I322" s="885"/>
      <c r="J322" s="885"/>
      <c r="K322" s="886"/>
    </row>
    <row r="323" spans="1:11" ht="18.75" x14ac:dyDescent="0.3">
      <c r="A323" s="463" t="s">
        <v>9</v>
      </c>
      <c r="B323" s="463"/>
      <c r="C323" s="463"/>
      <c r="D323" s="476" t="s">
        <v>10</v>
      </c>
      <c r="E323" s="476"/>
      <c r="F323" s="476"/>
      <c r="G323" s="476"/>
      <c r="H323" s="476"/>
      <c r="I323" s="476"/>
      <c r="J323" s="476"/>
      <c r="K323" s="476"/>
    </row>
    <row r="324" spans="1:11" ht="18.75" x14ac:dyDescent="0.3">
      <c r="A324" s="190" t="s">
        <v>11</v>
      </c>
      <c r="B324" s="190"/>
      <c r="C324" s="190"/>
      <c r="D324" s="477">
        <v>262000</v>
      </c>
      <c r="E324" s="477"/>
      <c r="F324" s="477"/>
      <c r="G324" s="477"/>
      <c r="H324" s="477"/>
      <c r="I324" s="477"/>
      <c r="J324" s="477"/>
      <c r="K324" s="477"/>
    </row>
    <row r="325" spans="1:11" ht="18.75" x14ac:dyDescent="0.3">
      <c r="A325" s="190" t="s">
        <v>12</v>
      </c>
      <c r="B325" s="190"/>
      <c r="C325" s="190"/>
      <c r="D325" s="476"/>
      <c r="E325" s="476"/>
      <c r="F325" s="476"/>
      <c r="G325" s="476"/>
      <c r="H325" s="476"/>
      <c r="I325" s="476"/>
      <c r="J325" s="476"/>
      <c r="K325" s="476"/>
    </row>
    <row r="326" spans="1:11" ht="18.75" x14ac:dyDescent="0.3">
      <c r="A326" s="478" t="s">
        <v>13</v>
      </c>
      <c r="B326" s="478"/>
      <c r="C326" s="478"/>
      <c r="D326" s="478"/>
      <c r="E326" s="478"/>
      <c r="F326" s="478"/>
      <c r="G326" s="478"/>
      <c r="H326" s="478"/>
      <c r="I326" s="478"/>
      <c r="J326" s="478"/>
      <c r="K326" s="478"/>
    </row>
    <row r="327" spans="1:11" ht="18.75" x14ac:dyDescent="0.3">
      <c r="A327" s="479"/>
      <c r="B327" s="479"/>
      <c r="C327" s="479"/>
      <c r="D327" s="479"/>
      <c r="E327" s="479"/>
      <c r="F327" s="479"/>
      <c r="G327" s="479"/>
      <c r="H327" s="479" t="s">
        <v>14</v>
      </c>
      <c r="I327" s="479"/>
      <c r="J327" s="479" t="s">
        <v>15</v>
      </c>
      <c r="K327" s="479"/>
    </row>
    <row r="328" spans="1:11" ht="18.75" x14ac:dyDescent="0.3">
      <c r="A328" s="466" t="s">
        <v>16</v>
      </c>
      <c r="B328" s="466"/>
      <c r="C328" s="466"/>
      <c r="D328" s="463" t="s">
        <v>17</v>
      </c>
      <c r="E328" s="463"/>
      <c r="F328" s="463"/>
      <c r="G328" s="463"/>
      <c r="H328" s="475" t="s">
        <v>504</v>
      </c>
      <c r="I328" s="475"/>
      <c r="J328" s="475" t="s">
        <v>505</v>
      </c>
      <c r="K328" s="475"/>
    </row>
    <row r="329" spans="1:11" ht="42.75" customHeight="1" x14ac:dyDescent="0.25">
      <c r="A329" s="466"/>
      <c r="B329" s="466"/>
      <c r="C329" s="466"/>
      <c r="D329" s="461" t="s">
        <v>20</v>
      </c>
      <c r="E329" s="461"/>
      <c r="F329" s="461"/>
      <c r="G329" s="461"/>
      <c r="H329" s="466" t="s">
        <v>21</v>
      </c>
      <c r="I329" s="466"/>
      <c r="J329" s="466"/>
      <c r="K329" s="466"/>
    </row>
    <row r="330" spans="1:11" ht="18.75" x14ac:dyDescent="0.3">
      <c r="A330" s="466"/>
      <c r="B330" s="466"/>
      <c r="C330" s="466"/>
      <c r="D330" s="463" t="s">
        <v>22</v>
      </c>
      <c r="E330" s="463"/>
      <c r="F330" s="463"/>
      <c r="G330" s="463"/>
      <c r="H330" s="12">
        <v>5</v>
      </c>
      <c r="I330" s="189" t="s">
        <v>23</v>
      </c>
      <c r="J330" s="12">
        <v>6</v>
      </c>
      <c r="K330" s="189" t="s">
        <v>23</v>
      </c>
    </row>
    <row r="331" spans="1:11" ht="18.75" x14ac:dyDescent="0.3">
      <c r="A331" s="466"/>
      <c r="B331" s="466"/>
      <c r="C331" s="466"/>
      <c r="D331" s="463" t="s">
        <v>24</v>
      </c>
      <c r="E331" s="463"/>
      <c r="F331" s="463"/>
      <c r="G331" s="463"/>
      <c r="H331" s="12">
        <v>12</v>
      </c>
      <c r="I331" s="189" t="s">
        <v>23</v>
      </c>
      <c r="J331" s="12">
        <v>14</v>
      </c>
      <c r="K331" s="189" t="s">
        <v>23</v>
      </c>
    </row>
    <row r="332" spans="1:11" ht="18.75" x14ac:dyDescent="0.3">
      <c r="A332" s="466"/>
      <c r="B332" s="466"/>
      <c r="C332" s="466"/>
      <c r="D332" s="463" t="s">
        <v>25</v>
      </c>
      <c r="E332" s="463"/>
      <c r="F332" s="463"/>
      <c r="G332" s="463"/>
      <c r="H332" s="12">
        <v>20</v>
      </c>
      <c r="I332" s="189" t="s">
        <v>23</v>
      </c>
      <c r="J332" s="12">
        <v>20</v>
      </c>
      <c r="K332" s="189" t="s">
        <v>23</v>
      </c>
    </row>
    <row r="333" spans="1:11" ht="18.75" x14ac:dyDescent="0.3">
      <c r="A333" s="466"/>
      <c r="B333" s="466"/>
      <c r="C333" s="466"/>
      <c r="D333" s="463" t="s">
        <v>26</v>
      </c>
      <c r="E333" s="463"/>
      <c r="F333" s="463"/>
      <c r="G333" s="463"/>
      <c r="H333" s="71">
        <v>3588.57</v>
      </c>
      <c r="I333" s="12"/>
      <c r="J333" s="71">
        <v>2100</v>
      </c>
      <c r="K333" s="189"/>
    </row>
    <row r="334" spans="1:11" ht="18.75" x14ac:dyDescent="0.3">
      <c r="A334" s="466"/>
      <c r="B334" s="466"/>
      <c r="C334" s="466"/>
      <c r="D334" s="463" t="s">
        <v>26</v>
      </c>
      <c r="E334" s="463"/>
      <c r="F334" s="463"/>
      <c r="G334" s="463"/>
      <c r="H334" s="71">
        <v>4710</v>
      </c>
      <c r="I334" s="12"/>
      <c r="J334" s="71">
        <v>4200</v>
      </c>
      <c r="K334" s="189"/>
    </row>
    <row r="335" spans="1:11" ht="18.75" x14ac:dyDescent="0.3">
      <c r="A335" s="466"/>
      <c r="B335" s="466"/>
      <c r="C335" s="466"/>
      <c r="D335" s="463" t="s">
        <v>27</v>
      </c>
      <c r="E335" s="463"/>
      <c r="F335" s="463"/>
      <c r="G335" s="463"/>
      <c r="H335" s="71">
        <v>62800</v>
      </c>
      <c r="I335" s="12"/>
      <c r="J335" s="71">
        <v>42000</v>
      </c>
      <c r="K335" s="12"/>
    </row>
    <row r="336" spans="1:11" ht="18.75" x14ac:dyDescent="0.3">
      <c r="A336" s="72"/>
      <c r="B336" s="73"/>
      <c r="C336" s="74"/>
      <c r="D336" s="74" t="s">
        <v>28</v>
      </c>
      <c r="E336" s="74"/>
      <c r="F336" s="74"/>
      <c r="G336" s="75"/>
      <c r="H336" s="469">
        <v>104800</v>
      </c>
      <c r="I336" s="469"/>
      <c r="J336" s="469"/>
      <c r="K336" s="469"/>
    </row>
    <row r="337" spans="1:11" ht="18.75" x14ac:dyDescent="0.3">
      <c r="A337" s="470" t="s">
        <v>29</v>
      </c>
      <c r="B337" s="471"/>
      <c r="C337" s="471"/>
      <c r="D337" s="471"/>
      <c r="E337" s="471"/>
      <c r="F337" s="471"/>
      <c r="G337" s="471"/>
      <c r="H337" s="471"/>
      <c r="I337" s="471"/>
      <c r="J337" s="471"/>
      <c r="K337" s="472"/>
    </row>
    <row r="338" spans="1:11" ht="18.75" x14ac:dyDescent="0.3">
      <c r="A338" s="137"/>
      <c r="B338" s="19"/>
      <c r="C338" s="19"/>
      <c r="D338" s="19"/>
      <c r="E338" s="19"/>
      <c r="F338" s="19"/>
      <c r="G338" s="19"/>
      <c r="H338" s="473"/>
      <c r="I338" s="473"/>
      <c r="J338" s="473"/>
      <c r="K338" s="474"/>
    </row>
    <row r="339" spans="1:11" ht="18.75" x14ac:dyDescent="0.3">
      <c r="A339" s="12"/>
      <c r="B339" s="453"/>
      <c r="C339" s="454"/>
      <c r="D339" s="461" t="s">
        <v>30</v>
      </c>
      <c r="E339" s="461"/>
      <c r="F339" s="461"/>
      <c r="G339" s="461"/>
      <c r="H339" s="467">
        <v>43055</v>
      </c>
      <c r="I339" s="467"/>
      <c r="J339" s="467"/>
      <c r="K339" s="467"/>
    </row>
    <row r="340" spans="1:11" ht="18.75" x14ac:dyDescent="0.25">
      <c r="A340" s="465">
        <v>2</v>
      </c>
      <c r="B340" s="466" t="s">
        <v>31</v>
      </c>
      <c r="C340" s="466"/>
      <c r="D340" s="461" t="s">
        <v>32</v>
      </c>
      <c r="E340" s="461"/>
      <c r="F340" s="461"/>
      <c r="G340" s="461"/>
      <c r="H340" s="467">
        <v>43220</v>
      </c>
      <c r="I340" s="467"/>
      <c r="J340" s="467"/>
      <c r="K340" s="467"/>
    </row>
    <row r="341" spans="1:11" ht="41.25" customHeight="1" x14ac:dyDescent="0.25">
      <c r="A341" s="465"/>
      <c r="B341" s="466"/>
      <c r="C341" s="466"/>
      <c r="D341" s="468" t="s">
        <v>33</v>
      </c>
      <c r="E341" s="468"/>
      <c r="F341" s="468"/>
      <c r="G341" s="468"/>
      <c r="H341" s="468" t="s">
        <v>506</v>
      </c>
      <c r="I341" s="468"/>
      <c r="J341" s="468"/>
      <c r="K341" s="468"/>
    </row>
    <row r="342" spans="1:11" ht="18.75" x14ac:dyDescent="0.25">
      <c r="A342" s="465"/>
      <c r="B342" s="466"/>
      <c r="C342" s="466"/>
      <c r="D342" s="461" t="s">
        <v>507</v>
      </c>
      <c r="E342" s="461"/>
      <c r="F342" s="461"/>
      <c r="G342" s="461"/>
      <c r="H342" s="461" t="s">
        <v>508</v>
      </c>
      <c r="I342" s="461"/>
      <c r="J342" s="461"/>
      <c r="K342" s="461"/>
    </row>
    <row r="343" spans="1:11" ht="18.75" x14ac:dyDescent="0.25">
      <c r="A343" s="465"/>
      <c r="B343" s="466"/>
      <c r="C343" s="466"/>
      <c r="D343" s="461" t="s">
        <v>509</v>
      </c>
      <c r="E343" s="461"/>
      <c r="F343" s="461"/>
      <c r="G343" s="461"/>
      <c r="H343" s="461" t="s">
        <v>510</v>
      </c>
      <c r="I343" s="461"/>
      <c r="J343" s="461"/>
      <c r="K343" s="461"/>
    </row>
    <row r="344" spans="1:11" ht="18.75" x14ac:dyDescent="0.25">
      <c r="A344" s="465"/>
      <c r="B344" s="466"/>
      <c r="C344" s="466"/>
      <c r="D344" s="461" t="s">
        <v>39</v>
      </c>
      <c r="E344" s="461"/>
      <c r="F344" s="461"/>
      <c r="G344" s="461"/>
      <c r="H344" s="461" t="s">
        <v>511</v>
      </c>
      <c r="I344" s="461"/>
      <c r="J344" s="461"/>
      <c r="K344" s="461"/>
    </row>
    <row r="345" spans="1:11" ht="18.75" x14ac:dyDescent="0.25">
      <c r="A345" s="465"/>
      <c r="B345" s="466"/>
      <c r="C345" s="466"/>
      <c r="D345" s="461" t="s">
        <v>516</v>
      </c>
      <c r="E345" s="461"/>
      <c r="F345" s="461"/>
      <c r="G345" s="461"/>
      <c r="H345" s="462">
        <v>62880</v>
      </c>
      <c r="I345" s="462"/>
      <c r="J345" s="462"/>
      <c r="K345" s="462"/>
    </row>
    <row r="346" spans="1:11" ht="18.75" x14ac:dyDescent="0.25">
      <c r="A346" s="465"/>
      <c r="B346" s="466"/>
      <c r="C346" s="466"/>
      <c r="D346" s="461" t="s">
        <v>517</v>
      </c>
      <c r="E346" s="461"/>
      <c r="F346" s="461"/>
      <c r="G346" s="461"/>
      <c r="H346" s="462">
        <v>94320</v>
      </c>
      <c r="I346" s="462"/>
      <c r="J346" s="462"/>
      <c r="K346" s="462"/>
    </row>
    <row r="347" spans="1:11" ht="18.75" x14ac:dyDescent="0.25">
      <c r="A347" s="24"/>
      <c r="B347" s="24"/>
      <c r="C347" s="24"/>
      <c r="D347" s="461" t="s">
        <v>27</v>
      </c>
      <c r="E347" s="461"/>
      <c r="F347" s="461"/>
      <c r="G347" s="461"/>
      <c r="H347" s="842">
        <v>157200</v>
      </c>
      <c r="I347" s="843"/>
      <c r="J347" s="843"/>
      <c r="K347" s="844"/>
    </row>
    <row r="348" spans="1:11" ht="31.5" x14ac:dyDescent="0.5">
      <c r="A348" s="457" t="s">
        <v>499</v>
      </c>
      <c r="B348" s="457"/>
      <c r="C348" s="457"/>
      <c r="D348" s="457"/>
      <c r="E348" s="457"/>
      <c r="F348" s="457"/>
      <c r="G348" s="457"/>
      <c r="H348" s="457"/>
      <c r="I348" s="457"/>
      <c r="J348" s="457"/>
      <c r="K348" s="457"/>
    </row>
    <row r="349" spans="1:11" ht="26.25" x14ac:dyDescent="0.4">
      <c r="A349" s="486" t="s">
        <v>1</v>
      </c>
      <c r="B349" s="486"/>
      <c r="C349" s="486"/>
      <c r="D349" s="486"/>
      <c r="E349" s="486"/>
      <c r="F349" s="486"/>
      <c r="G349" s="486"/>
      <c r="H349" s="486"/>
      <c r="I349" s="486"/>
      <c r="J349" s="486"/>
      <c r="K349" s="486"/>
    </row>
    <row r="350" spans="1:11" ht="18.75" x14ac:dyDescent="0.25">
      <c r="A350" s="461" t="s">
        <v>2</v>
      </c>
      <c r="B350" s="461"/>
      <c r="C350" s="461"/>
      <c r="D350" s="480" t="s">
        <v>500</v>
      </c>
      <c r="E350" s="480"/>
      <c r="F350" s="480"/>
      <c r="G350" s="480"/>
      <c r="H350" s="480"/>
      <c r="I350" s="480"/>
      <c r="J350" s="480"/>
      <c r="K350" s="480"/>
    </row>
    <row r="351" spans="1:11" ht="18.75" x14ac:dyDescent="0.25">
      <c r="A351" s="461" t="s">
        <v>4</v>
      </c>
      <c r="B351" s="461"/>
      <c r="C351" s="461"/>
      <c r="D351" s="480" t="s">
        <v>532</v>
      </c>
      <c r="E351" s="480"/>
      <c r="F351" s="480"/>
      <c r="G351" s="480"/>
      <c r="H351" s="480"/>
      <c r="I351" s="480"/>
      <c r="J351" s="480"/>
      <c r="K351" s="480"/>
    </row>
    <row r="352" spans="1:11" ht="18.75" x14ac:dyDescent="0.25">
      <c r="A352" s="461" t="s">
        <v>6</v>
      </c>
      <c r="B352" s="461"/>
      <c r="C352" s="461"/>
      <c r="D352" s="480" t="s">
        <v>536</v>
      </c>
      <c r="E352" s="480"/>
      <c r="F352" s="480"/>
      <c r="G352" s="480"/>
      <c r="H352" s="480"/>
      <c r="I352" s="480"/>
      <c r="J352" s="480"/>
      <c r="K352" s="480"/>
    </row>
    <row r="353" spans="1:22" ht="41.25" customHeight="1" x14ac:dyDescent="0.25">
      <c r="A353" s="838" t="s">
        <v>502</v>
      </c>
      <c r="B353" s="839"/>
      <c r="C353" s="840"/>
      <c r="D353" s="884" t="s">
        <v>948</v>
      </c>
      <c r="E353" s="885"/>
      <c r="F353" s="885"/>
      <c r="G353" s="885"/>
      <c r="H353" s="885"/>
      <c r="I353" s="885"/>
      <c r="J353" s="885"/>
      <c r="K353" s="886"/>
      <c r="N353" t="s">
        <v>949</v>
      </c>
      <c r="T353" t="s">
        <v>946</v>
      </c>
      <c r="V353" t="s">
        <v>950</v>
      </c>
    </row>
    <row r="354" spans="1:22" ht="18.75" x14ac:dyDescent="0.3">
      <c r="A354" s="463" t="s">
        <v>9</v>
      </c>
      <c r="B354" s="463"/>
      <c r="C354" s="463"/>
      <c r="D354" s="476" t="s">
        <v>10</v>
      </c>
      <c r="E354" s="476"/>
      <c r="F354" s="476"/>
      <c r="G354" s="476"/>
      <c r="H354" s="476"/>
      <c r="I354" s="476"/>
      <c r="J354" s="476"/>
      <c r="K354" s="476"/>
    </row>
    <row r="355" spans="1:22" ht="18.75" x14ac:dyDescent="0.3">
      <c r="A355" s="190" t="s">
        <v>11</v>
      </c>
      <c r="B355" s="190"/>
      <c r="C355" s="190"/>
      <c r="D355" s="477">
        <v>262000</v>
      </c>
      <c r="E355" s="477"/>
      <c r="F355" s="477"/>
      <c r="G355" s="477"/>
      <c r="H355" s="477"/>
      <c r="I355" s="477"/>
      <c r="J355" s="477"/>
      <c r="K355" s="477"/>
    </row>
    <row r="356" spans="1:22" ht="18.75" x14ac:dyDescent="0.3">
      <c r="A356" s="190" t="s">
        <v>12</v>
      </c>
      <c r="B356" s="190"/>
      <c r="C356" s="190"/>
      <c r="D356" s="476"/>
      <c r="E356" s="476"/>
      <c r="F356" s="476"/>
      <c r="G356" s="476"/>
      <c r="H356" s="476"/>
      <c r="I356" s="476"/>
      <c r="J356" s="476"/>
      <c r="K356" s="476"/>
    </row>
    <row r="357" spans="1:22" ht="18.75" x14ac:dyDescent="0.3">
      <c r="A357" s="478" t="s">
        <v>13</v>
      </c>
      <c r="B357" s="478"/>
      <c r="C357" s="478"/>
      <c r="D357" s="478"/>
      <c r="E357" s="478"/>
      <c r="F357" s="478"/>
      <c r="G357" s="478"/>
      <c r="H357" s="478"/>
      <c r="I357" s="478"/>
      <c r="J357" s="478"/>
      <c r="K357" s="478"/>
    </row>
    <row r="358" spans="1:22" ht="18.75" x14ac:dyDescent="0.3">
      <c r="A358" s="479"/>
      <c r="B358" s="479"/>
      <c r="C358" s="479"/>
      <c r="D358" s="479"/>
      <c r="E358" s="479"/>
      <c r="F358" s="479"/>
      <c r="G358" s="479"/>
      <c r="H358" s="479" t="s">
        <v>14</v>
      </c>
      <c r="I358" s="479"/>
      <c r="J358" s="479" t="s">
        <v>15</v>
      </c>
      <c r="K358" s="479"/>
    </row>
    <row r="359" spans="1:22" ht="18.75" x14ac:dyDescent="0.3">
      <c r="A359" s="466" t="s">
        <v>16</v>
      </c>
      <c r="B359" s="466"/>
      <c r="C359" s="466"/>
      <c r="D359" s="463" t="s">
        <v>17</v>
      </c>
      <c r="E359" s="463"/>
      <c r="F359" s="463"/>
      <c r="G359" s="463"/>
      <c r="H359" s="475" t="s">
        <v>504</v>
      </c>
      <c r="I359" s="475"/>
      <c r="J359" s="475" t="s">
        <v>505</v>
      </c>
      <c r="K359" s="475"/>
    </row>
    <row r="360" spans="1:22" ht="37.5" customHeight="1" x14ac:dyDescent="0.25">
      <c r="A360" s="466"/>
      <c r="B360" s="466"/>
      <c r="C360" s="466"/>
      <c r="D360" s="461" t="s">
        <v>20</v>
      </c>
      <c r="E360" s="461"/>
      <c r="F360" s="461"/>
      <c r="G360" s="461"/>
      <c r="H360" s="466" t="s">
        <v>21</v>
      </c>
      <c r="I360" s="466"/>
      <c r="J360" s="466"/>
      <c r="K360" s="466"/>
    </row>
    <row r="361" spans="1:22" ht="18.75" x14ac:dyDescent="0.3">
      <c r="A361" s="466"/>
      <c r="B361" s="466"/>
      <c r="C361" s="466"/>
      <c r="D361" s="463" t="s">
        <v>22</v>
      </c>
      <c r="E361" s="463"/>
      <c r="F361" s="463"/>
      <c r="G361" s="463"/>
      <c r="H361" s="12">
        <v>5</v>
      </c>
      <c r="I361" s="189" t="s">
        <v>23</v>
      </c>
      <c r="J361" s="12">
        <v>6</v>
      </c>
      <c r="K361" s="189" t="s">
        <v>23</v>
      </c>
    </row>
    <row r="362" spans="1:22" ht="18.75" x14ac:dyDescent="0.3">
      <c r="A362" s="466"/>
      <c r="B362" s="466"/>
      <c r="C362" s="466"/>
      <c r="D362" s="463" t="s">
        <v>24</v>
      </c>
      <c r="E362" s="463"/>
      <c r="F362" s="463"/>
      <c r="G362" s="463"/>
      <c r="H362" s="12">
        <v>12</v>
      </c>
      <c r="I362" s="189" t="s">
        <v>23</v>
      </c>
      <c r="J362" s="12">
        <v>14</v>
      </c>
      <c r="K362" s="189" t="s">
        <v>23</v>
      </c>
    </row>
    <row r="363" spans="1:22" ht="18.75" x14ac:dyDescent="0.3">
      <c r="A363" s="466"/>
      <c r="B363" s="466"/>
      <c r="C363" s="466"/>
      <c r="D363" s="463" t="s">
        <v>25</v>
      </c>
      <c r="E363" s="463"/>
      <c r="F363" s="463"/>
      <c r="G363" s="463"/>
      <c r="H363" s="12">
        <v>20</v>
      </c>
      <c r="I363" s="189" t="s">
        <v>23</v>
      </c>
      <c r="J363" s="12">
        <v>20</v>
      </c>
      <c r="K363" s="189" t="s">
        <v>23</v>
      </c>
    </row>
    <row r="364" spans="1:22" ht="18.75" x14ac:dyDescent="0.3">
      <c r="A364" s="466"/>
      <c r="B364" s="466"/>
      <c r="C364" s="466"/>
      <c r="D364" s="463" t="s">
        <v>26</v>
      </c>
      <c r="E364" s="463"/>
      <c r="F364" s="463"/>
      <c r="G364" s="463"/>
      <c r="H364" s="71">
        <v>3588.57</v>
      </c>
      <c r="I364" s="12"/>
      <c r="J364" s="71">
        <v>2100</v>
      </c>
      <c r="K364" s="189"/>
    </row>
    <row r="365" spans="1:22" ht="18.75" x14ac:dyDescent="0.3">
      <c r="A365" s="466"/>
      <c r="B365" s="466"/>
      <c r="C365" s="466"/>
      <c r="D365" s="463" t="s">
        <v>26</v>
      </c>
      <c r="E365" s="463"/>
      <c r="F365" s="463"/>
      <c r="G365" s="463"/>
      <c r="H365" s="71">
        <v>4710</v>
      </c>
      <c r="I365" s="12"/>
      <c r="J365" s="71">
        <v>4200</v>
      </c>
      <c r="K365" s="189"/>
    </row>
    <row r="366" spans="1:22" ht="18.75" x14ac:dyDescent="0.3">
      <c r="A366" s="466"/>
      <c r="B366" s="466"/>
      <c r="C366" s="466"/>
      <c r="D366" s="463" t="s">
        <v>27</v>
      </c>
      <c r="E366" s="463"/>
      <c r="F366" s="463"/>
      <c r="G366" s="463"/>
      <c r="H366" s="71">
        <v>62800</v>
      </c>
      <c r="I366" s="12"/>
      <c r="J366" s="71">
        <v>42000</v>
      </c>
      <c r="K366" s="12"/>
    </row>
    <row r="367" spans="1:22" ht="18.75" x14ac:dyDescent="0.3">
      <c r="A367" s="72"/>
      <c r="B367" s="73"/>
      <c r="C367" s="74"/>
      <c r="D367" s="74" t="s">
        <v>28</v>
      </c>
      <c r="E367" s="74"/>
      <c r="F367" s="74"/>
      <c r="G367" s="75"/>
      <c r="H367" s="469">
        <v>104800</v>
      </c>
      <c r="I367" s="469"/>
      <c r="J367" s="469"/>
      <c r="K367" s="469"/>
    </row>
    <row r="368" spans="1:22" ht="18.75" x14ac:dyDescent="0.3">
      <c r="A368" s="470" t="s">
        <v>29</v>
      </c>
      <c r="B368" s="471"/>
      <c r="C368" s="471"/>
      <c r="D368" s="471"/>
      <c r="E368" s="471"/>
      <c r="F368" s="471"/>
      <c r="G368" s="471"/>
      <c r="H368" s="471"/>
      <c r="I368" s="471"/>
      <c r="J368" s="471"/>
      <c r="K368" s="472"/>
    </row>
    <row r="369" spans="1:11" ht="18.75" x14ac:dyDescent="0.3">
      <c r="A369" s="137"/>
      <c r="B369" s="19"/>
      <c r="C369" s="19"/>
      <c r="D369" s="19"/>
      <c r="E369" s="19"/>
      <c r="F369" s="19"/>
      <c r="G369" s="19"/>
      <c r="H369" s="473"/>
      <c r="I369" s="473"/>
      <c r="J369" s="473"/>
      <c r="K369" s="474"/>
    </row>
    <row r="370" spans="1:11" ht="18.75" x14ac:dyDescent="0.3">
      <c r="A370" s="12"/>
      <c r="B370" s="453"/>
      <c r="C370" s="454"/>
      <c r="D370" s="461" t="s">
        <v>30</v>
      </c>
      <c r="E370" s="461"/>
      <c r="F370" s="461"/>
      <c r="G370" s="461"/>
      <c r="H370" s="467">
        <v>43055</v>
      </c>
      <c r="I370" s="467"/>
      <c r="J370" s="467"/>
      <c r="K370" s="467"/>
    </row>
    <row r="371" spans="1:11" ht="18.75" x14ac:dyDescent="0.25">
      <c r="A371" s="465">
        <v>2</v>
      </c>
      <c r="B371" s="466" t="s">
        <v>31</v>
      </c>
      <c r="C371" s="466"/>
      <c r="D371" s="461" t="s">
        <v>32</v>
      </c>
      <c r="E371" s="461"/>
      <c r="F371" s="461"/>
      <c r="G371" s="461"/>
      <c r="H371" s="467">
        <v>43220</v>
      </c>
      <c r="I371" s="467"/>
      <c r="J371" s="467"/>
      <c r="K371" s="467"/>
    </row>
    <row r="372" spans="1:11" ht="39" customHeight="1" x14ac:dyDescent="0.25">
      <c r="A372" s="465"/>
      <c r="B372" s="466"/>
      <c r="C372" s="466"/>
      <c r="D372" s="468" t="s">
        <v>33</v>
      </c>
      <c r="E372" s="468"/>
      <c r="F372" s="468"/>
      <c r="G372" s="468"/>
      <c r="H372" s="468" t="s">
        <v>506</v>
      </c>
      <c r="I372" s="468"/>
      <c r="J372" s="468"/>
      <c r="K372" s="468"/>
    </row>
    <row r="373" spans="1:11" ht="18.75" x14ac:dyDescent="0.25">
      <c r="A373" s="465"/>
      <c r="B373" s="466"/>
      <c r="C373" s="466"/>
      <c r="D373" s="461" t="s">
        <v>507</v>
      </c>
      <c r="E373" s="461"/>
      <c r="F373" s="461"/>
      <c r="G373" s="461"/>
      <c r="H373" s="461" t="s">
        <v>508</v>
      </c>
      <c r="I373" s="461"/>
      <c r="J373" s="461"/>
      <c r="K373" s="461"/>
    </row>
    <row r="374" spans="1:11" ht="18.75" x14ac:dyDescent="0.25">
      <c r="A374" s="465"/>
      <c r="B374" s="466"/>
      <c r="C374" s="466"/>
      <c r="D374" s="461" t="s">
        <v>509</v>
      </c>
      <c r="E374" s="461"/>
      <c r="F374" s="461"/>
      <c r="G374" s="461"/>
      <c r="H374" s="461" t="s">
        <v>510</v>
      </c>
      <c r="I374" s="461"/>
      <c r="J374" s="461"/>
      <c r="K374" s="461"/>
    </row>
    <row r="375" spans="1:11" ht="18.75" x14ac:dyDescent="0.25">
      <c r="A375" s="465"/>
      <c r="B375" s="466"/>
      <c r="C375" s="466"/>
      <c r="D375" s="461" t="s">
        <v>39</v>
      </c>
      <c r="E375" s="461"/>
      <c r="F375" s="461"/>
      <c r="G375" s="461"/>
      <c r="H375" s="461" t="s">
        <v>511</v>
      </c>
      <c r="I375" s="461"/>
      <c r="J375" s="461"/>
      <c r="K375" s="461"/>
    </row>
    <row r="376" spans="1:11" ht="18.75" x14ac:dyDescent="0.25">
      <c r="A376" s="465"/>
      <c r="B376" s="466"/>
      <c r="C376" s="466"/>
      <c r="D376" s="461" t="s">
        <v>516</v>
      </c>
      <c r="E376" s="461"/>
      <c r="F376" s="461"/>
      <c r="G376" s="461"/>
      <c r="H376" s="462">
        <v>62880</v>
      </c>
      <c r="I376" s="462"/>
      <c r="J376" s="462"/>
      <c r="K376" s="462"/>
    </row>
    <row r="377" spans="1:11" ht="18.75" x14ac:dyDescent="0.25">
      <c r="A377" s="465"/>
      <c r="B377" s="466"/>
      <c r="C377" s="466"/>
      <c r="D377" s="461" t="s">
        <v>517</v>
      </c>
      <c r="E377" s="461"/>
      <c r="F377" s="461"/>
      <c r="G377" s="461"/>
      <c r="H377" s="462">
        <v>94320</v>
      </c>
      <c r="I377" s="462"/>
      <c r="J377" s="462"/>
      <c r="K377" s="462"/>
    </row>
    <row r="378" spans="1:11" ht="18.75" x14ac:dyDescent="0.25">
      <c r="A378" s="24"/>
      <c r="B378" s="24"/>
      <c r="C378" s="24"/>
      <c r="D378" s="461" t="s">
        <v>27</v>
      </c>
      <c r="E378" s="461"/>
      <c r="F378" s="461"/>
      <c r="G378" s="461"/>
      <c r="H378" s="842">
        <v>157200</v>
      </c>
      <c r="I378" s="843"/>
      <c r="J378" s="843"/>
      <c r="K378" s="844"/>
    </row>
    <row r="379" spans="1:11" x14ac:dyDescent="0.25">
      <c r="A379" s="138"/>
      <c r="B379" s="13"/>
      <c r="C379" s="13"/>
      <c r="D379" s="13"/>
      <c r="E379" s="13"/>
      <c r="F379" s="13"/>
      <c r="G379" s="13"/>
      <c r="H379" s="13"/>
      <c r="I379" s="13"/>
      <c r="J379" s="13"/>
      <c r="K379" s="140"/>
    </row>
    <row r="380" spans="1:11" ht="27.75" customHeight="1" x14ac:dyDescent="0.5">
      <c r="A380" s="491" t="s">
        <v>499</v>
      </c>
      <c r="B380" s="492"/>
      <c r="C380" s="492"/>
      <c r="D380" s="492"/>
      <c r="E380" s="492"/>
      <c r="F380" s="492"/>
      <c r="G380" s="492"/>
      <c r="H380" s="492"/>
      <c r="I380" s="492"/>
      <c r="J380" s="492"/>
      <c r="K380" s="493"/>
    </row>
    <row r="381" spans="1:11" ht="26.25" x14ac:dyDescent="0.4">
      <c r="A381" s="485" t="s">
        <v>1</v>
      </c>
      <c r="B381" s="486"/>
      <c r="C381" s="486"/>
      <c r="D381" s="486"/>
      <c r="E381" s="486"/>
      <c r="F381" s="486"/>
      <c r="G381" s="486"/>
      <c r="H381" s="486"/>
      <c r="I381" s="486"/>
      <c r="J381" s="486"/>
      <c r="K381" s="487"/>
    </row>
    <row r="382" spans="1:11" ht="18.75" x14ac:dyDescent="0.25">
      <c r="A382" s="461" t="s">
        <v>2</v>
      </c>
      <c r="B382" s="461"/>
      <c r="C382" s="461"/>
      <c r="D382" s="480" t="s">
        <v>500</v>
      </c>
      <c r="E382" s="480"/>
      <c r="F382" s="480"/>
      <c r="G382" s="480"/>
      <c r="H382" s="480"/>
      <c r="I382" s="480"/>
      <c r="J382" s="480"/>
      <c r="K382" s="480"/>
    </row>
    <row r="383" spans="1:11" ht="18.75" x14ac:dyDescent="0.25">
      <c r="A383" s="461" t="s">
        <v>4</v>
      </c>
      <c r="B383" s="461"/>
      <c r="C383" s="461"/>
      <c r="D383" s="480" t="s">
        <v>537</v>
      </c>
      <c r="E383" s="480"/>
      <c r="F383" s="480"/>
      <c r="G383" s="480"/>
      <c r="H383" s="480"/>
      <c r="I383" s="480"/>
      <c r="J383" s="480"/>
      <c r="K383" s="480"/>
    </row>
    <row r="384" spans="1:11" ht="18.75" x14ac:dyDescent="0.25">
      <c r="A384" s="461" t="s">
        <v>6</v>
      </c>
      <c r="B384" s="461"/>
      <c r="C384" s="461"/>
      <c r="D384" s="480" t="s">
        <v>537</v>
      </c>
      <c r="E384" s="480"/>
      <c r="F384" s="480"/>
      <c r="G384" s="480"/>
      <c r="H384" s="480"/>
      <c r="I384" s="480"/>
      <c r="J384" s="480"/>
      <c r="K384" s="480"/>
    </row>
    <row r="385" spans="1:22" ht="46.5" customHeight="1" x14ac:dyDescent="0.25">
      <c r="A385" s="838" t="s">
        <v>502</v>
      </c>
      <c r="B385" s="839"/>
      <c r="C385" s="840"/>
      <c r="D385" s="884" t="s">
        <v>951</v>
      </c>
      <c r="E385" s="885"/>
      <c r="F385" s="885"/>
      <c r="G385" s="885"/>
      <c r="H385" s="885"/>
      <c r="I385" s="885"/>
      <c r="J385" s="885"/>
      <c r="K385" s="886"/>
      <c r="N385" t="s">
        <v>952</v>
      </c>
      <c r="T385" t="s">
        <v>946</v>
      </c>
      <c r="V385" t="s">
        <v>950</v>
      </c>
    </row>
    <row r="386" spans="1:22" ht="18.75" x14ac:dyDescent="0.3">
      <c r="A386" s="463" t="s">
        <v>9</v>
      </c>
      <c r="B386" s="463"/>
      <c r="C386" s="463"/>
      <c r="D386" s="476" t="s">
        <v>10</v>
      </c>
      <c r="E386" s="476"/>
      <c r="F386" s="476"/>
      <c r="G386" s="476"/>
      <c r="H386" s="476"/>
      <c r="I386" s="476"/>
      <c r="J386" s="476"/>
      <c r="K386" s="476"/>
    </row>
    <row r="387" spans="1:22" ht="18.75" x14ac:dyDescent="0.3">
      <c r="A387" s="190" t="s">
        <v>11</v>
      </c>
      <c r="B387" s="190"/>
      <c r="C387" s="190"/>
      <c r="D387" s="477">
        <v>262000</v>
      </c>
      <c r="E387" s="477"/>
      <c r="F387" s="477"/>
      <c r="G387" s="477"/>
      <c r="H387" s="477"/>
      <c r="I387" s="477"/>
      <c r="J387" s="477"/>
      <c r="K387" s="477"/>
    </row>
    <row r="388" spans="1:22" ht="18.75" x14ac:dyDescent="0.3">
      <c r="A388" s="190" t="s">
        <v>12</v>
      </c>
      <c r="B388" s="190"/>
      <c r="C388" s="190"/>
      <c r="D388" s="476"/>
      <c r="E388" s="476"/>
      <c r="F388" s="476"/>
      <c r="G388" s="476"/>
      <c r="H388" s="476"/>
      <c r="I388" s="476"/>
      <c r="J388" s="476"/>
      <c r="K388" s="476"/>
    </row>
    <row r="389" spans="1:22" ht="18.75" x14ac:dyDescent="0.3">
      <c r="A389" s="478" t="s">
        <v>13</v>
      </c>
      <c r="B389" s="478"/>
      <c r="C389" s="478"/>
      <c r="D389" s="478"/>
      <c r="E389" s="478"/>
      <c r="F389" s="478"/>
      <c r="G389" s="478"/>
      <c r="H389" s="478"/>
      <c r="I389" s="478"/>
      <c r="J389" s="478"/>
      <c r="K389" s="478"/>
    </row>
    <row r="390" spans="1:22" ht="18.75" x14ac:dyDescent="0.3">
      <c r="A390" s="479"/>
      <c r="B390" s="479"/>
      <c r="C390" s="479"/>
      <c r="D390" s="479"/>
      <c r="E390" s="479"/>
      <c r="F390" s="479"/>
      <c r="G390" s="479"/>
      <c r="H390" s="479" t="s">
        <v>14</v>
      </c>
      <c r="I390" s="479"/>
      <c r="J390" s="479" t="s">
        <v>15</v>
      </c>
      <c r="K390" s="479"/>
    </row>
    <row r="391" spans="1:22" ht="18.75" x14ac:dyDescent="0.3">
      <c r="A391" s="466" t="s">
        <v>16</v>
      </c>
      <c r="B391" s="466"/>
      <c r="C391" s="466"/>
      <c r="D391" s="463" t="s">
        <v>17</v>
      </c>
      <c r="E391" s="463"/>
      <c r="F391" s="463"/>
      <c r="G391" s="463"/>
      <c r="H391" s="475" t="s">
        <v>504</v>
      </c>
      <c r="I391" s="475"/>
      <c r="J391" s="475" t="s">
        <v>505</v>
      </c>
      <c r="K391" s="475"/>
    </row>
    <row r="392" spans="1:22" ht="37.5" customHeight="1" x14ac:dyDescent="0.25">
      <c r="A392" s="466"/>
      <c r="B392" s="466"/>
      <c r="C392" s="466"/>
      <c r="D392" s="461" t="s">
        <v>20</v>
      </c>
      <c r="E392" s="461"/>
      <c r="F392" s="461"/>
      <c r="G392" s="461"/>
      <c r="H392" s="466" t="s">
        <v>21</v>
      </c>
      <c r="I392" s="466"/>
      <c r="J392" s="466"/>
      <c r="K392" s="466"/>
    </row>
    <row r="393" spans="1:22" ht="18.75" x14ac:dyDescent="0.3">
      <c r="A393" s="466"/>
      <c r="B393" s="466"/>
      <c r="C393" s="466"/>
      <c r="D393" s="463" t="s">
        <v>22</v>
      </c>
      <c r="E393" s="463"/>
      <c r="F393" s="463"/>
      <c r="G393" s="463"/>
      <c r="H393" s="12">
        <v>5</v>
      </c>
      <c r="I393" s="189" t="s">
        <v>23</v>
      </c>
      <c r="J393" s="12">
        <v>6</v>
      </c>
      <c r="K393" s="189" t="s">
        <v>23</v>
      </c>
    </row>
    <row r="394" spans="1:22" ht="18.75" x14ac:dyDescent="0.3">
      <c r="A394" s="466"/>
      <c r="B394" s="466"/>
      <c r="C394" s="466"/>
      <c r="D394" s="463" t="s">
        <v>24</v>
      </c>
      <c r="E394" s="463"/>
      <c r="F394" s="463"/>
      <c r="G394" s="463"/>
      <c r="H394" s="12">
        <v>12</v>
      </c>
      <c r="I394" s="189" t="s">
        <v>23</v>
      </c>
      <c r="J394" s="12">
        <v>14</v>
      </c>
      <c r="K394" s="189" t="s">
        <v>23</v>
      </c>
    </row>
    <row r="395" spans="1:22" ht="18.75" x14ac:dyDescent="0.3">
      <c r="A395" s="466"/>
      <c r="B395" s="466"/>
      <c r="C395" s="466"/>
      <c r="D395" s="463" t="s">
        <v>25</v>
      </c>
      <c r="E395" s="463"/>
      <c r="F395" s="463"/>
      <c r="G395" s="463"/>
      <c r="H395" s="12">
        <v>20</v>
      </c>
      <c r="I395" s="189" t="s">
        <v>23</v>
      </c>
      <c r="J395" s="12">
        <v>20</v>
      </c>
      <c r="K395" s="189" t="s">
        <v>23</v>
      </c>
    </row>
    <row r="396" spans="1:22" ht="18.75" x14ac:dyDescent="0.3">
      <c r="A396" s="466"/>
      <c r="B396" s="466"/>
      <c r="C396" s="466"/>
      <c r="D396" s="463" t="s">
        <v>26</v>
      </c>
      <c r="E396" s="463"/>
      <c r="F396" s="463"/>
      <c r="G396" s="463"/>
      <c r="H396" s="71">
        <v>3588.57</v>
      </c>
      <c r="I396" s="12"/>
      <c r="J396" s="71">
        <v>2100</v>
      </c>
      <c r="K396" s="189"/>
    </row>
    <row r="397" spans="1:22" ht="18.75" x14ac:dyDescent="0.3">
      <c r="A397" s="466"/>
      <c r="B397" s="466"/>
      <c r="C397" s="466"/>
      <c r="D397" s="463" t="s">
        <v>26</v>
      </c>
      <c r="E397" s="463"/>
      <c r="F397" s="463"/>
      <c r="G397" s="463"/>
      <c r="H397" s="71">
        <v>4710</v>
      </c>
      <c r="I397" s="12"/>
      <c r="J397" s="71">
        <v>4200</v>
      </c>
      <c r="K397" s="189"/>
    </row>
    <row r="398" spans="1:22" ht="18.75" x14ac:dyDescent="0.3">
      <c r="A398" s="466"/>
      <c r="B398" s="466"/>
      <c r="C398" s="466"/>
      <c r="D398" s="463" t="s">
        <v>27</v>
      </c>
      <c r="E398" s="463"/>
      <c r="F398" s="463"/>
      <c r="G398" s="463"/>
      <c r="H398" s="71">
        <v>62800</v>
      </c>
      <c r="I398" s="12"/>
      <c r="J398" s="71">
        <v>42000</v>
      </c>
      <c r="K398" s="12"/>
    </row>
    <row r="399" spans="1:22" ht="18.75" x14ac:dyDescent="0.3">
      <c r="A399" s="72"/>
      <c r="B399" s="73"/>
      <c r="C399" s="74"/>
      <c r="D399" s="74" t="s">
        <v>28</v>
      </c>
      <c r="E399" s="74"/>
      <c r="F399" s="74"/>
      <c r="G399" s="75"/>
      <c r="H399" s="469">
        <v>104800</v>
      </c>
      <c r="I399" s="469"/>
      <c r="J399" s="469"/>
      <c r="K399" s="469"/>
    </row>
    <row r="400" spans="1:22" ht="18.75" x14ac:dyDescent="0.3">
      <c r="A400" s="470" t="s">
        <v>29</v>
      </c>
      <c r="B400" s="471"/>
      <c r="C400" s="471"/>
      <c r="D400" s="471"/>
      <c r="E400" s="471"/>
      <c r="F400" s="471"/>
      <c r="G400" s="471"/>
      <c r="H400" s="471"/>
      <c r="I400" s="471"/>
      <c r="J400" s="471"/>
      <c r="K400" s="472"/>
    </row>
    <row r="401" spans="1:11" ht="11.25" customHeight="1" x14ac:dyDescent="0.3">
      <c r="A401" s="137"/>
      <c r="B401" s="19"/>
      <c r="C401" s="19"/>
      <c r="D401" s="19"/>
      <c r="E401" s="19"/>
      <c r="F401" s="19"/>
      <c r="G401" s="19"/>
      <c r="H401" s="473"/>
      <c r="I401" s="473"/>
      <c r="J401" s="473"/>
      <c r="K401" s="474"/>
    </row>
    <row r="402" spans="1:11" ht="18.75" x14ac:dyDescent="0.3">
      <c r="A402" s="12"/>
      <c r="B402" s="453"/>
      <c r="C402" s="454"/>
      <c r="D402" s="461" t="s">
        <v>30</v>
      </c>
      <c r="E402" s="461"/>
      <c r="F402" s="461"/>
      <c r="G402" s="461"/>
      <c r="H402" s="467">
        <v>43055</v>
      </c>
      <c r="I402" s="467"/>
      <c r="J402" s="467"/>
      <c r="K402" s="467"/>
    </row>
    <row r="403" spans="1:11" ht="18.75" x14ac:dyDescent="0.25">
      <c r="A403" s="465">
        <v>2</v>
      </c>
      <c r="B403" s="466" t="s">
        <v>31</v>
      </c>
      <c r="C403" s="466"/>
      <c r="D403" s="461" t="s">
        <v>32</v>
      </c>
      <c r="E403" s="461"/>
      <c r="F403" s="461"/>
      <c r="G403" s="461"/>
      <c r="H403" s="467">
        <v>43220</v>
      </c>
      <c r="I403" s="467"/>
      <c r="J403" s="467"/>
      <c r="K403" s="467"/>
    </row>
    <row r="404" spans="1:11" ht="42" customHeight="1" x14ac:dyDescent="0.25">
      <c r="A404" s="465"/>
      <c r="B404" s="466"/>
      <c r="C404" s="466"/>
      <c r="D404" s="468" t="s">
        <v>33</v>
      </c>
      <c r="E404" s="468"/>
      <c r="F404" s="468"/>
      <c r="G404" s="468"/>
      <c r="H404" s="468" t="s">
        <v>506</v>
      </c>
      <c r="I404" s="468"/>
      <c r="J404" s="468"/>
      <c r="K404" s="468"/>
    </row>
    <row r="405" spans="1:11" ht="18.75" x14ac:dyDescent="0.25">
      <c r="A405" s="465"/>
      <c r="B405" s="466"/>
      <c r="C405" s="466"/>
      <c r="D405" s="461" t="s">
        <v>507</v>
      </c>
      <c r="E405" s="461"/>
      <c r="F405" s="461"/>
      <c r="G405" s="461"/>
      <c r="H405" s="461" t="s">
        <v>508</v>
      </c>
      <c r="I405" s="461"/>
      <c r="J405" s="461"/>
      <c r="K405" s="461"/>
    </row>
    <row r="406" spans="1:11" ht="18.75" x14ac:dyDescent="0.25">
      <c r="A406" s="465"/>
      <c r="B406" s="466"/>
      <c r="C406" s="466"/>
      <c r="D406" s="461" t="s">
        <v>509</v>
      </c>
      <c r="E406" s="461"/>
      <c r="F406" s="461"/>
      <c r="G406" s="461"/>
      <c r="H406" s="461" t="s">
        <v>510</v>
      </c>
      <c r="I406" s="461"/>
      <c r="J406" s="461"/>
      <c r="K406" s="461"/>
    </row>
    <row r="407" spans="1:11" ht="18.75" x14ac:dyDescent="0.25">
      <c r="A407" s="465"/>
      <c r="B407" s="466"/>
      <c r="C407" s="466"/>
      <c r="D407" s="461" t="s">
        <v>39</v>
      </c>
      <c r="E407" s="461"/>
      <c r="F407" s="461"/>
      <c r="G407" s="461"/>
      <c r="H407" s="461" t="s">
        <v>511</v>
      </c>
      <c r="I407" s="461"/>
      <c r="J407" s="461"/>
      <c r="K407" s="461"/>
    </row>
    <row r="408" spans="1:11" ht="18.75" x14ac:dyDescent="0.25">
      <c r="A408" s="465"/>
      <c r="B408" s="466"/>
      <c r="C408" s="466"/>
      <c r="D408" s="461" t="s">
        <v>516</v>
      </c>
      <c r="E408" s="461"/>
      <c r="F408" s="461"/>
      <c r="G408" s="461"/>
      <c r="H408" s="462">
        <v>62880</v>
      </c>
      <c r="I408" s="462"/>
      <c r="J408" s="462"/>
      <c r="K408" s="462"/>
    </row>
    <row r="409" spans="1:11" ht="18.75" x14ac:dyDescent="0.25">
      <c r="A409" s="465"/>
      <c r="B409" s="466"/>
      <c r="C409" s="466"/>
      <c r="D409" s="461" t="s">
        <v>517</v>
      </c>
      <c r="E409" s="461"/>
      <c r="F409" s="461"/>
      <c r="G409" s="461"/>
      <c r="H409" s="462">
        <v>94320</v>
      </c>
      <c r="I409" s="462"/>
      <c r="J409" s="462"/>
      <c r="K409" s="462"/>
    </row>
    <row r="410" spans="1:11" ht="18.75" x14ac:dyDescent="0.25">
      <c r="A410" s="24"/>
      <c r="B410" s="24"/>
      <c r="C410" s="24"/>
      <c r="D410" s="461" t="s">
        <v>27</v>
      </c>
      <c r="E410" s="461"/>
      <c r="F410" s="461"/>
      <c r="G410" s="461"/>
      <c r="H410" s="842">
        <v>157200</v>
      </c>
      <c r="I410" s="843"/>
      <c r="J410" s="843"/>
      <c r="K410" s="844"/>
    </row>
    <row r="411" spans="1:11" ht="31.5" x14ac:dyDescent="0.5">
      <c r="A411" s="457" t="s">
        <v>499</v>
      </c>
      <c r="B411" s="457"/>
      <c r="C411" s="457"/>
      <c r="D411" s="457"/>
      <c r="E411" s="457"/>
      <c r="F411" s="457"/>
      <c r="G411" s="457"/>
      <c r="H411" s="457"/>
      <c r="I411" s="457"/>
      <c r="J411" s="457"/>
      <c r="K411" s="457"/>
    </row>
    <row r="412" spans="1:11" ht="26.25" x14ac:dyDescent="0.4">
      <c r="A412" s="486" t="s">
        <v>1</v>
      </c>
      <c r="B412" s="486"/>
      <c r="C412" s="486"/>
      <c r="D412" s="486"/>
      <c r="E412" s="486"/>
      <c r="F412" s="486"/>
      <c r="G412" s="486"/>
      <c r="H412" s="486"/>
      <c r="I412" s="486"/>
      <c r="J412" s="486"/>
      <c r="K412" s="486"/>
    </row>
    <row r="413" spans="1:11" ht="18.75" x14ac:dyDescent="0.25">
      <c r="A413" s="461" t="s">
        <v>2</v>
      </c>
      <c r="B413" s="461"/>
      <c r="C413" s="461"/>
      <c r="D413" s="480" t="s">
        <v>500</v>
      </c>
      <c r="E413" s="480"/>
      <c r="F413" s="480"/>
      <c r="G413" s="480"/>
      <c r="H413" s="480"/>
      <c r="I413" s="480"/>
      <c r="J413" s="480"/>
      <c r="K413" s="480"/>
    </row>
    <row r="414" spans="1:11" ht="18.75" x14ac:dyDescent="0.25">
      <c r="A414" s="461" t="s">
        <v>4</v>
      </c>
      <c r="B414" s="461"/>
      <c r="C414" s="461"/>
      <c r="D414" s="480" t="s">
        <v>537</v>
      </c>
      <c r="E414" s="480"/>
      <c r="F414" s="480"/>
      <c r="G414" s="480"/>
      <c r="H414" s="480"/>
      <c r="I414" s="480"/>
      <c r="J414" s="480"/>
      <c r="K414" s="480"/>
    </row>
    <row r="415" spans="1:11" ht="18.75" x14ac:dyDescent="0.25">
      <c r="A415" s="461" t="s">
        <v>6</v>
      </c>
      <c r="B415" s="461"/>
      <c r="C415" s="461"/>
      <c r="D415" s="480" t="s">
        <v>538</v>
      </c>
      <c r="E415" s="480"/>
      <c r="F415" s="480"/>
      <c r="G415" s="480"/>
      <c r="H415" s="480"/>
      <c r="I415" s="480"/>
      <c r="J415" s="480"/>
      <c r="K415" s="480"/>
    </row>
    <row r="416" spans="1:11" ht="45" customHeight="1" x14ac:dyDescent="0.25">
      <c r="A416" s="838" t="s">
        <v>502</v>
      </c>
      <c r="B416" s="839"/>
      <c r="C416" s="840"/>
      <c r="D416" s="884" t="s">
        <v>539</v>
      </c>
      <c r="E416" s="885"/>
      <c r="F416" s="885"/>
      <c r="G416" s="885"/>
      <c r="H416" s="885"/>
      <c r="I416" s="885"/>
      <c r="J416" s="885"/>
      <c r="K416" s="886"/>
    </row>
    <row r="417" spans="1:11" ht="18.75" x14ac:dyDescent="0.3">
      <c r="A417" s="463" t="s">
        <v>9</v>
      </c>
      <c r="B417" s="463"/>
      <c r="C417" s="463"/>
      <c r="D417" s="476" t="s">
        <v>10</v>
      </c>
      <c r="E417" s="476"/>
      <c r="F417" s="476"/>
      <c r="G417" s="476"/>
      <c r="H417" s="476"/>
      <c r="I417" s="476"/>
      <c r="J417" s="476"/>
      <c r="K417" s="476"/>
    </row>
    <row r="418" spans="1:11" ht="18.75" x14ac:dyDescent="0.3">
      <c r="A418" s="190" t="s">
        <v>11</v>
      </c>
      <c r="B418" s="190"/>
      <c r="C418" s="190"/>
      <c r="D418" s="477">
        <v>262000</v>
      </c>
      <c r="E418" s="477"/>
      <c r="F418" s="477"/>
      <c r="G418" s="477"/>
      <c r="H418" s="477"/>
      <c r="I418" s="477"/>
      <c r="J418" s="477"/>
      <c r="K418" s="477"/>
    </row>
    <row r="419" spans="1:11" ht="18.75" x14ac:dyDescent="0.3">
      <c r="A419" s="190" t="s">
        <v>12</v>
      </c>
      <c r="B419" s="190"/>
      <c r="C419" s="190"/>
      <c r="D419" s="476"/>
      <c r="E419" s="476"/>
      <c r="F419" s="476"/>
      <c r="G419" s="476"/>
      <c r="H419" s="476"/>
      <c r="I419" s="476"/>
      <c r="J419" s="476"/>
      <c r="K419" s="476"/>
    </row>
    <row r="420" spans="1:11" ht="18.75" x14ac:dyDescent="0.3">
      <c r="A420" s="478" t="s">
        <v>13</v>
      </c>
      <c r="B420" s="478"/>
      <c r="C420" s="478"/>
      <c r="D420" s="478"/>
      <c r="E420" s="478"/>
      <c r="F420" s="478"/>
      <c r="G420" s="478"/>
      <c r="H420" s="478"/>
      <c r="I420" s="478"/>
      <c r="J420" s="478"/>
      <c r="K420" s="478"/>
    </row>
    <row r="421" spans="1:11" ht="18.75" x14ac:dyDescent="0.3">
      <c r="A421" s="479"/>
      <c r="B421" s="479"/>
      <c r="C421" s="479"/>
      <c r="D421" s="479"/>
      <c r="E421" s="479"/>
      <c r="F421" s="479"/>
      <c r="G421" s="479"/>
      <c r="H421" s="479" t="s">
        <v>14</v>
      </c>
      <c r="I421" s="479"/>
      <c r="J421" s="479" t="s">
        <v>15</v>
      </c>
      <c r="K421" s="479"/>
    </row>
    <row r="422" spans="1:11" ht="18.75" x14ac:dyDescent="0.3">
      <c r="A422" s="466" t="s">
        <v>16</v>
      </c>
      <c r="B422" s="466"/>
      <c r="C422" s="466"/>
      <c r="D422" s="463" t="s">
        <v>17</v>
      </c>
      <c r="E422" s="463"/>
      <c r="F422" s="463"/>
      <c r="G422" s="463"/>
      <c r="H422" s="475" t="s">
        <v>504</v>
      </c>
      <c r="I422" s="475"/>
      <c r="J422" s="475" t="s">
        <v>505</v>
      </c>
      <c r="K422" s="475"/>
    </row>
    <row r="423" spans="1:11" ht="39.75" customHeight="1" x14ac:dyDescent="0.25">
      <c r="A423" s="466"/>
      <c r="B423" s="466"/>
      <c r="C423" s="466"/>
      <c r="D423" s="461" t="s">
        <v>20</v>
      </c>
      <c r="E423" s="461"/>
      <c r="F423" s="461"/>
      <c r="G423" s="461"/>
      <c r="H423" s="466" t="s">
        <v>21</v>
      </c>
      <c r="I423" s="466"/>
      <c r="J423" s="466"/>
      <c r="K423" s="466"/>
    </row>
    <row r="424" spans="1:11" ht="18.75" x14ac:dyDescent="0.3">
      <c r="A424" s="466"/>
      <c r="B424" s="466"/>
      <c r="C424" s="466"/>
      <c r="D424" s="463" t="s">
        <v>22</v>
      </c>
      <c r="E424" s="463"/>
      <c r="F424" s="463"/>
      <c r="G424" s="463"/>
      <c r="H424" s="12">
        <v>5</v>
      </c>
      <c r="I424" s="189" t="s">
        <v>23</v>
      </c>
      <c r="J424" s="12">
        <v>6</v>
      </c>
      <c r="K424" s="189" t="s">
        <v>23</v>
      </c>
    </row>
    <row r="425" spans="1:11" ht="18.75" x14ac:dyDescent="0.3">
      <c r="A425" s="466"/>
      <c r="B425" s="466"/>
      <c r="C425" s="466"/>
      <c r="D425" s="463" t="s">
        <v>24</v>
      </c>
      <c r="E425" s="463"/>
      <c r="F425" s="463"/>
      <c r="G425" s="463"/>
      <c r="H425" s="12">
        <v>12</v>
      </c>
      <c r="I425" s="189" t="s">
        <v>23</v>
      </c>
      <c r="J425" s="12">
        <v>14</v>
      </c>
      <c r="K425" s="189" t="s">
        <v>23</v>
      </c>
    </row>
    <row r="426" spans="1:11" ht="18.75" x14ac:dyDescent="0.3">
      <c r="A426" s="466"/>
      <c r="B426" s="466"/>
      <c r="C426" s="466"/>
      <c r="D426" s="463" t="s">
        <v>25</v>
      </c>
      <c r="E426" s="463"/>
      <c r="F426" s="463"/>
      <c r="G426" s="463"/>
      <c r="H426" s="12">
        <v>20</v>
      </c>
      <c r="I426" s="189" t="s">
        <v>23</v>
      </c>
      <c r="J426" s="12">
        <v>20</v>
      </c>
      <c r="K426" s="189" t="s">
        <v>23</v>
      </c>
    </row>
    <row r="427" spans="1:11" ht="18.75" x14ac:dyDescent="0.3">
      <c r="A427" s="466"/>
      <c r="B427" s="466"/>
      <c r="C427" s="466"/>
      <c r="D427" s="463" t="s">
        <v>26</v>
      </c>
      <c r="E427" s="463"/>
      <c r="F427" s="463"/>
      <c r="G427" s="463"/>
      <c r="H427" s="71">
        <v>3588.57</v>
      </c>
      <c r="I427" s="12"/>
      <c r="J427" s="71">
        <v>2100</v>
      </c>
      <c r="K427" s="189"/>
    </row>
    <row r="428" spans="1:11" ht="18.75" x14ac:dyDescent="0.3">
      <c r="A428" s="466"/>
      <c r="B428" s="466"/>
      <c r="C428" s="466"/>
      <c r="D428" s="463" t="s">
        <v>26</v>
      </c>
      <c r="E428" s="463"/>
      <c r="F428" s="463"/>
      <c r="G428" s="463"/>
      <c r="H428" s="71">
        <v>4710</v>
      </c>
      <c r="I428" s="12"/>
      <c r="J428" s="71">
        <v>4200</v>
      </c>
      <c r="K428" s="189"/>
    </row>
    <row r="429" spans="1:11" ht="18.75" x14ac:dyDescent="0.3">
      <c r="A429" s="466"/>
      <c r="B429" s="466"/>
      <c r="C429" s="466"/>
      <c r="D429" s="463" t="s">
        <v>27</v>
      </c>
      <c r="E429" s="463"/>
      <c r="F429" s="463"/>
      <c r="G429" s="463"/>
      <c r="H429" s="71">
        <v>62800</v>
      </c>
      <c r="I429" s="12"/>
      <c r="J429" s="71">
        <v>42000</v>
      </c>
      <c r="K429" s="12"/>
    </row>
    <row r="430" spans="1:11" ht="18.75" x14ac:dyDescent="0.3">
      <c r="A430" s="72"/>
      <c r="B430" s="73"/>
      <c r="C430" s="74"/>
      <c r="D430" s="74" t="s">
        <v>28</v>
      </c>
      <c r="E430" s="74"/>
      <c r="F430" s="74"/>
      <c r="G430" s="75"/>
      <c r="H430" s="469">
        <v>104800</v>
      </c>
      <c r="I430" s="469"/>
      <c r="J430" s="469"/>
      <c r="K430" s="469"/>
    </row>
    <row r="431" spans="1:11" ht="18.75" x14ac:dyDescent="0.3">
      <c r="A431" s="470" t="s">
        <v>29</v>
      </c>
      <c r="B431" s="471"/>
      <c r="C431" s="471"/>
      <c r="D431" s="471"/>
      <c r="E431" s="471"/>
      <c r="F431" s="471"/>
      <c r="G431" s="471"/>
      <c r="H431" s="471"/>
      <c r="I431" s="471"/>
      <c r="J431" s="471"/>
      <c r="K431" s="472"/>
    </row>
    <row r="432" spans="1:11" ht="18.75" x14ac:dyDescent="0.3">
      <c r="A432" s="137"/>
      <c r="B432" s="19"/>
      <c r="C432" s="19"/>
      <c r="D432" s="19"/>
      <c r="E432" s="19"/>
      <c r="F432" s="19"/>
      <c r="G432" s="19"/>
      <c r="H432" s="473"/>
      <c r="I432" s="473"/>
      <c r="J432" s="473"/>
      <c r="K432" s="474"/>
    </row>
    <row r="433" spans="1:11" ht="18.75" x14ac:dyDescent="0.3">
      <c r="A433" s="12"/>
      <c r="B433" s="453"/>
      <c r="C433" s="454"/>
      <c r="D433" s="461" t="s">
        <v>30</v>
      </c>
      <c r="E433" s="461"/>
      <c r="F433" s="461"/>
      <c r="G433" s="461"/>
      <c r="H433" s="467">
        <v>43055</v>
      </c>
      <c r="I433" s="467"/>
      <c r="J433" s="467"/>
      <c r="K433" s="467"/>
    </row>
    <row r="434" spans="1:11" ht="18.75" x14ac:dyDescent="0.25">
      <c r="A434" s="465">
        <v>2</v>
      </c>
      <c r="B434" s="466" t="s">
        <v>31</v>
      </c>
      <c r="C434" s="466"/>
      <c r="D434" s="461" t="s">
        <v>32</v>
      </c>
      <c r="E434" s="461"/>
      <c r="F434" s="461"/>
      <c r="G434" s="461"/>
      <c r="H434" s="467">
        <v>43220</v>
      </c>
      <c r="I434" s="467"/>
      <c r="J434" s="467"/>
      <c r="K434" s="467"/>
    </row>
    <row r="435" spans="1:11" ht="39.75" customHeight="1" x14ac:dyDescent="0.25">
      <c r="A435" s="465"/>
      <c r="B435" s="466"/>
      <c r="C435" s="466"/>
      <c r="D435" s="468" t="s">
        <v>33</v>
      </c>
      <c r="E435" s="468"/>
      <c r="F435" s="468"/>
      <c r="G435" s="468"/>
      <c r="H435" s="468" t="s">
        <v>506</v>
      </c>
      <c r="I435" s="468"/>
      <c r="J435" s="468"/>
      <c r="K435" s="468"/>
    </row>
    <row r="436" spans="1:11" ht="18.75" x14ac:dyDescent="0.25">
      <c r="A436" s="465"/>
      <c r="B436" s="466"/>
      <c r="C436" s="466"/>
      <c r="D436" s="461" t="s">
        <v>507</v>
      </c>
      <c r="E436" s="461"/>
      <c r="F436" s="461"/>
      <c r="G436" s="461"/>
      <c r="H436" s="461" t="s">
        <v>508</v>
      </c>
      <c r="I436" s="461"/>
      <c r="J436" s="461"/>
      <c r="K436" s="461"/>
    </row>
    <row r="437" spans="1:11" ht="18.75" x14ac:dyDescent="0.25">
      <c r="A437" s="465"/>
      <c r="B437" s="466"/>
      <c r="C437" s="466"/>
      <c r="D437" s="461" t="s">
        <v>509</v>
      </c>
      <c r="E437" s="461"/>
      <c r="F437" s="461"/>
      <c r="G437" s="461"/>
      <c r="H437" s="461" t="s">
        <v>510</v>
      </c>
      <c r="I437" s="461"/>
      <c r="J437" s="461"/>
      <c r="K437" s="461"/>
    </row>
    <row r="438" spans="1:11" ht="18.75" x14ac:dyDescent="0.25">
      <c r="A438" s="465"/>
      <c r="B438" s="466"/>
      <c r="C438" s="466"/>
      <c r="D438" s="461" t="s">
        <v>39</v>
      </c>
      <c r="E438" s="461"/>
      <c r="F438" s="461"/>
      <c r="G438" s="461"/>
      <c r="H438" s="461" t="s">
        <v>511</v>
      </c>
      <c r="I438" s="461"/>
      <c r="J438" s="461"/>
      <c r="K438" s="461"/>
    </row>
    <row r="439" spans="1:11" ht="18.75" x14ac:dyDescent="0.25">
      <c r="A439" s="465"/>
      <c r="B439" s="466"/>
      <c r="C439" s="466"/>
      <c r="D439" s="461" t="s">
        <v>516</v>
      </c>
      <c r="E439" s="461"/>
      <c r="F439" s="461"/>
      <c r="G439" s="461"/>
      <c r="H439" s="462">
        <v>62880</v>
      </c>
      <c r="I439" s="462"/>
      <c r="J439" s="462"/>
      <c r="K439" s="462"/>
    </row>
    <row r="440" spans="1:11" ht="18.75" x14ac:dyDescent="0.25">
      <c r="A440" s="465"/>
      <c r="B440" s="466"/>
      <c r="C440" s="466"/>
      <c r="D440" s="461" t="s">
        <v>517</v>
      </c>
      <c r="E440" s="461"/>
      <c r="F440" s="461"/>
      <c r="G440" s="461"/>
      <c r="H440" s="462">
        <v>94320</v>
      </c>
      <c r="I440" s="462"/>
      <c r="J440" s="462"/>
      <c r="K440" s="462"/>
    </row>
    <row r="441" spans="1:11" ht="18.75" x14ac:dyDescent="0.25">
      <c r="A441" s="24"/>
      <c r="B441" s="24"/>
      <c r="C441" s="24"/>
      <c r="D441" s="461" t="s">
        <v>27</v>
      </c>
      <c r="E441" s="461"/>
      <c r="F441" s="461"/>
      <c r="G441" s="461"/>
      <c r="H441" s="842">
        <v>157200</v>
      </c>
      <c r="I441" s="843"/>
      <c r="J441" s="843"/>
      <c r="K441" s="844"/>
    </row>
    <row r="442" spans="1:11" x14ac:dyDescent="0.25">
      <c r="A442" s="133"/>
      <c r="B442" s="134"/>
      <c r="C442" s="134"/>
      <c r="D442" s="134"/>
      <c r="E442" s="134"/>
      <c r="F442" s="134"/>
      <c r="G442" s="134"/>
      <c r="H442" s="134"/>
      <c r="I442" s="134"/>
      <c r="J442" s="134"/>
      <c r="K442" s="136"/>
    </row>
    <row r="443" spans="1:11" ht="31.5" x14ac:dyDescent="0.5">
      <c r="A443" s="457" t="s">
        <v>499</v>
      </c>
      <c r="B443" s="457"/>
      <c r="C443" s="457"/>
      <c r="D443" s="457"/>
      <c r="E443" s="457"/>
      <c r="F443" s="457"/>
      <c r="G443" s="457"/>
      <c r="H443" s="457"/>
      <c r="I443" s="457"/>
      <c r="J443" s="457"/>
      <c r="K443" s="457"/>
    </row>
    <row r="444" spans="1:11" ht="26.25" x14ac:dyDescent="0.4">
      <c r="A444" s="486" t="s">
        <v>1</v>
      </c>
      <c r="B444" s="486"/>
      <c r="C444" s="486"/>
      <c r="D444" s="486"/>
      <c r="E444" s="486"/>
      <c r="F444" s="486"/>
      <c r="G444" s="486"/>
      <c r="H444" s="486"/>
      <c r="I444" s="486"/>
      <c r="J444" s="486"/>
      <c r="K444" s="486"/>
    </row>
    <row r="445" spans="1:11" ht="18.75" x14ac:dyDescent="0.25">
      <c r="A445" s="461" t="s">
        <v>2</v>
      </c>
      <c r="B445" s="461"/>
      <c r="C445" s="461"/>
      <c r="D445" s="480" t="s">
        <v>500</v>
      </c>
      <c r="E445" s="480"/>
      <c r="F445" s="480"/>
      <c r="G445" s="480"/>
      <c r="H445" s="480"/>
      <c r="I445" s="480"/>
      <c r="J445" s="480"/>
      <c r="K445" s="480"/>
    </row>
    <row r="446" spans="1:11" ht="18.75" x14ac:dyDescent="0.25">
      <c r="A446" s="461" t="s">
        <v>4</v>
      </c>
      <c r="B446" s="461"/>
      <c r="C446" s="461"/>
      <c r="D446" s="480" t="s">
        <v>537</v>
      </c>
      <c r="E446" s="480"/>
      <c r="F446" s="480"/>
      <c r="G446" s="480"/>
      <c r="H446" s="480"/>
      <c r="I446" s="480"/>
      <c r="J446" s="480"/>
      <c r="K446" s="480"/>
    </row>
    <row r="447" spans="1:11" ht="18.75" x14ac:dyDescent="0.25">
      <c r="A447" s="461" t="s">
        <v>6</v>
      </c>
      <c r="B447" s="461"/>
      <c r="C447" s="461"/>
      <c r="D447" s="480" t="s">
        <v>540</v>
      </c>
      <c r="E447" s="480"/>
      <c r="F447" s="480"/>
      <c r="G447" s="480"/>
      <c r="H447" s="480"/>
      <c r="I447" s="480"/>
      <c r="J447" s="480"/>
      <c r="K447" s="480"/>
    </row>
    <row r="448" spans="1:11" ht="40.5" customHeight="1" x14ac:dyDescent="0.25">
      <c r="A448" s="838" t="s">
        <v>502</v>
      </c>
      <c r="B448" s="839"/>
      <c r="C448" s="840"/>
      <c r="D448" s="884" t="s">
        <v>541</v>
      </c>
      <c r="E448" s="885"/>
      <c r="F448" s="885"/>
      <c r="G448" s="885"/>
      <c r="H448" s="885"/>
      <c r="I448" s="885"/>
      <c r="J448" s="885"/>
      <c r="K448" s="886"/>
    </row>
    <row r="449" spans="1:11" ht="18.75" x14ac:dyDescent="0.3">
      <c r="A449" s="463" t="s">
        <v>9</v>
      </c>
      <c r="B449" s="463"/>
      <c r="C449" s="463"/>
      <c r="D449" s="476" t="s">
        <v>10</v>
      </c>
      <c r="E449" s="476"/>
      <c r="F449" s="476"/>
      <c r="G449" s="476"/>
      <c r="H449" s="476"/>
      <c r="I449" s="476"/>
      <c r="J449" s="476"/>
      <c r="K449" s="476"/>
    </row>
    <row r="450" spans="1:11" ht="18.75" x14ac:dyDescent="0.3">
      <c r="A450" s="190" t="s">
        <v>11</v>
      </c>
      <c r="B450" s="190"/>
      <c r="C450" s="190"/>
      <c r="D450" s="477">
        <v>262000</v>
      </c>
      <c r="E450" s="477"/>
      <c r="F450" s="477"/>
      <c r="G450" s="477"/>
      <c r="H450" s="477"/>
      <c r="I450" s="477"/>
      <c r="J450" s="477"/>
      <c r="K450" s="477"/>
    </row>
    <row r="451" spans="1:11" ht="18.75" x14ac:dyDescent="0.3">
      <c r="A451" s="190" t="s">
        <v>12</v>
      </c>
      <c r="B451" s="190"/>
      <c r="C451" s="190"/>
      <c r="D451" s="476"/>
      <c r="E451" s="476"/>
      <c r="F451" s="476"/>
      <c r="G451" s="476"/>
      <c r="H451" s="476"/>
      <c r="I451" s="476"/>
      <c r="J451" s="476"/>
      <c r="K451" s="476"/>
    </row>
    <row r="452" spans="1:11" ht="18.75" x14ac:dyDescent="0.3">
      <c r="A452" s="478" t="s">
        <v>13</v>
      </c>
      <c r="B452" s="478"/>
      <c r="C452" s="478"/>
      <c r="D452" s="478"/>
      <c r="E452" s="478"/>
      <c r="F452" s="478"/>
      <c r="G452" s="478"/>
      <c r="H452" s="478"/>
      <c r="I452" s="478"/>
      <c r="J452" s="478"/>
      <c r="K452" s="478"/>
    </row>
    <row r="453" spans="1:11" ht="18.75" x14ac:dyDescent="0.3">
      <c r="A453" s="479"/>
      <c r="B453" s="479"/>
      <c r="C453" s="479"/>
      <c r="D453" s="479"/>
      <c r="E453" s="479"/>
      <c r="F453" s="479"/>
      <c r="G453" s="479"/>
      <c r="H453" s="479" t="s">
        <v>14</v>
      </c>
      <c r="I453" s="479"/>
      <c r="J453" s="479" t="s">
        <v>15</v>
      </c>
      <c r="K453" s="479"/>
    </row>
    <row r="454" spans="1:11" ht="18.75" x14ac:dyDescent="0.3">
      <c r="A454" s="466" t="s">
        <v>16</v>
      </c>
      <c r="B454" s="466"/>
      <c r="C454" s="466"/>
      <c r="D454" s="463" t="s">
        <v>17</v>
      </c>
      <c r="E454" s="463"/>
      <c r="F454" s="463"/>
      <c r="G454" s="463"/>
      <c r="H454" s="475" t="s">
        <v>504</v>
      </c>
      <c r="I454" s="475"/>
      <c r="J454" s="475" t="s">
        <v>505</v>
      </c>
      <c r="K454" s="475"/>
    </row>
    <row r="455" spans="1:11" ht="37.5" customHeight="1" x14ac:dyDescent="0.25">
      <c r="A455" s="466"/>
      <c r="B455" s="466"/>
      <c r="C455" s="466"/>
      <c r="D455" s="461" t="s">
        <v>20</v>
      </c>
      <c r="E455" s="461"/>
      <c r="F455" s="461"/>
      <c r="G455" s="461"/>
      <c r="H455" s="466" t="s">
        <v>21</v>
      </c>
      <c r="I455" s="466"/>
      <c r="J455" s="466"/>
      <c r="K455" s="466"/>
    </row>
    <row r="456" spans="1:11" ht="18.75" x14ac:dyDescent="0.3">
      <c r="A456" s="466"/>
      <c r="B456" s="466"/>
      <c r="C456" s="466"/>
      <c r="D456" s="463" t="s">
        <v>22</v>
      </c>
      <c r="E456" s="463"/>
      <c r="F456" s="463"/>
      <c r="G456" s="463"/>
      <c r="H456" s="12">
        <v>5</v>
      </c>
      <c r="I456" s="189" t="s">
        <v>23</v>
      </c>
      <c r="J456" s="12">
        <v>6</v>
      </c>
      <c r="K456" s="189" t="s">
        <v>23</v>
      </c>
    </row>
    <row r="457" spans="1:11" ht="18.75" x14ac:dyDescent="0.3">
      <c r="A457" s="466"/>
      <c r="B457" s="466"/>
      <c r="C457" s="466"/>
      <c r="D457" s="463" t="s">
        <v>24</v>
      </c>
      <c r="E457" s="463"/>
      <c r="F457" s="463"/>
      <c r="G457" s="463"/>
      <c r="H457" s="12">
        <v>12</v>
      </c>
      <c r="I457" s="189" t="s">
        <v>23</v>
      </c>
      <c r="J457" s="12">
        <v>14</v>
      </c>
      <c r="K457" s="189" t="s">
        <v>23</v>
      </c>
    </row>
    <row r="458" spans="1:11" ht="18.75" x14ac:dyDescent="0.3">
      <c r="A458" s="466"/>
      <c r="B458" s="466"/>
      <c r="C458" s="466"/>
      <c r="D458" s="463" t="s">
        <v>25</v>
      </c>
      <c r="E458" s="463"/>
      <c r="F458" s="463"/>
      <c r="G458" s="463"/>
      <c r="H458" s="12">
        <v>20</v>
      </c>
      <c r="I458" s="189" t="s">
        <v>23</v>
      </c>
      <c r="J458" s="12">
        <v>20</v>
      </c>
      <c r="K458" s="189" t="s">
        <v>23</v>
      </c>
    </row>
    <row r="459" spans="1:11" ht="18.75" x14ac:dyDescent="0.3">
      <c r="A459" s="466"/>
      <c r="B459" s="466"/>
      <c r="C459" s="466"/>
      <c r="D459" s="463" t="s">
        <v>26</v>
      </c>
      <c r="E459" s="463"/>
      <c r="F459" s="463"/>
      <c r="G459" s="463"/>
      <c r="H459" s="71">
        <v>3588.57</v>
      </c>
      <c r="I459" s="12"/>
      <c r="J459" s="71">
        <v>2100</v>
      </c>
      <c r="K459" s="189"/>
    </row>
    <row r="460" spans="1:11" ht="18.75" x14ac:dyDescent="0.3">
      <c r="A460" s="466"/>
      <c r="B460" s="466"/>
      <c r="C460" s="466"/>
      <c r="D460" s="463" t="s">
        <v>26</v>
      </c>
      <c r="E460" s="463"/>
      <c r="F460" s="463"/>
      <c r="G460" s="463"/>
      <c r="H460" s="71">
        <v>4710</v>
      </c>
      <c r="I460" s="12"/>
      <c r="J460" s="71">
        <v>4200</v>
      </c>
      <c r="K460" s="189"/>
    </row>
    <row r="461" spans="1:11" ht="18.75" x14ac:dyDescent="0.3">
      <c r="A461" s="466"/>
      <c r="B461" s="466"/>
      <c r="C461" s="466"/>
      <c r="D461" s="463" t="s">
        <v>27</v>
      </c>
      <c r="E461" s="463"/>
      <c r="F461" s="463"/>
      <c r="G461" s="463"/>
      <c r="H461" s="71">
        <v>62800</v>
      </c>
      <c r="I461" s="12"/>
      <c r="J461" s="71">
        <v>42000</v>
      </c>
      <c r="K461" s="12"/>
    </row>
    <row r="462" spans="1:11" ht="18.75" x14ac:dyDescent="0.3">
      <c r="A462" s="72"/>
      <c r="B462" s="73"/>
      <c r="C462" s="74"/>
      <c r="D462" s="74" t="s">
        <v>28</v>
      </c>
      <c r="E462" s="74"/>
      <c r="F462" s="74"/>
      <c r="G462" s="75"/>
      <c r="H462" s="469">
        <v>104800</v>
      </c>
      <c r="I462" s="469"/>
      <c r="J462" s="469"/>
      <c r="K462" s="469"/>
    </row>
    <row r="463" spans="1:11" ht="18.75" x14ac:dyDescent="0.3">
      <c r="A463" s="470" t="s">
        <v>29</v>
      </c>
      <c r="B463" s="471"/>
      <c r="C463" s="471"/>
      <c r="D463" s="471"/>
      <c r="E463" s="471"/>
      <c r="F463" s="471"/>
      <c r="G463" s="471"/>
      <c r="H463" s="471"/>
      <c r="I463" s="471"/>
      <c r="J463" s="471"/>
      <c r="K463" s="472"/>
    </row>
    <row r="464" spans="1:11" ht="12.75" customHeight="1" x14ac:dyDescent="0.3">
      <c r="A464" s="137"/>
      <c r="B464" s="19"/>
      <c r="C464" s="19"/>
      <c r="D464" s="19"/>
      <c r="E464" s="19"/>
      <c r="F464" s="19"/>
      <c r="G464" s="19"/>
      <c r="H464" s="473"/>
      <c r="I464" s="473"/>
      <c r="J464" s="473"/>
      <c r="K464" s="474"/>
    </row>
    <row r="465" spans="1:11" ht="18.75" x14ac:dyDescent="0.3">
      <c r="A465" s="12"/>
      <c r="B465" s="453"/>
      <c r="C465" s="454"/>
      <c r="D465" s="461" t="s">
        <v>30</v>
      </c>
      <c r="E465" s="461"/>
      <c r="F465" s="461"/>
      <c r="G465" s="461"/>
      <c r="H465" s="467">
        <v>43055</v>
      </c>
      <c r="I465" s="467"/>
      <c r="J465" s="467"/>
      <c r="K465" s="467"/>
    </row>
    <row r="466" spans="1:11" ht="18.75" x14ac:dyDescent="0.25">
      <c r="A466" s="465">
        <v>2</v>
      </c>
      <c r="B466" s="466" t="s">
        <v>31</v>
      </c>
      <c r="C466" s="466"/>
      <c r="D466" s="461" t="s">
        <v>32</v>
      </c>
      <c r="E466" s="461"/>
      <c r="F466" s="461"/>
      <c r="G466" s="461"/>
      <c r="H466" s="467">
        <v>43220</v>
      </c>
      <c r="I466" s="467"/>
      <c r="J466" s="467"/>
      <c r="K466" s="467"/>
    </row>
    <row r="467" spans="1:11" ht="33.75" customHeight="1" x14ac:dyDescent="0.25">
      <c r="A467" s="465"/>
      <c r="B467" s="466"/>
      <c r="C467" s="466"/>
      <c r="D467" s="468" t="s">
        <v>33</v>
      </c>
      <c r="E467" s="468"/>
      <c r="F467" s="468"/>
      <c r="G467" s="468"/>
      <c r="H467" s="468" t="s">
        <v>506</v>
      </c>
      <c r="I467" s="468"/>
      <c r="J467" s="468"/>
      <c r="K467" s="468"/>
    </row>
    <row r="468" spans="1:11" ht="18.75" x14ac:dyDescent="0.25">
      <c r="A468" s="465"/>
      <c r="B468" s="466"/>
      <c r="C468" s="466"/>
      <c r="D468" s="461" t="s">
        <v>507</v>
      </c>
      <c r="E468" s="461"/>
      <c r="F468" s="461"/>
      <c r="G468" s="461"/>
      <c r="H468" s="461" t="s">
        <v>508</v>
      </c>
      <c r="I468" s="461"/>
      <c r="J468" s="461"/>
      <c r="K468" s="461"/>
    </row>
    <row r="469" spans="1:11" ht="18.75" x14ac:dyDescent="0.25">
      <c r="A469" s="465"/>
      <c r="B469" s="466"/>
      <c r="C469" s="466"/>
      <c r="D469" s="461" t="s">
        <v>509</v>
      </c>
      <c r="E469" s="461"/>
      <c r="F469" s="461"/>
      <c r="G469" s="461"/>
      <c r="H469" s="461" t="s">
        <v>510</v>
      </c>
      <c r="I469" s="461"/>
      <c r="J469" s="461"/>
      <c r="K469" s="461"/>
    </row>
    <row r="470" spans="1:11" ht="18.75" x14ac:dyDescent="0.25">
      <c r="A470" s="465"/>
      <c r="B470" s="466"/>
      <c r="C470" s="466"/>
      <c r="D470" s="461" t="s">
        <v>39</v>
      </c>
      <c r="E470" s="461"/>
      <c r="F470" s="461"/>
      <c r="G470" s="461"/>
      <c r="H470" s="461" t="s">
        <v>511</v>
      </c>
      <c r="I470" s="461"/>
      <c r="J470" s="461"/>
      <c r="K470" s="461"/>
    </row>
    <row r="471" spans="1:11" ht="18.75" x14ac:dyDescent="0.25">
      <c r="A471" s="465"/>
      <c r="B471" s="466"/>
      <c r="C471" s="466"/>
      <c r="D471" s="461" t="s">
        <v>516</v>
      </c>
      <c r="E471" s="461"/>
      <c r="F471" s="461"/>
      <c r="G471" s="461"/>
      <c r="H471" s="462">
        <v>62880</v>
      </c>
      <c r="I471" s="462"/>
      <c r="J471" s="462"/>
      <c r="K471" s="462"/>
    </row>
    <row r="472" spans="1:11" ht="18.75" x14ac:dyDescent="0.25">
      <c r="A472" s="465"/>
      <c r="B472" s="466"/>
      <c r="C472" s="466"/>
      <c r="D472" s="461" t="s">
        <v>517</v>
      </c>
      <c r="E472" s="461"/>
      <c r="F472" s="461"/>
      <c r="G472" s="461"/>
      <c r="H472" s="462">
        <v>94320</v>
      </c>
      <c r="I472" s="462"/>
      <c r="J472" s="462"/>
      <c r="K472" s="462"/>
    </row>
    <row r="473" spans="1:11" ht="18.75" x14ac:dyDescent="0.25">
      <c r="A473" s="24"/>
      <c r="B473" s="24"/>
      <c r="C473" s="24"/>
      <c r="D473" s="461" t="s">
        <v>27</v>
      </c>
      <c r="E473" s="461"/>
      <c r="F473" s="461"/>
      <c r="G473" s="461"/>
      <c r="H473" s="842">
        <v>157200</v>
      </c>
      <c r="I473" s="843"/>
      <c r="J473" s="843"/>
      <c r="K473" s="844"/>
    </row>
    <row r="474" spans="1:11" x14ac:dyDescent="0.25">
      <c r="A474" s="138"/>
      <c r="B474" s="13"/>
      <c r="C474" s="13"/>
      <c r="D474" s="13"/>
      <c r="E474" s="13"/>
      <c r="F474" s="13"/>
      <c r="G474" s="13"/>
      <c r="H474" s="13"/>
      <c r="I474" s="13"/>
      <c r="J474" s="13"/>
      <c r="K474" s="140"/>
    </row>
    <row r="475" spans="1:11" ht="22.5" customHeight="1" x14ac:dyDescent="0.5">
      <c r="A475" s="491" t="s">
        <v>499</v>
      </c>
      <c r="B475" s="492"/>
      <c r="C475" s="492"/>
      <c r="D475" s="492"/>
      <c r="E475" s="492"/>
      <c r="F475" s="492"/>
      <c r="G475" s="492"/>
      <c r="H475" s="492"/>
      <c r="I475" s="492"/>
      <c r="J475" s="492"/>
      <c r="K475" s="493"/>
    </row>
    <row r="476" spans="1:11" ht="26.25" x14ac:dyDescent="0.4">
      <c r="A476" s="485" t="s">
        <v>1</v>
      </c>
      <c r="B476" s="486"/>
      <c r="C476" s="486"/>
      <c r="D476" s="486"/>
      <c r="E476" s="486"/>
      <c r="F476" s="486"/>
      <c r="G476" s="486"/>
      <c r="H476" s="486"/>
      <c r="I476" s="486"/>
      <c r="J476" s="486"/>
      <c r="K476" s="487"/>
    </row>
    <row r="477" spans="1:11" ht="18.75" x14ac:dyDescent="0.25">
      <c r="A477" s="461" t="s">
        <v>2</v>
      </c>
      <c r="B477" s="461"/>
      <c r="C477" s="461"/>
      <c r="D477" s="887" t="s">
        <v>500</v>
      </c>
      <c r="E477" s="888"/>
      <c r="F477" s="888"/>
      <c r="G477" s="888"/>
      <c r="H477" s="888"/>
      <c r="I477" s="888"/>
      <c r="J477" s="888"/>
      <c r="K477" s="889"/>
    </row>
    <row r="478" spans="1:11" ht="18.75" x14ac:dyDescent="0.25">
      <c r="A478" s="461" t="s">
        <v>4</v>
      </c>
      <c r="B478" s="461"/>
      <c r="C478" s="461"/>
      <c r="D478" s="887" t="s">
        <v>500</v>
      </c>
      <c r="E478" s="888"/>
      <c r="F478" s="888"/>
      <c r="G478" s="888"/>
      <c r="H478" s="888"/>
      <c r="I478" s="888"/>
      <c r="J478" s="888"/>
      <c r="K478" s="889"/>
    </row>
    <row r="479" spans="1:11" ht="18.75" x14ac:dyDescent="0.25">
      <c r="A479" s="461" t="s">
        <v>6</v>
      </c>
      <c r="B479" s="461"/>
      <c r="C479" s="461"/>
      <c r="D479" s="887" t="s">
        <v>542</v>
      </c>
      <c r="E479" s="888"/>
      <c r="F479" s="888"/>
      <c r="G479" s="888"/>
      <c r="H479" s="888"/>
      <c r="I479" s="888"/>
      <c r="J479" s="888"/>
      <c r="K479" s="889"/>
    </row>
    <row r="480" spans="1:11" ht="22.5" customHeight="1" x14ac:dyDescent="0.25">
      <c r="A480" s="838" t="s">
        <v>502</v>
      </c>
      <c r="B480" s="839"/>
      <c r="C480" s="840"/>
      <c r="D480" s="191" t="s">
        <v>543</v>
      </c>
      <c r="E480" s="192"/>
      <c r="F480" s="192"/>
      <c r="G480" s="192"/>
      <c r="H480" s="192"/>
      <c r="I480" s="192"/>
      <c r="J480" s="192"/>
      <c r="K480" s="193"/>
    </row>
    <row r="481" spans="1:11" ht="18.75" x14ac:dyDescent="0.3">
      <c r="A481" s="463" t="s">
        <v>9</v>
      </c>
      <c r="B481" s="463"/>
      <c r="C481" s="463"/>
      <c r="D481" s="871" t="s">
        <v>10</v>
      </c>
      <c r="E481" s="872"/>
      <c r="F481" s="872"/>
      <c r="G481" s="872"/>
      <c r="H481" s="872"/>
      <c r="I481" s="872"/>
      <c r="J481" s="872"/>
      <c r="K481" s="873"/>
    </row>
    <row r="482" spans="1:11" ht="18.75" x14ac:dyDescent="0.3">
      <c r="A482" s="190" t="s">
        <v>11</v>
      </c>
      <c r="B482" s="190"/>
      <c r="C482" s="190"/>
      <c r="D482" s="868">
        <v>262000</v>
      </c>
      <c r="E482" s="869"/>
      <c r="F482" s="869"/>
      <c r="G482" s="869"/>
      <c r="H482" s="869"/>
      <c r="I482" s="869"/>
      <c r="J482" s="869"/>
      <c r="K482" s="870"/>
    </row>
    <row r="483" spans="1:11" ht="18.75" x14ac:dyDescent="0.3">
      <c r="A483" s="190" t="s">
        <v>12</v>
      </c>
      <c r="B483" s="190"/>
      <c r="C483" s="190"/>
      <c r="D483" s="476"/>
      <c r="E483" s="476"/>
      <c r="F483" s="476"/>
      <c r="G483" s="476"/>
      <c r="H483" s="476"/>
      <c r="I483" s="476"/>
      <c r="J483" s="476"/>
      <c r="K483" s="476"/>
    </row>
    <row r="484" spans="1:11" ht="18.75" x14ac:dyDescent="0.3">
      <c r="A484" s="478" t="s">
        <v>13</v>
      </c>
      <c r="B484" s="478"/>
      <c r="C484" s="478"/>
      <c r="D484" s="478"/>
      <c r="E484" s="478"/>
      <c r="F484" s="478"/>
      <c r="G484" s="478"/>
      <c r="H484" s="478"/>
      <c r="I484" s="478"/>
      <c r="J484" s="478"/>
      <c r="K484" s="478"/>
    </row>
    <row r="485" spans="1:11" ht="18.75" x14ac:dyDescent="0.3">
      <c r="A485" s="479"/>
      <c r="B485" s="479"/>
      <c r="C485" s="479"/>
      <c r="D485" s="479"/>
      <c r="E485" s="479"/>
      <c r="F485" s="479"/>
      <c r="G485" s="479"/>
      <c r="H485" s="479" t="s">
        <v>14</v>
      </c>
      <c r="I485" s="479"/>
      <c r="J485" s="479" t="s">
        <v>15</v>
      </c>
      <c r="K485" s="479"/>
    </row>
    <row r="486" spans="1:11" ht="18.75" x14ac:dyDescent="0.3">
      <c r="A486" s="466" t="s">
        <v>16</v>
      </c>
      <c r="B486" s="466"/>
      <c r="C486" s="466"/>
      <c r="D486" s="463" t="s">
        <v>17</v>
      </c>
      <c r="E486" s="463"/>
      <c r="F486" s="463"/>
      <c r="G486" s="463"/>
      <c r="H486" s="475" t="s">
        <v>504</v>
      </c>
      <c r="I486" s="475"/>
      <c r="J486" s="475" t="s">
        <v>505</v>
      </c>
      <c r="K486" s="475"/>
    </row>
    <row r="487" spans="1:11" ht="39" customHeight="1" x14ac:dyDescent="0.25">
      <c r="A487" s="466"/>
      <c r="B487" s="466"/>
      <c r="C487" s="466"/>
      <c r="D487" s="461" t="s">
        <v>20</v>
      </c>
      <c r="E487" s="461"/>
      <c r="F487" s="461"/>
      <c r="G487" s="461"/>
      <c r="H487" s="466" t="s">
        <v>21</v>
      </c>
      <c r="I487" s="466"/>
      <c r="J487" s="466"/>
      <c r="K487" s="466"/>
    </row>
    <row r="488" spans="1:11" ht="18.75" x14ac:dyDescent="0.3">
      <c r="A488" s="466"/>
      <c r="B488" s="466"/>
      <c r="C488" s="466"/>
      <c r="D488" s="463" t="s">
        <v>22</v>
      </c>
      <c r="E488" s="463"/>
      <c r="F488" s="463"/>
      <c r="G488" s="463"/>
      <c r="H488" s="12">
        <v>5</v>
      </c>
      <c r="I488" s="189" t="s">
        <v>23</v>
      </c>
      <c r="J488" s="12">
        <v>6</v>
      </c>
      <c r="K488" s="189" t="s">
        <v>23</v>
      </c>
    </row>
    <row r="489" spans="1:11" ht="18.75" x14ac:dyDescent="0.3">
      <c r="A489" s="466"/>
      <c r="B489" s="466"/>
      <c r="C489" s="466"/>
      <c r="D489" s="463" t="s">
        <v>24</v>
      </c>
      <c r="E489" s="463"/>
      <c r="F489" s="463"/>
      <c r="G489" s="463"/>
      <c r="H489" s="12">
        <v>12</v>
      </c>
      <c r="I489" s="189" t="s">
        <v>23</v>
      </c>
      <c r="J489" s="12">
        <v>14</v>
      </c>
      <c r="K489" s="189" t="s">
        <v>23</v>
      </c>
    </row>
    <row r="490" spans="1:11" ht="18.75" x14ac:dyDescent="0.3">
      <c r="A490" s="466"/>
      <c r="B490" s="466"/>
      <c r="C490" s="466"/>
      <c r="D490" s="463" t="s">
        <v>25</v>
      </c>
      <c r="E490" s="463"/>
      <c r="F490" s="463"/>
      <c r="G490" s="463"/>
      <c r="H490" s="12">
        <v>20</v>
      </c>
      <c r="I490" s="189" t="s">
        <v>23</v>
      </c>
      <c r="J490" s="12">
        <v>20</v>
      </c>
      <c r="K490" s="189" t="s">
        <v>23</v>
      </c>
    </row>
    <row r="491" spans="1:11" ht="18.75" x14ac:dyDescent="0.3">
      <c r="A491" s="466"/>
      <c r="B491" s="466"/>
      <c r="C491" s="466"/>
      <c r="D491" s="463" t="s">
        <v>26</v>
      </c>
      <c r="E491" s="463"/>
      <c r="F491" s="463"/>
      <c r="G491" s="463"/>
      <c r="H491" s="71">
        <v>3588.57</v>
      </c>
      <c r="I491" s="12"/>
      <c r="J491" s="71">
        <v>2100</v>
      </c>
      <c r="K491" s="189"/>
    </row>
    <row r="492" spans="1:11" ht="18.75" x14ac:dyDescent="0.3">
      <c r="A492" s="466"/>
      <c r="B492" s="466"/>
      <c r="C492" s="466"/>
      <c r="D492" s="463" t="s">
        <v>26</v>
      </c>
      <c r="E492" s="463"/>
      <c r="F492" s="463"/>
      <c r="G492" s="463"/>
      <c r="H492" s="71">
        <v>4710</v>
      </c>
      <c r="I492" s="12"/>
      <c r="J492" s="71">
        <v>4200</v>
      </c>
      <c r="K492" s="189"/>
    </row>
    <row r="493" spans="1:11" ht="18.75" x14ac:dyDescent="0.3">
      <c r="A493" s="466"/>
      <c r="B493" s="466"/>
      <c r="C493" s="466"/>
      <c r="D493" s="463" t="s">
        <v>27</v>
      </c>
      <c r="E493" s="463"/>
      <c r="F493" s="463"/>
      <c r="G493" s="463"/>
      <c r="H493" s="71">
        <v>62800</v>
      </c>
      <c r="I493" s="12"/>
      <c r="J493" s="71">
        <v>42000</v>
      </c>
      <c r="K493" s="12"/>
    </row>
    <row r="494" spans="1:11" ht="18.75" x14ac:dyDescent="0.3">
      <c r="A494" s="72"/>
      <c r="B494" s="73"/>
      <c r="C494" s="74"/>
      <c r="D494" s="74" t="s">
        <v>28</v>
      </c>
      <c r="E494" s="74"/>
      <c r="F494" s="74"/>
      <c r="G494" s="75"/>
      <c r="H494" s="469">
        <v>104800</v>
      </c>
      <c r="I494" s="469"/>
      <c r="J494" s="469"/>
      <c r="K494" s="469"/>
    </row>
    <row r="495" spans="1:11" ht="18.75" x14ac:dyDescent="0.3">
      <c r="A495" s="470" t="s">
        <v>29</v>
      </c>
      <c r="B495" s="471"/>
      <c r="C495" s="471"/>
      <c r="D495" s="471"/>
      <c r="E495" s="471"/>
      <c r="F495" s="471"/>
      <c r="G495" s="471"/>
      <c r="H495" s="471"/>
      <c r="I495" s="471"/>
      <c r="J495" s="471"/>
      <c r="K495" s="472"/>
    </row>
    <row r="496" spans="1:11" ht="18.75" x14ac:dyDescent="0.3">
      <c r="A496" s="137"/>
      <c r="B496" s="19"/>
      <c r="C496" s="19"/>
      <c r="D496" s="19"/>
      <c r="E496" s="19"/>
      <c r="F496" s="19"/>
      <c r="G496" s="19"/>
      <c r="H496" s="473"/>
      <c r="I496" s="473"/>
      <c r="J496" s="473"/>
      <c r="K496" s="474"/>
    </row>
    <row r="497" spans="1:11" ht="18.75" x14ac:dyDescent="0.3">
      <c r="A497" s="12"/>
      <c r="B497" s="453"/>
      <c r="C497" s="454"/>
      <c r="D497" s="461" t="s">
        <v>30</v>
      </c>
      <c r="E497" s="461"/>
      <c r="F497" s="461"/>
      <c r="G497" s="461"/>
      <c r="H497" s="467">
        <v>43055</v>
      </c>
      <c r="I497" s="467"/>
      <c r="J497" s="467"/>
      <c r="K497" s="467"/>
    </row>
    <row r="498" spans="1:11" ht="18.75" x14ac:dyDescent="0.25">
      <c r="A498" s="465">
        <v>2</v>
      </c>
      <c r="B498" s="466" t="s">
        <v>31</v>
      </c>
      <c r="C498" s="466"/>
      <c r="D498" s="461" t="s">
        <v>32</v>
      </c>
      <c r="E498" s="461"/>
      <c r="F498" s="461"/>
      <c r="G498" s="461"/>
      <c r="H498" s="467">
        <v>43220</v>
      </c>
      <c r="I498" s="467"/>
      <c r="J498" s="467"/>
      <c r="K498" s="467"/>
    </row>
    <row r="499" spans="1:11" ht="37.5" customHeight="1" x14ac:dyDescent="0.25">
      <c r="A499" s="465"/>
      <c r="B499" s="466"/>
      <c r="C499" s="466"/>
      <c r="D499" s="468" t="s">
        <v>33</v>
      </c>
      <c r="E499" s="468"/>
      <c r="F499" s="468"/>
      <c r="G499" s="468"/>
      <c r="H499" s="468" t="s">
        <v>506</v>
      </c>
      <c r="I499" s="468"/>
      <c r="J499" s="468"/>
      <c r="K499" s="468"/>
    </row>
    <row r="500" spans="1:11" ht="18.75" x14ac:dyDescent="0.25">
      <c r="A500" s="465"/>
      <c r="B500" s="466"/>
      <c r="C500" s="466"/>
      <c r="D500" s="461" t="s">
        <v>507</v>
      </c>
      <c r="E500" s="461"/>
      <c r="F500" s="461"/>
      <c r="G500" s="461"/>
      <c r="H500" s="461" t="s">
        <v>508</v>
      </c>
      <c r="I500" s="461"/>
      <c r="J500" s="461"/>
      <c r="K500" s="461"/>
    </row>
    <row r="501" spans="1:11" ht="18.75" x14ac:dyDescent="0.25">
      <c r="A501" s="465"/>
      <c r="B501" s="466"/>
      <c r="C501" s="466"/>
      <c r="D501" s="461" t="s">
        <v>509</v>
      </c>
      <c r="E501" s="461"/>
      <c r="F501" s="461"/>
      <c r="G501" s="461"/>
      <c r="H501" s="461" t="s">
        <v>510</v>
      </c>
      <c r="I501" s="461"/>
      <c r="J501" s="461"/>
      <c r="K501" s="461"/>
    </row>
    <row r="502" spans="1:11" ht="18.75" x14ac:dyDescent="0.25">
      <c r="A502" s="465"/>
      <c r="B502" s="466"/>
      <c r="C502" s="466"/>
      <c r="D502" s="461" t="s">
        <v>39</v>
      </c>
      <c r="E502" s="461"/>
      <c r="F502" s="461"/>
      <c r="G502" s="461"/>
      <c r="H502" s="461" t="s">
        <v>511</v>
      </c>
      <c r="I502" s="461"/>
      <c r="J502" s="461"/>
      <c r="K502" s="461"/>
    </row>
    <row r="503" spans="1:11" ht="18.75" x14ac:dyDescent="0.25">
      <c r="A503" s="465"/>
      <c r="B503" s="466"/>
      <c r="C503" s="466"/>
      <c r="D503" s="461" t="s">
        <v>516</v>
      </c>
      <c r="E503" s="461"/>
      <c r="F503" s="461"/>
      <c r="G503" s="461"/>
      <c r="H503" s="462">
        <v>62880</v>
      </c>
      <c r="I503" s="462"/>
      <c r="J503" s="462"/>
      <c r="K503" s="462"/>
    </row>
    <row r="504" spans="1:11" ht="18.75" x14ac:dyDescent="0.25">
      <c r="A504" s="465"/>
      <c r="B504" s="466"/>
      <c r="C504" s="466"/>
      <c r="D504" s="461" t="s">
        <v>517</v>
      </c>
      <c r="E504" s="461"/>
      <c r="F504" s="461"/>
      <c r="G504" s="461"/>
      <c r="H504" s="462">
        <v>94320</v>
      </c>
      <c r="I504" s="462"/>
      <c r="J504" s="462"/>
      <c r="K504" s="462"/>
    </row>
    <row r="505" spans="1:11" ht="18.75" x14ac:dyDescent="0.25">
      <c r="A505" s="24"/>
      <c r="B505" s="24"/>
      <c r="C505" s="24"/>
      <c r="D505" s="461" t="s">
        <v>27</v>
      </c>
      <c r="E505" s="461"/>
      <c r="F505" s="461"/>
      <c r="G505" s="461"/>
      <c r="H505" s="842">
        <v>157200</v>
      </c>
      <c r="I505" s="843"/>
      <c r="J505" s="843"/>
      <c r="K505" s="844"/>
    </row>
    <row r="506" spans="1:11" ht="27.75" customHeight="1" x14ac:dyDescent="0.5">
      <c r="A506" s="491" t="s">
        <v>499</v>
      </c>
      <c r="B506" s="492"/>
      <c r="C506" s="492"/>
      <c r="D506" s="492"/>
      <c r="E506" s="492"/>
      <c r="F506" s="492"/>
      <c r="G506" s="492"/>
      <c r="H506" s="492"/>
      <c r="I506" s="492"/>
      <c r="J506" s="492"/>
      <c r="K506" s="493"/>
    </row>
    <row r="507" spans="1:11" ht="26.25" x14ac:dyDescent="0.4">
      <c r="A507" s="485" t="s">
        <v>1</v>
      </c>
      <c r="B507" s="486"/>
      <c r="C507" s="486"/>
      <c r="D507" s="486"/>
      <c r="E507" s="486"/>
      <c r="F507" s="486"/>
      <c r="G507" s="486"/>
      <c r="H507" s="486"/>
      <c r="I507" s="486"/>
      <c r="J507" s="486"/>
      <c r="K507" s="487"/>
    </row>
    <row r="508" spans="1:11" ht="18.75" x14ac:dyDescent="0.25">
      <c r="A508" s="461" t="s">
        <v>2</v>
      </c>
      <c r="B508" s="461"/>
      <c r="C508" s="461"/>
      <c r="D508" s="480" t="s">
        <v>500</v>
      </c>
      <c r="E508" s="480"/>
      <c r="F508" s="480"/>
      <c r="G508" s="480"/>
      <c r="H508" s="480"/>
      <c r="I508" s="480"/>
      <c r="J508" s="480"/>
      <c r="K508" s="480"/>
    </row>
    <row r="509" spans="1:11" ht="18.75" x14ac:dyDescent="0.25">
      <c r="A509" s="461" t="s">
        <v>4</v>
      </c>
      <c r="B509" s="461"/>
      <c r="C509" s="461"/>
      <c r="D509" s="480" t="s">
        <v>500</v>
      </c>
      <c r="E509" s="480"/>
      <c r="F509" s="480"/>
      <c r="G509" s="480"/>
      <c r="H509" s="480"/>
      <c r="I509" s="480"/>
      <c r="J509" s="480"/>
      <c r="K509" s="480"/>
    </row>
    <row r="510" spans="1:11" ht="18.75" x14ac:dyDescent="0.25">
      <c r="A510" s="461" t="s">
        <v>6</v>
      </c>
      <c r="B510" s="461"/>
      <c r="C510" s="461"/>
      <c r="D510" s="480" t="s">
        <v>544</v>
      </c>
      <c r="E510" s="480"/>
      <c r="F510" s="480"/>
      <c r="G510" s="480"/>
      <c r="H510" s="480"/>
      <c r="I510" s="480"/>
      <c r="J510" s="480"/>
      <c r="K510" s="480"/>
    </row>
    <row r="511" spans="1:11" ht="39.75" customHeight="1" x14ac:dyDescent="0.25">
      <c r="A511" s="838" t="s">
        <v>502</v>
      </c>
      <c r="B511" s="839"/>
      <c r="C511" s="840"/>
      <c r="D511" s="884" t="s">
        <v>545</v>
      </c>
      <c r="E511" s="885"/>
      <c r="F511" s="885"/>
      <c r="G511" s="885"/>
      <c r="H511" s="885"/>
      <c r="I511" s="885"/>
      <c r="J511" s="885"/>
      <c r="K511" s="886"/>
    </row>
    <row r="512" spans="1:11" ht="18.75" x14ac:dyDescent="0.3">
      <c r="A512" s="463" t="s">
        <v>9</v>
      </c>
      <c r="B512" s="463"/>
      <c r="C512" s="463"/>
      <c r="D512" s="476" t="s">
        <v>10</v>
      </c>
      <c r="E512" s="476"/>
      <c r="F512" s="476"/>
      <c r="G512" s="476"/>
      <c r="H512" s="476"/>
      <c r="I512" s="476"/>
      <c r="J512" s="476"/>
      <c r="K512" s="476"/>
    </row>
    <row r="513" spans="1:11" ht="18.75" x14ac:dyDescent="0.3">
      <c r="A513" s="190" t="s">
        <v>11</v>
      </c>
      <c r="B513" s="190"/>
      <c r="C513" s="190"/>
      <c r="D513" s="477">
        <v>262000</v>
      </c>
      <c r="E513" s="477"/>
      <c r="F513" s="477"/>
      <c r="G513" s="477"/>
      <c r="H513" s="477"/>
      <c r="I513" s="477"/>
      <c r="J513" s="477"/>
      <c r="K513" s="477"/>
    </row>
    <row r="514" spans="1:11" ht="18.75" x14ac:dyDescent="0.3">
      <c r="A514" s="190" t="s">
        <v>12</v>
      </c>
      <c r="B514" s="190"/>
      <c r="C514" s="190"/>
      <c r="D514" s="476"/>
      <c r="E514" s="476"/>
      <c r="F514" s="476"/>
      <c r="G514" s="476"/>
      <c r="H514" s="476"/>
      <c r="I514" s="476"/>
      <c r="J514" s="476"/>
      <c r="K514" s="476"/>
    </row>
    <row r="515" spans="1:11" ht="18.75" x14ac:dyDescent="0.3">
      <c r="A515" s="478" t="s">
        <v>13</v>
      </c>
      <c r="B515" s="478"/>
      <c r="C515" s="478"/>
      <c r="D515" s="478"/>
      <c r="E515" s="478"/>
      <c r="F515" s="478"/>
      <c r="G515" s="478"/>
      <c r="H515" s="478"/>
      <c r="I515" s="478"/>
      <c r="J515" s="478"/>
      <c r="K515" s="478"/>
    </row>
    <row r="516" spans="1:11" ht="18.75" x14ac:dyDescent="0.3">
      <c r="A516" s="479"/>
      <c r="B516" s="479"/>
      <c r="C516" s="479"/>
      <c r="D516" s="479"/>
      <c r="E516" s="479"/>
      <c r="F516" s="479"/>
      <c r="G516" s="479"/>
      <c r="H516" s="479" t="s">
        <v>14</v>
      </c>
      <c r="I516" s="479"/>
      <c r="J516" s="479" t="s">
        <v>15</v>
      </c>
      <c r="K516" s="479"/>
    </row>
    <row r="517" spans="1:11" ht="18.75" x14ac:dyDescent="0.3">
      <c r="A517" s="466" t="s">
        <v>16</v>
      </c>
      <c r="B517" s="466"/>
      <c r="C517" s="466"/>
      <c r="D517" s="463" t="s">
        <v>17</v>
      </c>
      <c r="E517" s="463"/>
      <c r="F517" s="463"/>
      <c r="G517" s="463"/>
      <c r="H517" s="475" t="s">
        <v>504</v>
      </c>
      <c r="I517" s="475"/>
      <c r="J517" s="475" t="s">
        <v>505</v>
      </c>
      <c r="K517" s="475"/>
    </row>
    <row r="518" spans="1:11" ht="18.75" x14ac:dyDescent="0.25">
      <c r="A518" s="466"/>
      <c r="B518" s="466"/>
      <c r="C518" s="466"/>
      <c r="D518" s="461" t="s">
        <v>20</v>
      </c>
      <c r="E518" s="461"/>
      <c r="F518" s="461"/>
      <c r="G518" s="461"/>
      <c r="H518" s="466" t="s">
        <v>21</v>
      </c>
      <c r="I518" s="466"/>
      <c r="J518" s="466"/>
      <c r="K518" s="466"/>
    </row>
    <row r="519" spans="1:11" ht="18.75" x14ac:dyDescent="0.3">
      <c r="A519" s="466"/>
      <c r="B519" s="466"/>
      <c r="C519" s="466"/>
      <c r="D519" s="463" t="s">
        <v>22</v>
      </c>
      <c r="E519" s="463"/>
      <c r="F519" s="463"/>
      <c r="G519" s="463"/>
      <c r="H519" s="12">
        <v>5</v>
      </c>
      <c r="I519" s="189" t="s">
        <v>23</v>
      </c>
      <c r="J519" s="12">
        <v>6</v>
      </c>
      <c r="K519" s="189" t="s">
        <v>23</v>
      </c>
    </row>
    <row r="520" spans="1:11" ht="18.75" x14ac:dyDescent="0.3">
      <c r="A520" s="466"/>
      <c r="B520" s="466"/>
      <c r="C520" s="466"/>
      <c r="D520" s="463" t="s">
        <v>24</v>
      </c>
      <c r="E520" s="463"/>
      <c r="F520" s="463"/>
      <c r="G520" s="463"/>
      <c r="H520" s="12">
        <v>12</v>
      </c>
      <c r="I520" s="189" t="s">
        <v>23</v>
      </c>
      <c r="J520" s="12">
        <v>14</v>
      </c>
      <c r="K520" s="189" t="s">
        <v>23</v>
      </c>
    </row>
    <row r="521" spans="1:11" ht="18.75" x14ac:dyDescent="0.3">
      <c r="A521" s="466"/>
      <c r="B521" s="466"/>
      <c r="C521" s="466"/>
      <c r="D521" s="463" t="s">
        <v>25</v>
      </c>
      <c r="E521" s="463"/>
      <c r="F521" s="463"/>
      <c r="G521" s="463"/>
      <c r="H521" s="12">
        <v>20</v>
      </c>
      <c r="I521" s="189" t="s">
        <v>23</v>
      </c>
      <c r="J521" s="12">
        <v>20</v>
      </c>
      <c r="K521" s="189" t="s">
        <v>23</v>
      </c>
    </row>
    <row r="522" spans="1:11" ht="18.75" x14ac:dyDescent="0.3">
      <c r="A522" s="466"/>
      <c r="B522" s="466"/>
      <c r="C522" s="466"/>
      <c r="D522" s="463" t="s">
        <v>26</v>
      </c>
      <c r="E522" s="463"/>
      <c r="F522" s="463"/>
      <c r="G522" s="463"/>
      <c r="H522" s="71">
        <v>3588.57</v>
      </c>
      <c r="I522" s="12"/>
      <c r="J522" s="71">
        <v>2100</v>
      </c>
      <c r="K522" s="189"/>
    </row>
    <row r="523" spans="1:11" ht="18.75" x14ac:dyDescent="0.3">
      <c r="A523" s="466"/>
      <c r="B523" s="466"/>
      <c r="C523" s="466"/>
      <c r="D523" s="463" t="s">
        <v>26</v>
      </c>
      <c r="E523" s="463"/>
      <c r="F523" s="463"/>
      <c r="G523" s="463"/>
      <c r="H523" s="71">
        <v>4710</v>
      </c>
      <c r="I523" s="12"/>
      <c r="J523" s="71">
        <v>4200</v>
      </c>
      <c r="K523" s="189"/>
    </row>
    <row r="524" spans="1:11" ht="18.75" x14ac:dyDescent="0.3">
      <c r="A524" s="466"/>
      <c r="B524" s="466"/>
      <c r="C524" s="466"/>
      <c r="D524" s="463" t="s">
        <v>27</v>
      </c>
      <c r="E524" s="463"/>
      <c r="F524" s="463"/>
      <c r="G524" s="463"/>
      <c r="H524" s="71">
        <v>62800</v>
      </c>
      <c r="I524" s="12"/>
      <c r="J524" s="71">
        <v>42000</v>
      </c>
      <c r="K524" s="12"/>
    </row>
    <row r="525" spans="1:11" ht="18.75" x14ac:dyDescent="0.3">
      <c r="A525" s="72"/>
      <c r="B525" s="73"/>
      <c r="C525" s="74"/>
      <c r="D525" s="74" t="s">
        <v>28</v>
      </c>
      <c r="E525" s="74"/>
      <c r="F525" s="74"/>
      <c r="G525" s="75"/>
      <c r="H525" s="469">
        <v>104800</v>
      </c>
      <c r="I525" s="469"/>
      <c r="J525" s="469"/>
      <c r="K525" s="469"/>
    </row>
    <row r="526" spans="1:11" ht="18.75" x14ac:dyDescent="0.3">
      <c r="A526" s="470" t="s">
        <v>29</v>
      </c>
      <c r="B526" s="471"/>
      <c r="C526" s="471"/>
      <c r="D526" s="471"/>
      <c r="E526" s="471"/>
      <c r="F526" s="471"/>
      <c r="G526" s="471"/>
      <c r="H526" s="471"/>
      <c r="I526" s="471"/>
      <c r="J526" s="471"/>
      <c r="K526" s="472"/>
    </row>
    <row r="527" spans="1:11" ht="18.75" x14ac:dyDescent="0.3">
      <c r="A527" s="137"/>
      <c r="B527" s="19"/>
      <c r="C527" s="19"/>
      <c r="D527" s="19"/>
      <c r="E527" s="19"/>
      <c r="F527" s="19"/>
      <c r="G527" s="19"/>
      <c r="H527" s="473"/>
      <c r="I527" s="473"/>
      <c r="J527" s="473"/>
      <c r="K527" s="474"/>
    </row>
    <row r="528" spans="1:11" ht="18.75" x14ac:dyDescent="0.3">
      <c r="A528" s="12"/>
      <c r="B528" s="453"/>
      <c r="C528" s="454"/>
      <c r="D528" s="461" t="s">
        <v>30</v>
      </c>
      <c r="E528" s="461"/>
      <c r="F528" s="461"/>
      <c r="G528" s="461"/>
      <c r="H528" s="467">
        <v>43055</v>
      </c>
      <c r="I528" s="467"/>
      <c r="J528" s="467"/>
      <c r="K528" s="467"/>
    </row>
    <row r="529" spans="1:11" ht="18.75" x14ac:dyDescent="0.25">
      <c r="A529" s="465">
        <v>2</v>
      </c>
      <c r="B529" s="466" t="s">
        <v>31</v>
      </c>
      <c r="C529" s="466"/>
      <c r="D529" s="461" t="s">
        <v>32</v>
      </c>
      <c r="E529" s="461"/>
      <c r="F529" s="461"/>
      <c r="G529" s="461"/>
      <c r="H529" s="467">
        <v>43220</v>
      </c>
      <c r="I529" s="467"/>
      <c r="J529" s="467"/>
      <c r="K529" s="467"/>
    </row>
    <row r="530" spans="1:11" ht="34.5" customHeight="1" x14ac:dyDescent="0.25">
      <c r="A530" s="465"/>
      <c r="B530" s="466"/>
      <c r="C530" s="466"/>
      <c r="D530" s="468" t="s">
        <v>33</v>
      </c>
      <c r="E530" s="468"/>
      <c r="F530" s="468"/>
      <c r="G530" s="468"/>
      <c r="H530" s="468" t="s">
        <v>506</v>
      </c>
      <c r="I530" s="468"/>
      <c r="J530" s="468"/>
      <c r="K530" s="468"/>
    </row>
    <row r="531" spans="1:11" ht="18.75" x14ac:dyDescent="0.25">
      <c r="A531" s="465"/>
      <c r="B531" s="466"/>
      <c r="C531" s="466"/>
      <c r="D531" s="461" t="s">
        <v>507</v>
      </c>
      <c r="E531" s="461"/>
      <c r="F531" s="461"/>
      <c r="G531" s="461"/>
      <c r="H531" s="461" t="s">
        <v>508</v>
      </c>
      <c r="I531" s="461"/>
      <c r="J531" s="461"/>
      <c r="K531" s="461"/>
    </row>
    <row r="532" spans="1:11" ht="18.75" x14ac:dyDescent="0.25">
      <c r="A532" s="465"/>
      <c r="B532" s="466"/>
      <c r="C532" s="466"/>
      <c r="D532" s="461" t="s">
        <v>509</v>
      </c>
      <c r="E532" s="461"/>
      <c r="F532" s="461"/>
      <c r="G532" s="461"/>
      <c r="H532" s="461" t="s">
        <v>510</v>
      </c>
      <c r="I532" s="461"/>
      <c r="J532" s="461"/>
      <c r="K532" s="461"/>
    </row>
    <row r="533" spans="1:11" ht="18.75" x14ac:dyDescent="0.25">
      <c r="A533" s="465"/>
      <c r="B533" s="466"/>
      <c r="C533" s="466"/>
      <c r="D533" s="461" t="s">
        <v>39</v>
      </c>
      <c r="E533" s="461"/>
      <c r="F533" s="461"/>
      <c r="G533" s="461"/>
      <c r="H533" s="461" t="s">
        <v>511</v>
      </c>
      <c r="I533" s="461"/>
      <c r="J533" s="461"/>
      <c r="K533" s="461"/>
    </row>
    <row r="534" spans="1:11" ht="18.75" x14ac:dyDescent="0.25">
      <c r="A534" s="465"/>
      <c r="B534" s="466"/>
      <c r="C534" s="466"/>
      <c r="D534" s="461" t="s">
        <v>516</v>
      </c>
      <c r="E534" s="461"/>
      <c r="F534" s="461"/>
      <c r="G534" s="461"/>
      <c r="H534" s="462">
        <v>62880</v>
      </c>
      <c r="I534" s="462"/>
      <c r="J534" s="462"/>
      <c r="K534" s="462"/>
    </row>
    <row r="535" spans="1:11" ht="18.75" x14ac:dyDescent="0.25">
      <c r="A535" s="465"/>
      <c r="B535" s="466"/>
      <c r="C535" s="466"/>
      <c r="D535" s="461" t="s">
        <v>517</v>
      </c>
      <c r="E535" s="461"/>
      <c r="F535" s="461"/>
      <c r="G535" s="461"/>
      <c r="H535" s="462">
        <v>94320</v>
      </c>
      <c r="I535" s="462"/>
      <c r="J535" s="462"/>
      <c r="K535" s="462"/>
    </row>
    <row r="536" spans="1:11" ht="18.75" x14ac:dyDescent="0.25">
      <c r="A536" s="24"/>
      <c r="B536" s="24"/>
      <c r="C536" s="24"/>
      <c r="D536" s="461" t="s">
        <v>27</v>
      </c>
      <c r="E536" s="461"/>
      <c r="F536" s="461"/>
      <c r="G536" s="461"/>
      <c r="H536" s="842">
        <v>157200</v>
      </c>
      <c r="I536" s="843"/>
      <c r="J536" s="843"/>
      <c r="K536" s="844"/>
    </row>
    <row r="538" spans="1:11" ht="31.5" x14ac:dyDescent="0.5">
      <c r="A538" s="457" t="s">
        <v>499</v>
      </c>
      <c r="B538" s="457"/>
      <c r="C538" s="457"/>
      <c r="D538" s="457"/>
      <c r="E538" s="457"/>
      <c r="F538" s="457"/>
      <c r="G538" s="457"/>
      <c r="H538" s="457"/>
      <c r="I538" s="457"/>
      <c r="J538" s="457"/>
      <c r="K538" s="457"/>
    </row>
    <row r="539" spans="1:11" ht="18.75" customHeight="1" x14ac:dyDescent="0.4">
      <c r="A539" s="486" t="s">
        <v>1</v>
      </c>
      <c r="B539" s="486"/>
      <c r="C539" s="486"/>
      <c r="D539" s="486"/>
      <c r="E539" s="486"/>
      <c r="F539" s="486"/>
      <c r="G539" s="486"/>
      <c r="H539" s="486"/>
      <c r="I539" s="486"/>
      <c r="J539" s="486"/>
      <c r="K539" s="486"/>
    </row>
    <row r="540" spans="1:11" ht="18.75" x14ac:dyDescent="0.25">
      <c r="A540" s="461" t="s">
        <v>2</v>
      </c>
      <c r="B540" s="461"/>
      <c r="C540" s="461"/>
      <c r="D540" s="480" t="s">
        <v>500</v>
      </c>
      <c r="E540" s="480"/>
      <c r="F540" s="480"/>
      <c r="G540" s="480"/>
      <c r="H540" s="480"/>
      <c r="I540" s="480"/>
      <c r="J540" s="480"/>
      <c r="K540" s="480"/>
    </row>
    <row r="541" spans="1:11" ht="18.75" x14ac:dyDescent="0.25">
      <c r="A541" s="461" t="s">
        <v>4</v>
      </c>
      <c r="B541" s="461"/>
      <c r="C541" s="461"/>
      <c r="D541" s="480" t="s">
        <v>500</v>
      </c>
      <c r="E541" s="480"/>
      <c r="F541" s="480"/>
      <c r="G541" s="480"/>
      <c r="H541" s="480"/>
      <c r="I541" s="480"/>
      <c r="J541" s="480"/>
      <c r="K541" s="480"/>
    </row>
    <row r="542" spans="1:11" ht="18.75" x14ac:dyDescent="0.25">
      <c r="A542" s="461" t="s">
        <v>6</v>
      </c>
      <c r="B542" s="461"/>
      <c r="C542" s="461"/>
      <c r="D542" s="480" t="s">
        <v>546</v>
      </c>
      <c r="E542" s="480"/>
      <c r="F542" s="480"/>
      <c r="G542" s="480"/>
      <c r="H542" s="480"/>
      <c r="I542" s="480"/>
      <c r="J542" s="480"/>
      <c r="K542" s="480"/>
    </row>
    <row r="543" spans="1:11" ht="36" customHeight="1" x14ac:dyDescent="0.25">
      <c r="A543" s="838" t="s">
        <v>502</v>
      </c>
      <c r="B543" s="839"/>
      <c r="C543" s="840"/>
      <c r="D543" s="884" t="s">
        <v>547</v>
      </c>
      <c r="E543" s="885"/>
      <c r="F543" s="885"/>
      <c r="G543" s="885"/>
      <c r="H543" s="885"/>
      <c r="I543" s="885"/>
      <c r="J543" s="885"/>
      <c r="K543" s="886"/>
    </row>
    <row r="544" spans="1:11" ht="18.75" x14ac:dyDescent="0.3">
      <c r="A544" s="463" t="s">
        <v>9</v>
      </c>
      <c r="B544" s="463"/>
      <c r="C544" s="463"/>
      <c r="D544" s="476" t="s">
        <v>10</v>
      </c>
      <c r="E544" s="476"/>
      <c r="F544" s="476"/>
      <c r="G544" s="476"/>
      <c r="H544" s="476"/>
      <c r="I544" s="476"/>
      <c r="J544" s="476"/>
      <c r="K544" s="476"/>
    </row>
    <row r="545" spans="1:11" ht="18.75" x14ac:dyDescent="0.3">
      <c r="A545" s="190" t="s">
        <v>11</v>
      </c>
      <c r="B545" s="190"/>
      <c r="C545" s="190"/>
      <c r="D545" s="477">
        <v>262000</v>
      </c>
      <c r="E545" s="477"/>
      <c r="F545" s="477"/>
      <c r="G545" s="477"/>
      <c r="H545" s="477"/>
      <c r="I545" s="477"/>
      <c r="J545" s="477"/>
      <c r="K545" s="477"/>
    </row>
    <row r="546" spans="1:11" ht="18.75" x14ac:dyDescent="0.3">
      <c r="A546" s="190" t="s">
        <v>12</v>
      </c>
      <c r="B546" s="190"/>
      <c r="C546" s="190"/>
      <c r="D546" s="476"/>
      <c r="E546" s="476"/>
      <c r="F546" s="476"/>
      <c r="G546" s="476"/>
      <c r="H546" s="476"/>
      <c r="I546" s="476"/>
      <c r="J546" s="476"/>
      <c r="K546" s="476"/>
    </row>
    <row r="547" spans="1:11" ht="18.75" x14ac:dyDescent="0.3">
      <c r="A547" s="478" t="s">
        <v>13</v>
      </c>
      <c r="B547" s="478"/>
      <c r="C547" s="478"/>
      <c r="D547" s="478"/>
      <c r="E547" s="478"/>
      <c r="F547" s="478"/>
      <c r="G547" s="478"/>
      <c r="H547" s="478"/>
      <c r="I547" s="478"/>
      <c r="J547" s="478"/>
      <c r="K547" s="478"/>
    </row>
    <row r="548" spans="1:11" ht="18.75" x14ac:dyDescent="0.3">
      <c r="A548" s="479"/>
      <c r="B548" s="479"/>
      <c r="C548" s="479"/>
      <c r="D548" s="479"/>
      <c r="E548" s="479"/>
      <c r="F548" s="479"/>
      <c r="G548" s="479"/>
      <c r="H548" s="479" t="s">
        <v>14</v>
      </c>
      <c r="I548" s="479"/>
      <c r="J548" s="479" t="s">
        <v>15</v>
      </c>
      <c r="K548" s="479"/>
    </row>
    <row r="549" spans="1:11" ht="18.75" x14ac:dyDescent="0.3">
      <c r="A549" s="466" t="s">
        <v>16</v>
      </c>
      <c r="B549" s="466"/>
      <c r="C549" s="466"/>
      <c r="D549" s="463" t="s">
        <v>17</v>
      </c>
      <c r="E549" s="463"/>
      <c r="F549" s="463"/>
      <c r="G549" s="463"/>
      <c r="H549" s="475" t="s">
        <v>504</v>
      </c>
      <c r="I549" s="475"/>
      <c r="J549" s="475" t="s">
        <v>505</v>
      </c>
      <c r="K549" s="475"/>
    </row>
    <row r="550" spans="1:11" ht="39" customHeight="1" x14ac:dyDescent="0.25">
      <c r="A550" s="466"/>
      <c r="B550" s="466"/>
      <c r="C550" s="466"/>
      <c r="D550" s="461" t="s">
        <v>20</v>
      </c>
      <c r="E550" s="461"/>
      <c r="F550" s="461"/>
      <c r="G550" s="461"/>
      <c r="H550" s="466" t="s">
        <v>21</v>
      </c>
      <c r="I550" s="466"/>
      <c r="J550" s="466"/>
      <c r="K550" s="466"/>
    </row>
    <row r="551" spans="1:11" ht="18.75" x14ac:dyDescent="0.3">
      <c r="A551" s="466"/>
      <c r="B551" s="466"/>
      <c r="C551" s="466"/>
      <c r="D551" s="463" t="s">
        <v>22</v>
      </c>
      <c r="E551" s="463"/>
      <c r="F551" s="463"/>
      <c r="G551" s="463"/>
      <c r="H551" s="12">
        <v>5</v>
      </c>
      <c r="I551" s="189" t="s">
        <v>23</v>
      </c>
      <c r="J551" s="12">
        <v>6</v>
      </c>
      <c r="K551" s="189" t="s">
        <v>23</v>
      </c>
    </row>
    <row r="552" spans="1:11" ht="18.75" x14ac:dyDescent="0.3">
      <c r="A552" s="466"/>
      <c r="B552" s="466"/>
      <c r="C552" s="466"/>
      <c r="D552" s="463" t="s">
        <v>24</v>
      </c>
      <c r="E552" s="463"/>
      <c r="F552" s="463"/>
      <c r="G552" s="463"/>
      <c r="H552" s="12">
        <v>12</v>
      </c>
      <c r="I552" s="189" t="s">
        <v>23</v>
      </c>
      <c r="J552" s="12">
        <v>14</v>
      </c>
      <c r="K552" s="189" t="s">
        <v>23</v>
      </c>
    </row>
    <row r="553" spans="1:11" ht="18.75" x14ac:dyDescent="0.3">
      <c r="A553" s="466"/>
      <c r="B553" s="466"/>
      <c r="C553" s="466"/>
      <c r="D553" s="463" t="s">
        <v>25</v>
      </c>
      <c r="E553" s="463"/>
      <c r="F553" s="463"/>
      <c r="G553" s="463"/>
      <c r="H553" s="12">
        <v>20</v>
      </c>
      <c r="I553" s="189" t="s">
        <v>23</v>
      </c>
      <c r="J553" s="12">
        <v>20</v>
      </c>
      <c r="K553" s="189" t="s">
        <v>23</v>
      </c>
    </row>
    <row r="554" spans="1:11" ht="18.75" x14ac:dyDescent="0.3">
      <c r="A554" s="466"/>
      <c r="B554" s="466"/>
      <c r="C554" s="466"/>
      <c r="D554" s="463" t="s">
        <v>26</v>
      </c>
      <c r="E554" s="463"/>
      <c r="F554" s="463"/>
      <c r="G554" s="463"/>
      <c r="H554" s="71">
        <v>3588.57</v>
      </c>
      <c r="I554" s="12"/>
      <c r="J554" s="71">
        <v>2100</v>
      </c>
      <c r="K554" s="189"/>
    </row>
    <row r="555" spans="1:11" ht="18.75" x14ac:dyDescent="0.3">
      <c r="A555" s="466"/>
      <c r="B555" s="466"/>
      <c r="C555" s="466"/>
      <c r="D555" s="463" t="s">
        <v>26</v>
      </c>
      <c r="E555" s="463"/>
      <c r="F555" s="463"/>
      <c r="G555" s="463"/>
      <c r="H555" s="71">
        <v>4710</v>
      </c>
      <c r="I555" s="12"/>
      <c r="J555" s="71">
        <v>4200</v>
      </c>
      <c r="K555" s="189"/>
    </row>
    <row r="556" spans="1:11" ht="18.75" x14ac:dyDescent="0.3">
      <c r="A556" s="466"/>
      <c r="B556" s="466"/>
      <c r="C556" s="466"/>
      <c r="D556" s="463" t="s">
        <v>27</v>
      </c>
      <c r="E556" s="463"/>
      <c r="F556" s="463"/>
      <c r="G556" s="463"/>
      <c r="H556" s="71">
        <v>62800</v>
      </c>
      <c r="I556" s="12"/>
      <c r="J556" s="71">
        <v>42000</v>
      </c>
      <c r="K556" s="12"/>
    </row>
    <row r="557" spans="1:11" ht="18.75" x14ac:dyDescent="0.3">
      <c r="A557" s="72"/>
      <c r="B557" s="73"/>
      <c r="C557" s="74"/>
      <c r="D557" s="74" t="s">
        <v>28</v>
      </c>
      <c r="E557" s="74"/>
      <c r="F557" s="74"/>
      <c r="G557" s="75"/>
      <c r="H557" s="469">
        <v>104800</v>
      </c>
      <c r="I557" s="469"/>
      <c r="J557" s="469"/>
      <c r="K557" s="469"/>
    </row>
    <row r="558" spans="1:11" ht="18.75" x14ac:dyDescent="0.3">
      <c r="A558" s="470" t="s">
        <v>29</v>
      </c>
      <c r="B558" s="471"/>
      <c r="C558" s="471"/>
      <c r="D558" s="471"/>
      <c r="E558" s="471"/>
      <c r="F558" s="471"/>
      <c r="G558" s="471"/>
      <c r="H558" s="471"/>
      <c r="I558" s="471"/>
      <c r="J558" s="471"/>
      <c r="K558" s="472"/>
    </row>
    <row r="559" spans="1:11" ht="18.75" x14ac:dyDescent="0.3">
      <c r="A559" s="137"/>
      <c r="B559" s="19"/>
      <c r="C559" s="19"/>
      <c r="D559" s="19"/>
      <c r="E559" s="19"/>
      <c r="F559" s="19"/>
      <c r="G559" s="19"/>
      <c r="H559" s="473"/>
      <c r="I559" s="473"/>
      <c r="J559" s="473"/>
      <c r="K559" s="474"/>
    </row>
    <row r="560" spans="1:11" ht="18.75" x14ac:dyDescent="0.3">
      <c r="A560" s="12"/>
      <c r="B560" s="453"/>
      <c r="C560" s="454"/>
      <c r="D560" s="461" t="s">
        <v>30</v>
      </c>
      <c r="E560" s="461"/>
      <c r="F560" s="461"/>
      <c r="G560" s="461"/>
      <c r="H560" s="467">
        <v>43055</v>
      </c>
      <c r="I560" s="467"/>
      <c r="J560" s="467"/>
      <c r="K560" s="467"/>
    </row>
    <row r="561" spans="1:11" ht="18.75" x14ac:dyDescent="0.25">
      <c r="A561" s="465">
        <v>2</v>
      </c>
      <c r="B561" s="466" t="s">
        <v>31</v>
      </c>
      <c r="C561" s="466"/>
      <c r="D561" s="461" t="s">
        <v>32</v>
      </c>
      <c r="E561" s="461"/>
      <c r="F561" s="461"/>
      <c r="G561" s="461"/>
      <c r="H561" s="467">
        <v>43220</v>
      </c>
      <c r="I561" s="467"/>
      <c r="J561" s="467"/>
      <c r="K561" s="467"/>
    </row>
    <row r="562" spans="1:11" ht="39.75" customHeight="1" x14ac:dyDescent="0.25">
      <c r="A562" s="465"/>
      <c r="B562" s="466"/>
      <c r="C562" s="466"/>
      <c r="D562" s="468" t="s">
        <v>33</v>
      </c>
      <c r="E562" s="468"/>
      <c r="F562" s="468"/>
      <c r="G562" s="468"/>
      <c r="H562" s="468" t="s">
        <v>506</v>
      </c>
      <c r="I562" s="468"/>
      <c r="J562" s="468"/>
      <c r="K562" s="468"/>
    </row>
    <row r="563" spans="1:11" ht="18.75" x14ac:dyDescent="0.25">
      <c r="A563" s="465"/>
      <c r="B563" s="466"/>
      <c r="C563" s="466"/>
      <c r="D563" s="461" t="s">
        <v>507</v>
      </c>
      <c r="E563" s="461"/>
      <c r="F563" s="461"/>
      <c r="G563" s="461"/>
      <c r="H563" s="461" t="s">
        <v>508</v>
      </c>
      <c r="I563" s="461"/>
      <c r="J563" s="461"/>
      <c r="K563" s="461"/>
    </row>
    <row r="564" spans="1:11" ht="18.75" x14ac:dyDescent="0.25">
      <c r="A564" s="465"/>
      <c r="B564" s="466"/>
      <c r="C564" s="466"/>
      <c r="D564" s="461" t="s">
        <v>509</v>
      </c>
      <c r="E564" s="461"/>
      <c r="F564" s="461"/>
      <c r="G564" s="461"/>
      <c r="H564" s="461" t="s">
        <v>510</v>
      </c>
      <c r="I564" s="461"/>
      <c r="J564" s="461"/>
      <c r="K564" s="461"/>
    </row>
    <row r="565" spans="1:11" ht="18.75" x14ac:dyDescent="0.25">
      <c r="A565" s="465"/>
      <c r="B565" s="466"/>
      <c r="C565" s="466"/>
      <c r="D565" s="461" t="s">
        <v>39</v>
      </c>
      <c r="E565" s="461"/>
      <c r="F565" s="461"/>
      <c r="G565" s="461"/>
      <c r="H565" s="461" t="s">
        <v>511</v>
      </c>
      <c r="I565" s="461"/>
      <c r="J565" s="461"/>
      <c r="K565" s="461"/>
    </row>
    <row r="566" spans="1:11" ht="18.75" x14ac:dyDescent="0.25">
      <c r="A566" s="465"/>
      <c r="B566" s="466"/>
      <c r="C566" s="466"/>
      <c r="D566" s="461" t="s">
        <v>516</v>
      </c>
      <c r="E566" s="461"/>
      <c r="F566" s="461"/>
      <c r="G566" s="461"/>
      <c r="H566" s="462">
        <v>62880</v>
      </c>
      <c r="I566" s="462"/>
      <c r="J566" s="462"/>
      <c r="K566" s="462"/>
    </row>
    <row r="567" spans="1:11" ht="18.75" x14ac:dyDescent="0.25">
      <c r="A567" s="465"/>
      <c r="B567" s="466"/>
      <c r="C567" s="466"/>
      <c r="D567" s="461" t="s">
        <v>517</v>
      </c>
      <c r="E567" s="461"/>
      <c r="F567" s="461"/>
      <c r="G567" s="461"/>
      <c r="H567" s="462">
        <v>94320</v>
      </c>
      <c r="I567" s="462"/>
      <c r="J567" s="462"/>
      <c r="K567" s="462"/>
    </row>
    <row r="568" spans="1:11" ht="18.75" x14ac:dyDescent="0.25">
      <c r="A568" s="24"/>
      <c r="B568" s="24"/>
      <c r="C568" s="24"/>
      <c r="D568" s="461" t="s">
        <v>27</v>
      </c>
      <c r="E568" s="461"/>
      <c r="F568" s="461"/>
      <c r="G568" s="461"/>
      <c r="H568" s="842">
        <v>157200</v>
      </c>
      <c r="I568" s="843"/>
      <c r="J568" s="843"/>
      <c r="K568" s="844"/>
    </row>
    <row r="569" spans="1:11" x14ac:dyDescent="0.25">
      <c r="A569" s="133"/>
      <c r="B569" s="134"/>
      <c r="C569" s="134"/>
      <c r="D569" s="134"/>
      <c r="E569" s="134"/>
      <c r="F569" s="134"/>
      <c r="G569" s="134"/>
      <c r="H569" s="134"/>
      <c r="I569" s="134"/>
      <c r="J569" s="134"/>
      <c r="K569" s="136"/>
    </row>
    <row r="570" spans="1:11" ht="31.5" x14ac:dyDescent="0.5">
      <c r="A570" s="457" t="s">
        <v>499</v>
      </c>
      <c r="B570" s="457"/>
      <c r="C570" s="457"/>
      <c r="D570" s="457"/>
      <c r="E570" s="457"/>
      <c r="F570" s="457"/>
      <c r="G570" s="457"/>
      <c r="H570" s="457"/>
      <c r="I570" s="457"/>
      <c r="J570" s="457"/>
      <c r="K570" s="457"/>
    </row>
    <row r="571" spans="1:11" ht="26.25" x14ac:dyDescent="0.4">
      <c r="A571" s="486" t="s">
        <v>1</v>
      </c>
      <c r="B571" s="486"/>
      <c r="C571" s="486"/>
      <c r="D571" s="486"/>
      <c r="E571" s="486"/>
      <c r="F571" s="486"/>
      <c r="G571" s="486"/>
      <c r="H571" s="486"/>
      <c r="I571" s="486"/>
      <c r="J571" s="486"/>
      <c r="K571" s="486"/>
    </row>
    <row r="572" spans="1:11" ht="18.75" x14ac:dyDescent="0.25">
      <c r="A572" s="461" t="s">
        <v>2</v>
      </c>
      <c r="B572" s="461"/>
      <c r="C572" s="461"/>
      <c r="D572" s="480" t="s">
        <v>500</v>
      </c>
      <c r="E572" s="480"/>
      <c r="F572" s="480"/>
      <c r="G572" s="480"/>
      <c r="H572" s="480"/>
      <c r="I572" s="480"/>
      <c r="J572" s="480"/>
      <c r="K572" s="480"/>
    </row>
    <row r="573" spans="1:11" ht="18.75" x14ac:dyDescent="0.25">
      <c r="A573" s="461" t="s">
        <v>4</v>
      </c>
      <c r="B573" s="461"/>
      <c r="C573" s="461"/>
      <c r="D573" s="480" t="s">
        <v>500</v>
      </c>
      <c r="E573" s="480"/>
      <c r="F573" s="480"/>
      <c r="G573" s="480"/>
      <c r="H573" s="480"/>
      <c r="I573" s="480"/>
      <c r="J573" s="480"/>
      <c r="K573" s="480"/>
    </row>
    <row r="574" spans="1:11" ht="18.75" x14ac:dyDescent="0.25">
      <c r="A574" s="461" t="s">
        <v>6</v>
      </c>
      <c r="B574" s="461"/>
      <c r="C574" s="461"/>
      <c r="D574" s="480" t="s">
        <v>548</v>
      </c>
      <c r="E574" s="480"/>
      <c r="F574" s="480"/>
      <c r="G574" s="480"/>
      <c r="H574" s="480"/>
      <c r="I574" s="480"/>
      <c r="J574" s="480"/>
      <c r="K574" s="480"/>
    </row>
    <row r="575" spans="1:11" ht="39.75" customHeight="1" x14ac:dyDescent="0.25">
      <c r="A575" s="838" t="s">
        <v>502</v>
      </c>
      <c r="B575" s="839"/>
      <c r="C575" s="840"/>
      <c r="D575" s="884" t="s">
        <v>549</v>
      </c>
      <c r="E575" s="885"/>
      <c r="F575" s="885"/>
      <c r="G575" s="885"/>
      <c r="H575" s="885"/>
      <c r="I575" s="885"/>
      <c r="J575" s="885"/>
      <c r="K575" s="886"/>
    </row>
    <row r="576" spans="1:11" ht="18.75" x14ac:dyDescent="0.3">
      <c r="A576" s="463" t="s">
        <v>9</v>
      </c>
      <c r="B576" s="463"/>
      <c r="C576" s="463"/>
      <c r="D576" s="476" t="s">
        <v>10</v>
      </c>
      <c r="E576" s="476"/>
      <c r="F576" s="476"/>
      <c r="G576" s="476"/>
      <c r="H576" s="476"/>
      <c r="I576" s="476"/>
      <c r="J576" s="476"/>
      <c r="K576" s="476"/>
    </row>
    <row r="577" spans="1:11" ht="18.75" x14ac:dyDescent="0.3">
      <c r="A577" s="190" t="s">
        <v>11</v>
      </c>
      <c r="B577" s="190"/>
      <c r="C577" s="190"/>
      <c r="D577" s="477">
        <v>262000</v>
      </c>
      <c r="E577" s="477"/>
      <c r="F577" s="477"/>
      <c r="G577" s="477"/>
      <c r="H577" s="477"/>
      <c r="I577" s="477"/>
      <c r="J577" s="477"/>
      <c r="K577" s="477"/>
    </row>
    <row r="578" spans="1:11" ht="18.75" x14ac:dyDescent="0.3">
      <c r="A578" s="190" t="s">
        <v>12</v>
      </c>
      <c r="B578" s="190"/>
      <c r="C578" s="190"/>
      <c r="D578" s="476"/>
      <c r="E578" s="476"/>
      <c r="F578" s="476"/>
      <c r="G578" s="476"/>
      <c r="H578" s="476"/>
      <c r="I578" s="476"/>
      <c r="J578" s="476"/>
      <c r="K578" s="476"/>
    </row>
    <row r="579" spans="1:11" ht="18.75" x14ac:dyDescent="0.3">
      <c r="A579" s="478" t="s">
        <v>13</v>
      </c>
      <c r="B579" s="478"/>
      <c r="C579" s="478"/>
      <c r="D579" s="478"/>
      <c r="E579" s="478"/>
      <c r="F579" s="478"/>
      <c r="G579" s="478"/>
      <c r="H579" s="478"/>
      <c r="I579" s="478"/>
      <c r="J579" s="478"/>
      <c r="K579" s="478"/>
    </row>
    <row r="580" spans="1:11" ht="18.75" x14ac:dyDescent="0.3">
      <c r="A580" s="479"/>
      <c r="B580" s="479"/>
      <c r="C580" s="479"/>
      <c r="D580" s="479"/>
      <c r="E580" s="479"/>
      <c r="F580" s="479"/>
      <c r="G580" s="479"/>
      <c r="H580" s="479" t="s">
        <v>14</v>
      </c>
      <c r="I580" s="479"/>
      <c r="J580" s="479" t="s">
        <v>15</v>
      </c>
      <c r="K580" s="479"/>
    </row>
    <row r="581" spans="1:11" ht="18.75" x14ac:dyDescent="0.3">
      <c r="A581" s="466" t="s">
        <v>16</v>
      </c>
      <c r="B581" s="466"/>
      <c r="C581" s="466"/>
      <c r="D581" s="463" t="s">
        <v>17</v>
      </c>
      <c r="E581" s="463"/>
      <c r="F581" s="463"/>
      <c r="G581" s="463"/>
      <c r="H581" s="475" t="s">
        <v>504</v>
      </c>
      <c r="I581" s="475"/>
      <c r="J581" s="475" t="s">
        <v>505</v>
      </c>
      <c r="K581" s="475"/>
    </row>
    <row r="582" spans="1:11" ht="41.25" customHeight="1" x14ac:dyDescent="0.25">
      <c r="A582" s="466"/>
      <c r="B582" s="466"/>
      <c r="C582" s="466"/>
      <c r="D582" s="461" t="s">
        <v>20</v>
      </c>
      <c r="E582" s="461"/>
      <c r="F582" s="461"/>
      <c r="G582" s="461"/>
      <c r="H582" s="466" t="s">
        <v>21</v>
      </c>
      <c r="I582" s="466"/>
      <c r="J582" s="466"/>
      <c r="K582" s="466"/>
    </row>
    <row r="583" spans="1:11" ht="18.75" x14ac:dyDescent="0.3">
      <c r="A583" s="466"/>
      <c r="B583" s="466"/>
      <c r="C583" s="466"/>
      <c r="D583" s="463" t="s">
        <v>22</v>
      </c>
      <c r="E583" s="463"/>
      <c r="F583" s="463"/>
      <c r="G583" s="463"/>
      <c r="H583" s="12">
        <v>5</v>
      </c>
      <c r="I583" s="189" t="s">
        <v>23</v>
      </c>
      <c r="J583" s="12">
        <v>6</v>
      </c>
      <c r="K583" s="189" t="s">
        <v>23</v>
      </c>
    </row>
    <row r="584" spans="1:11" ht="18.75" x14ac:dyDescent="0.3">
      <c r="A584" s="466"/>
      <c r="B584" s="466"/>
      <c r="C584" s="466"/>
      <c r="D584" s="463" t="s">
        <v>24</v>
      </c>
      <c r="E584" s="463"/>
      <c r="F584" s="463"/>
      <c r="G584" s="463"/>
      <c r="H584" s="12">
        <v>12</v>
      </c>
      <c r="I584" s="189" t="s">
        <v>23</v>
      </c>
      <c r="J584" s="12">
        <v>14</v>
      </c>
      <c r="K584" s="189" t="s">
        <v>23</v>
      </c>
    </row>
    <row r="585" spans="1:11" ht="18.75" x14ac:dyDescent="0.3">
      <c r="A585" s="466"/>
      <c r="B585" s="466"/>
      <c r="C585" s="466"/>
      <c r="D585" s="463" t="s">
        <v>25</v>
      </c>
      <c r="E585" s="463"/>
      <c r="F585" s="463"/>
      <c r="G585" s="463"/>
      <c r="H585" s="12">
        <v>20</v>
      </c>
      <c r="I585" s="189" t="s">
        <v>23</v>
      </c>
      <c r="J585" s="12">
        <v>20</v>
      </c>
      <c r="K585" s="189" t="s">
        <v>23</v>
      </c>
    </row>
    <row r="586" spans="1:11" ht="18.75" x14ac:dyDescent="0.3">
      <c r="A586" s="466"/>
      <c r="B586" s="466"/>
      <c r="C586" s="466"/>
      <c r="D586" s="463" t="s">
        <v>26</v>
      </c>
      <c r="E586" s="463"/>
      <c r="F586" s="463"/>
      <c r="G586" s="463"/>
      <c r="H586" s="71">
        <v>3588.57</v>
      </c>
      <c r="I586" s="12"/>
      <c r="J586" s="71">
        <v>2100</v>
      </c>
      <c r="K586" s="189"/>
    </row>
    <row r="587" spans="1:11" ht="18.75" x14ac:dyDescent="0.3">
      <c r="A587" s="466"/>
      <c r="B587" s="466"/>
      <c r="C587" s="466"/>
      <c r="D587" s="463" t="s">
        <v>26</v>
      </c>
      <c r="E587" s="463"/>
      <c r="F587" s="463"/>
      <c r="G587" s="463"/>
      <c r="H587" s="71">
        <v>4710</v>
      </c>
      <c r="I587" s="12"/>
      <c r="J587" s="71">
        <v>4200</v>
      </c>
      <c r="K587" s="189"/>
    </row>
    <row r="588" spans="1:11" ht="18.75" x14ac:dyDescent="0.3">
      <c r="A588" s="466"/>
      <c r="B588" s="466"/>
      <c r="C588" s="466"/>
      <c r="D588" s="463" t="s">
        <v>27</v>
      </c>
      <c r="E588" s="463"/>
      <c r="F588" s="463"/>
      <c r="G588" s="463"/>
      <c r="H588" s="71">
        <v>62800</v>
      </c>
      <c r="I588" s="12"/>
      <c r="J588" s="71">
        <v>42000</v>
      </c>
      <c r="K588" s="12"/>
    </row>
    <row r="589" spans="1:11" ht="18.75" x14ac:dyDescent="0.3">
      <c r="A589" s="72"/>
      <c r="B589" s="73"/>
      <c r="C589" s="74"/>
      <c r="D589" s="74" t="s">
        <v>28</v>
      </c>
      <c r="E589" s="74"/>
      <c r="F589" s="74"/>
      <c r="G589" s="75"/>
      <c r="H589" s="469">
        <v>104800</v>
      </c>
      <c r="I589" s="469"/>
      <c r="J589" s="469"/>
      <c r="K589" s="469"/>
    </row>
    <row r="590" spans="1:11" ht="18.75" x14ac:dyDescent="0.3">
      <c r="A590" s="470" t="s">
        <v>29</v>
      </c>
      <c r="B590" s="471"/>
      <c r="C590" s="471"/>
      <c r="D590" s="471"/>
      <c r="E590" s="471"/>
      <c r="F590" s="471"/>
      <c r="G590" s="471"/>
      <c r="H590" s="471"/>
      <c r="I590" s="471"/>
      <c r="J590" s="471"/>
      <c r="K590" s="472"/>
    </row>
    <row r="591" spans="1:11" ht="18.75" x14ac:dyDescent="0.3">
      <c r="A591" s="137"/>
      <c r="B591" s="19"/>
      <c r="C591" s="19"/>
      <c r="D591" s="19"/>
      <c r="E591" s="19"/>
      <c r="F591" s="19"/>
      <c r="G591" s="19"/>
      <c r="H591" s="473"/>
      <c r="I591" s="473"/>
      <c r="J591" s="473"/>
      <c r="K591" s="474"/>
    </row>
    <row r="592" spans="1:11" ht="18.75" x14ac:dyDescent="0.3">
      <c r="A592" s="12"/>
      <c r="B592" s="453"/>
      <c r="C592" s="454"/>
      <c r="D592" s="461" t="s">
        <v>30</v>
      </c>
      <c r="E592" s="461"/>
      <c r="F592" s="461"/>
      <c r="G592" s="461"/>
      <c r="H592" s="467">
        <v>43055</v>
      </c>
      <c r="I592" s="467"/>
      <c r="J592" s="467"/>
      <c r="K592" s="467"/>
    </row>
    <row r="593" spans="1:11" ht="18.75" x14ac:dyDescent="0.25">
      <c r="A593" s="465">
        <v>2</v>
      </c>
      <c r="B593" s="466" t="s">
        <v>31</v>
      </c>
      <c r="C593" s="466"/>
      <c r="D593" s="461" t="s">
        <v>32</v>
      </c>
      <c r="E593" s="461"/>
      <c r="F593" s="461"/>
      <c r="G593" s="461"/>
      <c r="H593" s="467">
        <v>43220</v>
      </c>
      <c r="I593" s="467"/>
      <c r="J593" s="467"/>
      <c r="K593" s="467"/>
    </row>
    <row r="594" spans="1:11" ht="37.5" customHeight="1" x14ac:dyDescent="0.25">
      <c r="A594" s="465"/>
      <c r="B594" s="466"/>
      <c r="C594" s="466"/>
      <c r="D594" s="468" t="s">
        <v>33</v>
      </c>
      <c r="E594" s="468"/>
      <c r="F594" s="468"/>
      <c r="G594" s="468"/>
      <c r="H594" s="468" t="s">
        <v>506</v>
      </c>
      <c r="I594" s="468"/>
      <c r="J594" s="468"/>
      <c r="K594" s="468"/>
    </row>
    <row r="595" spans="1:11" ht="18.75" x14ac:dyDescent="0.25">
      <c r="A595" s="465"/>
      <c r="B595" s="466"/>
      <c r="C595" s="466"/>
      <c r="D595" s="461" t="s">
        <v>507</v>
      </c>
      <c r="E595" s="461"/>
      <c r="F595" s="461"/>
      <c r="G595" s="461"/>
      <c r="H595" s="461" t="s">
        <v>508</v>
      </c>
      <c r="I595" s="461"/>
      <c r="J595" s="461"/>
      <c r="K595" s="461"/>
    </row>
    <row r="596" spans="1:11" ht="18.75" x14ac:dyDescent="0.25">
      <c r="A596" s="465"/>
      <c r="B596" s="466"/>
      <c r="C596" s="466"/>
      <c r="D596" s="461" t="s">
        <v>509</v>
      </c>
      <c r="E596" s="461"/>
      <c r="F596" s="461"/>
      <c r="G596" s="461"/>
      <c r="H596" s="461" t="s">
        <v>510</v>
      </c>
      <c r="I596" s="461"/>
      <c r="J596" s="461"/>
      <c r="K596" s="461"/>
    </row>
    <row r="597" spans="1:11" ht="18.75" x14ac:dyDescent="0.25">
      <c r="A597" s="465"/>
      <c r="B597" s="466"/>
      <c r="C597" s="466"/>
      <c r="D597" s="461" t="s">
        <v>39</v>
      </c>
      <c r="E597" s="461"/>
      <c r="F597" s="461"/>
      <c r="G597" s="461"/>
      <c r="H597" s="461" t="s">
        <v>511</v>
      </c>
      <c r="I597" s="461"/>
      <c r="J597" s="461"/>
      <c r="K597" s="461"/>
    </row>
    <row r="598" spans="1:11" ht="18.75" x14ac:dyDescent="0.25">
      <c r="A598" s="465"/>
      <c r="B598" s="466"/>
      <c r="C598" s="466"/>
      <c r="D598" s="461" t="s">
        <v>516</v>
      </c>
      <c r="E598" s="461"/>
      <c r="F598" s="461"/>
      <c r="G598" s="461"/>
      <c r="H598" s="462">
        <v>62880</v>
      </c>
      <c r="I598" s="462"/>
      <c r="J598" s="462"/>
      <c r="K598" s="462"/>
    </row>
    <row r="599" spans="1:11" ht="18.75" x14ac:dyDescent="0.25">
      <c r="A599" s="465"/>
      <c r="B599" s="466"/>
      <c r="C599" s="466"/>
      <c r="D599" s="461" t="s">
        <v>517</v>
      </c>
      <c r="E599" s="461"/>
      <c r="F599" s="461"/>
      <c r="G599" s="461"/>
      <c r="H599" s="462">
        <v>94320</v>
      </c>
      <c r="I599" s="462"/>
      <c r="J599" s="462"/>
      <c r="K599" s="462"/>
    </row>
    <row r="600" spans="1:11" ht="18.75" x14ac:dyDescent="0.25">
      <c r="A600" s="24"/>
      <c r="B600" s="24"/>
      <c r="C600" s="24"/>
      <c r="D600" s="461" t="s">
        <v>27</v>
      </c>
      <c r="E600" s="461"/>
      <c r="F600" s="461"/>
      <c r="G600" s="461"/>
      <c r="H600" s="842">
        <v>157200</v>
      </c>
      <c r="I600" s="843"/>
      <c r="J600" s="843"/>
      <c r="K600" s="844"/>
    </row>
    <row r="601" spans="1:11" x14ac:dyDescent="0.25">
      <c r="A601" s="138"/>
      <c r="B601" s="13"/>
      <c r="C601" s="13"/>
      <c r="D601" s="13"/>
      <c r="E601" s="13"/>
      <c r="F601" s="13"/>
      <c r="G601" s="13"/>
      <c r="H601" s="13"/>
      <c r="I601" s="13"/>
      <c r="J601" s="13"/>
      <c r="K601" s="140"/>
    </row>
    <row r="602" spans="1:11" ht="26.25" customHeight="1" x14ac:dyDescent="0.5">
      <c r="A602" s="491" t="s">
        <v>499</v>
      </c>
      <c r="B602" s="492"/>
      <c r="C602" s="492"/>
      <c r="D602" s="492"/>
      <c r="E602" s="492"/>
      <c r="F602" s="492"/>
      <c r="G602" s="492"/>
      <c r="H602" s="492"/>
      <c r="I602" s="492"/>
      <c r="J602" s="492"/>
      <c r="K602" s="493"/>
    </row>
    <row r="603" spans="1:11" ht="26.25" x14ac:dyDescent="0.4">
      <c r="A603" s="485" t="s">
        <v>1</v>
      </c>
      <c r="B603" s="486"/>
      <c r="C603" s="486"/>
      <c r="D603" s="486"/>
      <c r="E603" s="486"/>
      <c r="F603" s="486"/>
      <c r="G603" s="486"/>
      <c r="H603" s="486"/>
      <c r="I603" s="486"/>
      <c r="J603" s="486"/>
      <c r="K603" s="487"/>
    </row>
    <row r="604" spans="1:11" ht="18.75" x14ac:dyDescent="0.25">
      <c r="A604" s="461" t="s">
        <v>2</v>
      </c>
      <c r="B604" s="461"/>
      <c r="C604" s="461"/>
      <c r="D604" s="480" t="s">
        <v>500</v>
      </c>
      <c r="E604" s="480"/>
      <c r="F604" s="480"/>
      <c r="G604" s="480"/>
      <c r="H604" s="480"/>
      <c r="I604" s="480"/>
      <c r="J604" s="480"/>
      <c r="K604" s="480"/>
    </row>
    <row r="605" spans="1:11" ht="18.75" x14ac:dyDescent="0.25">
      <c r="A605" s="461" t="s">
        <v>4</v>
      </c>
      <c r="B605" s="461"/>
      <c r="C605" s="461"/>
      <c r="D605" s="480" t="s">
        <v>500</v>
      </c>
      <c r="E605" s="480"/>
      <c r="F605" s="480"/>
      <c r="G605" s="480"/>
      <c r="H605" s="480"/>
      <c r="I605" s="480"/>
      <c r="J605" s="480"/>
      <c r="K605" s="480"/>
    </row>
    <row r="606" spans="1:11" ht="18.75" x14ac:dyDescent="0.25">
      <c r="A606" s="461" t="s">
        <v>6</v>
      </c>
      <c r="B606" s="461"/>
      <c r="C606" s="461"/>
      <c r="D606" s="480" t="s">
        <v>550</v>
      </c>
      <c r="E606" s="480"/>
      <c r="F606" s="480"/>
      <c r="G606" s="480"/>
      <c r="H606" s="480"/>
      <c r="I606" s="480"/>
      <c r="J606" s="480"/>
      <c r="K606" s="480"/>
    </row>
    <row r="607" spans="1:11" ht="18.75" x14ac:dyDescent="0.25">
      <c r="A607" s="838" t="s">
        <v>502</v>
      </c>
      <c r="B607" s="839"/>
      <c r="C607" s="840"/>
      <c r="D607" s="480" t="s">
        <v>551</v>
      </c>
      <c r="E607" s="480"/>
      <c r="F607" s="480"/>
      <c r="G607" s="480"/>
      <c r="H607" s="480"/>
      <c r="I607" s="480"/>
      <c r="J607" s="480"/>
      <c r="K607" s="480"/>
    </row>
    <row r="608" spans="1:11" ht="18.75" x14ac:dyDescent="0.3">
      <c r="A608" s="463" t="s">
        <v>9</v>
      </c>
      <c r="B608" s="463"/>
      <c r="C608" s="463"/>
      <c r="D608" s="476" t="s">
        <v>10</v>
      </c>
      <c r="E608" s="476"/>
      <c r="F608" s="476"/>
      <c r="G608" s="476"/>
      <c r="H608" s="476"/>
      <c r="I608" s="476"/>
      <c r="J608" s="476"/>
      <c r="K608" s="476"/>
    </row>
    <row r="609" spans="1:11" ht="18.75" x14ac:dyDescent="0.3">
      <c r="A609" s="190" t="s">
        <v>11</v>
      </c>
      <c r="B609" s="190"/>
      <c r="C609" s="190"/>
      <c r="D609" s="477">
        <v>262000</v>
      </c>
      <c r="E609" s="477"/>
      <c r="F609" s="477"/>
      <c r="G609" s="477"/>
      <c r="H609" s="477"/>
      <c r="I609" s="477"/>
      <c r="J609" s="477"/>
      <c r="K609" s="477"/>
    </row>
    <row r="610" spans="1:11" ht="18.75" x14ac:dyDescent="0.3">
      <c r="A610" s="190" t="s">
        <v>12</v>
      </c>
      <c r="B610" s="190"/>
      <c r="C610" s="190"/>
      <c r="D610" s="476"/>
      <c r="E610" s="476"/>
      <c r="F610" s="476"/>
      <c r="G610" s="476"/>
      <c r="H610" s="476"/>
      <c r="I610" s="476"/>
      <c r="J610" s="476"/>
      <c r="K610" s="476"/>
    </row>
    <row r="611" spans="1:11" ht="18.75" x14ac:dyDescent="0.3">
      <c r="A611" s="478" t="s">
        <v>13</v>
      </c>
      <c r="B611" s="478"/>
      <c r="C611" s="478"/>
      <c r="D611" s="478"/>
      <c r="E611" s="478"/>
      <c r="F611" s="478"/>
      <c r="G611" s="478"/>
      <c r="H611" s="478"/>
      <c r="I611" s="478"/>
      <c r="J611" s="478"/>
      <c r="K611" s="478"/>
    </row>
    <row r="612" spans="1:11" ht="18.75" x14ac:dyDescent="0.3">
      <c r="A612" s="479"/>
      <c r="B612" s="479"/>
      <c r="C612" s="479"/>
      <c r="D612" s="479"/>
      <c r="E612" s="479"/>
      <c r="F612" s="479"/>
      <c r="G612" s="479"/>
      <c r="H612" s="479" t="s">
        <v>14</v>
      </c>
      <c r="I612" s="479"/>
      <c r="J612" s="479" t="s">
        <v>15</v>
      </c>
      <c r="K612" s="479"/>
    </row>
    <row r="613" spans="1:11" ht="18.75" x14ac:dyDescent="0.3">
      <c r="A613" s="466" t="s">
        <v>16</v>
      </c>
      <c r="B613" s="466"/>
      <c r="C613" s="466"/>
      <c r="D613" s="463" t="s">
        <v>17</v>
      </c>
      <c r="E613" s="463"/>
      <c r="F613" s="463"/>
      <c r="G613" s="463"/>
      <c r="H613" s="475" t="s">
        <v>504</v>
      </c>
      <c r="I613" s="475"/>
      <c r="J613" s="475" t="s">
        <v>505</v>
      </c>
      <c r="K613" s="475"/>
    </row>
    <row r="614" spans="1:11" ht="36" customHeight="1" x14ac:dyDescent="0.25">
      <c r="A614" s="466"/>
      <c r="B614" s="466"/>
      <c r="C614" s="466"/>
      <c r="D614" s="461" t="s">
        <v>20</v>
      </c>
      <c r="E614" s="461"/>
      <c r="F614" s="461"/>
      <c r="G614" s="461"/>
      <c r="H614" s="466" t="s">
        <v>21</v>
      </c>
      <c r="I614" s="466"/>
      <c r="J614" s="466"/>
      <c r="K614" s="466"/>
    </row>
    <row r="615" spans="1:11" ht="18.75" x14ac:dyDescent="0.3">
      <c r="A615" s="466"/>
      <c r="B615" s="466"/>
      <c r="C615" s="466"/>
      <c r="D615" s="463" t="s">
        <v>22</v>
      </c>
      <c r="E615" s="463"/>
      <c r="F615" s="463"/>
      <c r="G615" s="463"/>
      <c r="H615" s="12">
        <v>5</v>
      </c>
      <c r="I615" s="189" t="s">
        <v>23</v>
      </c>
      <c r="J615" s="12">
        <v>6</v>
      </c>
      <c r="K615" s="189" t="s">
        <v>23</v>
      </c>
    </row>
    <row r="616" spans="1:11" ht="18.75" x14ac:dyDescent="0.3">
      <c r="A616" s="466"/>
      <c r="B616" s="466"/>
      <c r="C616" s="466"/>
      <c r="D616" s="463" t="s">
        <v>24</v>
      </c>
      <c r="E616" s="463"/>
      <c r="F616" s="463"/>
      <c r="G616" s="463"/>
      <c r="H616" s="12">
        <v>12</v>
      </c>
      <c r="I616" s="189" t="s">
        <v>23</v>
      </c>
      <c r="J616" s="12">
        <v>14</v>
      </c>
      <c r="K616" s="189" t="s">
        <v>23</v>
      </c>
    </row>
    <row r="617" spans="1:11" ht="18.75" x14ac:dyDescent="0.3">
      <c r="A617" s="466"/>
      <c r="B617" s="466"/>
      <c r="C617" s="466"/>
      <c r="D617" s="463" t="s">
        <v>25</v>
      </c>
      <c r="E617" s="463"/>
      <c r="F617" s="463"/>
      <c r="G617" s="463"/>
      <c r="H617" s="12">
        <v>20</v>
      </c>
      <c r="I617" s="189" t="s">
        <v>23</v>
      </c>
      <c r="J617" s="12">
        <v>20</v>
      </c>
      <c r="K617" s="189" t="s">
        <v>23</v>
      </c>
    </row>
    <row r="618" spans="1:11" ht="18.75" x14ac:dyDescent="0.3">
      <c r="A618" s="466"/>
      <c r="B618" s="466"/>
      <c r="C618" s="466"/>
      <c r="D618" s="463" t="s">
        <v>26</v>
      </c>
      <c r="E618" s="463"/>
      <c r="F618" s="463"/>
      <c r="G618" s="463"/>
      <c r="H618" s="71">
        <v>3588.57</v>
      </c>
      <c r="I618" s="12"/>
      <c r="J618" s="71">
        <v>2100</v>
      </c>
      <c r="K618" s="189"/>
    </row>
    <row r="619" spans="1:11" ht="18.75" x14ac:dyDescent="0.3">
      <c r="A619" s="466"/>
      <c r="B619" s="466"/>
      <c r="C619" s="466"/>
      <c r="D619" s="463" t="s">
        <v>26</v>
      </c>
      <c r="E619" s="463"/>
      <c r="F619" s="463"/>
      <c r="G619" s="463"/>
      <c r="H619" s="71">
        <v>4710</v>
      </c>
      <c r="I619" s="12"/>
      <c r="J619" s="71">
        <v>4200</v>
      </c>
      <c r="K619" s="189"/>
    </row>
    <row r="620" spans="1:11" ht="18.75" x14ac:dyDescent="0.3">
      <c r="A620" s="466"/>
      <c r="B620" s="466"/>
      <c r="C620" s="466"/>
      <c r="D620" s="463" t="s">
        <v>27</v>
      </c>
      <c r="E620" s="463"/>
      <c r="F620" s="463"/>
      <c r="G620" s="463"/>
      <c r="H620" s="71">
        <v>62800</v>
      </c>
      <c r="I620" s="12"/>
      <c r="J620" s="71">
        <v>42000</v>
      </c>
      <c r="K620" s="12"/>
    </row>
    <row r="621" spans="1:11" ht="18.75" x14ac:dyDescent="0.3">
      <c r="A621" s="72"/>
      <c r="B621" s="73"/>
      <c r="C621" s="74"/>
      <c r="D621" s="74" t="s">
        <v>28</v>
      </c>
      <c r="E621" s="74"/>
      <c r="F621" s="74"/>
      <c r="G621" s="75"/>
      <c r="H621" s="469">
        <v>104800</v>
      </c>
      <c r="I621" s="469"/>
      <c r="J621" s="469"/>
      <c r="K621" s="469"/>
    </row>
    <row r="622" spans="1:11" ht="22.5" customHeight="1" x14ac:dyDescent="0.3">
      <c r="A622" s="470" t="s">
        <v>29</v>
      </c>
      <c r="B622" s="471"/>
      <c r="C622" s="471"/>
      <c r="D622" s="471"/>
      <c r="E622" s="471"/>
      <c r="F622" s="471"/>
      <c r="G622" s="471"/>
      <c r="H622" s="471"/>
      <c r="I622" s="471"/>
      <c r="J622" s="471"/>
      <c r="K622" s="472"/>
    </row>
    <row r="623" spans="1:11" ht="18.75" x14ac:dyDescent="0.3">
      <c r="A623" s="137"/>
      <c r="B623" s="19"/>
      <c r="C623" s="19"/>
      <c r="D623" s="19"/>
      <c r="E623" s="19"/>
      <c r="F623" s="19"/>
      <c r="G623" s="19"/>
      <c r="H623" s="473"/>
      <c r="I623" s="473"/>
      <c r="J623" s="473"/>
      <c r="K623" s="474"/>
    </row>
    <row r="624" spans="1:11" ht="18.75" x14ac:dyDescent="0.3">
      <c r="A624" s="12"/>
      <c r="B624" s="453"/>
      <c r="C624" s="454"/>
      <c r="D624" s="461" t="s">
        <v>30</v>
      </c>
      <c r="E624" s="461"/>
      <c r="F624" s="461"/>
      <c r="G624" s="461"/>
      <c r="H624" s="467">
        <v>43055</v>
      </c>
      <c r="I624" s="467"/>
      <c r="J624" s="467"/>
      <c r="K624" s="467"/>
    </row>
    <row r="625" spans="1:11" ht="18.75" x14ac:dyDescent="0.25">
      <c r="A625" s="465">
        <v>2</v>
      </c>
      <c r="B625" s="466" t="s">
        <v>31</v>
      </c>
      <c r="C625" s="466"/>
      <c r="D625" s="461" t="s">
        <v>32</v>
      </c>
      <c r="E625" s="461"/>
      <c r="F625" s="461"/>
      <c r="G625" s="461"/>
      <c r="H625" s="467">
        <v>43220</v>
      </c>
      <c r="I625" s="467"/>
      <c r="J625" s="467"/>
      <c r="K625" s="467"/>
    </row>
    <row r="626" spans="1:11" ht="34.5" customHeight="1" x14ac:dyDescent="0.25">
      <c r="A626" s="465"/>
      <c r="B626" s="466"/>
      <c r="C626" s="466"/>
      <c r="D626" s="468" t="s">
        <v>33</v>
      </c>
      <c r="E626" s="468"/>
      <c r="F626" s="468"/>
      <c r="G626" s="468"/>
      <c r="H626" s="468" t="s">
        <v>506</v>
      </c>
      <c r="I626" s="468"/>
      <c r="J626" s="468"/>
      <c r="K626" s="468"/>
    </row>
    <row r="627" spans="1:11" ht="18.75" x14ac:dyDescent="0.25">
      <c r="A627" s="465"/>
      <c r="B627" s="466"/>
      <c r="C627" s="466"/>
      <c r="D627" s="461" t="s">
        <v>507</v>
      </c>
      <c r="E627" s="461"/>
      <c r="F627" s="461"/>
      <c r="G627" s="461"/>
      <c r="H627" s="461" t="s">
        <v>508</v>
      </c>
      <c r="I627" s="461"/>
      <c r="J627" s="461"/>
      <c r="K627" s="461"/>
    </row>
    <row r="628" spans="1:11" ht="18.75" x14ac:dyDescent="0.25">
      <c r="A628" s="465"/>
      <c r="B628" s="466"/>
      <c r="C628" s="466"/>
      <c r="D628" s="461" t="s">
        <v>509</v>
      </c>
      <c r="E628" s="461"/>
      <c r="F628" s="461"/>
      <c r="G628" s="461"/>
      <c r="H628" s="461" t="s">
        <v>510</v>
      </c>
      <c r="I628" s="461"/>
      <c r="J628" s="461"/>
      <c r="K628" s="461"/>
    </row>
    <row r="629" spans="1:11" ht="18.75" x14ac:dyDescent="0.25">
      <c r="A629" s="465"/>
      <c r="B629" s="466"/>
      <c r="C629" s="466"/>
      <c r="D629" s="461" t="s">
        <v>39</v>
      </c>
      <c r="E629" s="461"/>
      <c r="F629" s="461"/>
      <c r="G629" s="461"/>
      <c r="H629" s="461" t="s">
        <v>511</v>
      </c>
      <c r="I629" s="461"/>
      <c r="J629" s="461"/>
      <c r="K629" s="461"/>
    </row>
    <row r="630" spans="1:11" ht="18.75" x14ac:dyDescent="0.25">
      <c r="A630" s="465"/>
      <c r="B630" s="466"/>
      <c r="C630" s="466"/>
      <c r="D630" s="461" t="s">
        <v>516</v>
      </c>
      <c r="E630" s="461"/>
      <c r="F630" s="461"/>
      <c r="G630" s="461"/>
      <c r="H630" s="462">
        <v>62880</v>
      </c>
      <c r="I630" s="462"/>
      <c r="J630" s="462"/>
      <c r="K630" s="462"/>
    </row>
    <row r="631" spans="1:11" ht="18.75" x14ac:dyDescent="0.25">
      <c r="A631" s="465"/>
      <c r="B631" s="466"/>
      <c r="C631" s="466"/>
      <c r="D631" s="461" t="s">
        <v>517</v>
      </c>
      <c r="E631" s="461"/>
      <c r="F631" s="461"/>
      <c r="G631" s="461"/>
      <c r="H631" s="462">
        <v>94320</v>
      </c>
      <c r="I631" s="462"/>
      <c r="J631" s="462"/>
      <c r="K631" s="462"/>
    </row>
    <row r="632" spans="1:11" ht="18.75" x14ac:dyDescent="0.25">
      <c r="A632" s="24"/>
      <c r="B632" s="24"/>
      <c r="C632" s="24"/>
      <c r="D632" s="461" t="s">
        <v>27</v>
      </c>
      <c r="E632" s="461"/>
      <c r="F632" s="461"/>
      <c r="G632" s="461"/>
      <c r="H632" s="842">
        <v>157200</v>
      </c>
      <c r="I632" s="843"/>
      <c r="J632" s="843"/>
      <c r="K632" s="844"/>
    </row>
    <row r="633" spans="1:11" ht="31.5" x14ac:dyDescent="0.5">
      <c r="A633" s="457" t="s">
        <v>499</v>
      </c>
      <c r="B633" s="457"/>
      <c r="C633" s="457"/>
      <c r="D633" s="457"/>
      <c r="E633" s="457"/>
      <c r="F633" s="457"/>
      <c r="G633" s="457"/>
      <c r="H633" s="457"/>
      <c r="I633" s="457"/>
      <c r="J633" s="457"/>
      <c r="K633" s="457"/>
    </row>
    <row r="634" spans="1:11" ht="26.25" x14ac:dyDescent="0.4">
      <c r="A634" s="486" t="s">
        <v>1</v>
      </c>
      <c r="B634" s="486"/>
      <c r="C634" s="486"/>
      <c r="D634" s="486"/>
      <c r="E634" s="486"/>
      <c r="F634" s="486"/>
      <c r="G634" s="486"/>
      <c r="H634" s="486"/>
      <c r="I634" s="486"/>
      <c r="J634" s="486"/>
      <c r="K634" s="486"/>
    </row>
    <row r="635" spans="1:11" ht="18.75" x14ac:dyDescent="0.25">
      <c r="A635" s="461" t="s">
        <v>2</v>
      </c>
      <c r="B635" s="461"/>
      <c r="C635" s="461"/>
      <c r="D635" s="480" t="s">
        <v>500</v>
      </c>
      <c r="E635" s="480"/>
      <c r="F635" s="480"/>
      <c r="G635" s="480"/>
      <c r="H635" s="480"/>
      <c r="I635" s="480"/>
      <c r="J635" s="480"/>
      <c r="K635" s="480"/>
    </row>
    <row r="636" spans="1:11" ht="18.75" x14ac:dyDescent="0.25">
      <c r="A636" s="461" t="s">
        <v>4</v>
      </c>
      <c r="B636" s="461"/>
      <c r="C636" s="461"/>
      <c r="D636" s="480" t="s">
        <v>532</v>
      </c>
      <c r="E636" s="480"/>
      <c r="F636" s="480"/>
      <c r="G636" s="480"/>
      <c r="H636" s="480"/>
      <c r="I636" s="480"/>
      <c r="J636" s="480"/>
      <c r="K636" s="480"/>
    </row>
    <row r="637" spans="1:11" ht="18.75" x14ac:dyDescent="0.25">
      <c r="A637" s="461" t="s">
        <v>6</v>
      </c>
      <c r="B637" s="461"/>
      <c r="C637" s="461"/>
      <c r="D637" s="480" t="s">
        <v>532</v>
      </c>
      <c r="E637" s="480"/>
      <c r="F637" s="480"/>
      <c r="G637" s="480"/>
      <c r="H637" s="480"/>
      <c r="I637" s="480"/>
      <c r="J637" s="480"/>
      <c r="K637" s="480"/>
    </row>
    <row r="638" spans="1:11" ht="18.75" x14ac:dyDescent="0.25">
      <c r="A638" s="838" t="s">
        <v>590</v>
      </c>
      <c r="B638" s="839"/>
      <c r="C638" s="840"/>
      <c r="D638" s="884" t="s">
        <v>591</v>
      </c>
      <c r="E638" s="885"/>
      <c r="F638" s="885"/>
      <c r="G638" s="885"/>
      <c r="H638" s="885"/>
      <c r="I638" s="885"/>
      <c r="J638" s="885"/>
      <c r="K638" s="886"/>
    </row>
    <row r="639" spans="1:11" ht="18.75" x14ac:dyDescent="0.3">
      <c r="A639" s="463" t="s">
        <v>9</v>
      </c>
      <c r="B639" s="463"/>
      <c r="C639" s="463"/>
      <c r="D639" s="476" t="s">
        <v>10</v>
      </c>
      <c r="E639" s="476"/>
      <c r="F639" s="476"/>
      <c r="G639" s="476"/>
      <c r="H639" s="476"/>
      <c r="I639" s="476"/>
      <c r="J639" s="476"/>
      <c r="K639" s="476"/>
    </row>
    <row r="640" spans="1:11" ht="18.75" x14ac:dyDescent="0.3">
      <c r="A640" s="190" t="s">
        <v>11</v>
      </c>
      <c r="B640" s="190"/>
      <c r="C640" s="190"/>
      <c r="D640" s="477">
        <v>262000</v>
      </c>
      <c r="E640" s="477"/>
      <c r="F640" s="477"/>
      <c r="G640" s="477"/>
      <c r="H640" s="477"/>
      <c r="I640" s="477"/>
      <c r="J640" s="477"/>
      <c r="K640" s="477"/>
    </row>
    <row r="641" spans="1:11" ht="18.75" x14ac:dyDescent="0.3">
      <c r="A641" s="190" t="s">
        <v>12</v>
      </c>
      <c r="B641" s="190"/>
      <c r="C641" s="190"/>
      <c r="D641" s="476"/>
      <c r="E641" s="476"/>
      <c r="F641" s="476"/>
      <c r="G641" s="476"/>
      <c r="H641" s="476"/>
      <c r="I641" s="476"/>
      <c r="J641" s="476"/>
      <c r="K641" s="476"/>
    </row>
    <row r="642" spans="1:11" ht="18.75" x14ac:dyDescent="0.3">
      <c r="A642" s="478" t="s">
        <v>13</v>
      </c>
      <c r="B642" s="478"/>
      <c r="C642" s="478"/>
      <c r="D642" s="478"/>
      <c r="E642" s="478"/>
      <c r="F642" s="478"/>
      <c r="G642" s="478"/>
      <c r="H642" s="478"/>
      <c r="I642" s="478"/>
      <c r="J642" s="478"/>
      <c r="K642" s="478"/>
    </row>
    <row r="643" spans="1:11" ht="18.75" x14ac:dyDescent="0.3">
      <c r="A643" s="479"/>
      <c r="B643" s="479"/>
      <c r="C643" s="479"/>
      <c r="D643" s="479"/>
      <c r="E643" s="479"/>
      <c r="F643" s="479"/>
      <c r="G643" s="479"/>
      <c r="H643" s="479" t="s">
        <v>14</v>
      </c>
      <c r="I643" s="479"/>
      <c r="J643" s="479" t="s">
        <v>15</v>
      </c>
      <c r="K643" s="479"/>
    </row>
    <row r="644" spans="1:11" ht="18.75" x14ac:dyDescent="0.3">
      <c r="A644" s="466" t="s">
        <v>16</v>
      </c>
      <c r="B644" s="466"/>
      <c r="C644" s="466"/>
      <c r="D644" s="463" t="s">
        <v>17</v>
      </c>
      <c r="E644" s="463"/>
      <c r="F644" s="463"/>
      <c r="G644" s="463"/>
      <c r="H644" s="475" t="s">
        <v>504</v>
      </c>
      <c r="I644" s="475"/>
      <c r="J644" s="475" t="s">
        <v>505</v>
      </c>
      <c r="K644" s="475"/>
    </row>
    <row r="645" spans="1:11" ht="18.75" x14ac:dyDescent="0.25">
      <c r="A645" s="466"/>
      <c r="B645" s="466"/>
      <c r="C645" s="466"/>
      <c r="D645" s="461" t="s">
        <v>20</v>
      </c>
      <c r="E645" s="461"/>
      <c r="F645" s="461"/>
      <c r="G645" s="461"/>
      <c r="H645" s="466" t="s">
        <v>21</v>
      </c>
      <c r="I645" s="466"/>
      <c r="J645" s="466"/>
      <c r="K645" s="466"/>
    </row>
    <row r="646" spans="1:11" ht="18.75" x14ac:dyDescent="0.3">
      <c r="A646" s="466"/>
      <c r="B646" s="466"/>
      <c r="C646" s="466"/>
      <c r="D646" s="463" t="s">
        <v>22</v>
      </c>
      <c r="E646" s="463"/>
      <c r="F646" s="463"/>
      <c r="G646" s="463"/>
      <c r="H646" s="12">
        <v>5</v>
      </c>
      <c r="I646" s="189" t="s">
        <v>23</v>
      </c>
      <c r="J646" s="12">
        <v>6</v>
      </c>
      <c r="K646" s="189" t="s">
        <v>23</v>
      </c>
    </row>
    <row r="647" spans="1:11" ht="18.75" x14ac:dyDescent="0.3">
      <c r="A647" s="466"/>
      <c r="B647" s="466"/>
      <c r="C647" s="466"/>
      <c r="D647" s="463" t="s">
        <v>24</v>
      </c>
      <c r="E647" s="463"/>
      <c r="F647" s="463"/>
      <c r="G647" s="463"/>
      <c r="H647" s="12">
        <v>12</v>
      </c>
      <c r="I647" s="189" t="s">
        <v>23</v>
      </c>
      <c r="J647" s="12">
        <v>14</v>
      </c>
      <c r="K647" s="189" t="s">
        <v>23</v>
      </c>
    </row>
    <row r="648" spans="1:11" ht="18.75" x14ac:dyDescent="0.3">
      <c r="A648" s="466"/>
      <c r="B648" s="466"/>
      <c r="C648" s="466"/>
      <c r="D648" s="463" t="s">
        <v>25</v>
      </c>
      <c r="E648" s="463"/>
      <c r="F648" s="463"/>
      <c r="G648" s="463"/>
      <c r="H648" s="12">
        <v>20</v>
      </c>
      <c r="I648" s="189" t="s">
        <v>23</v>
      </c>
      <c r="J648" s="12">
        <v>20</v>
      </c>
      <c r="K648" s="189" t="s">
        <v>23</v>
      </c>
    </row>
    <row r="649" spans="1:11" ht="18.75" x14ac:dyDescent="0.3">
      <c r="A649" s="466"/>
      <c r="B649" s="466"/>
      <c r="C649" s="466"/>
      <c r="D649" s="463" t="s">
        <v>26</v>
      </c>
      <c r="E649" s="463"/>
      <c r="F649" s="463"/>
      <c r="G649" s="463"/>
      <c r="H649" s="71">
        <v>3588.57</v>
      </c>
      <c r="I649" s="12"/>
      <c r="J649" s="71">
        <v>2100</v>
      </c>
      <c r="K649" s="189"/>
    </row>
    <row r="650" spans="1:11" ht="18.75" x14ac:dyDescent="0.3">
      <c r="A650" s="466"/>
      <c r="B650" s="466"/>
      <c r="C650" s="466"/>
      <c r="D650" s="463" t="s">
        <v>26</v>
      </c>
      <c r="E650" s="463"/>
      <c r="F650" s="463"/>
      <c r="G650" s="463"/>
      <c r="H650" s="71">
        <v>4710</v>
      </c>
      <c r="I650" s="12"/>
      <c r="J650" s="71">
        <v>4200</v>
      </c>
      <c r="K650" s="189"/>
    </row>
    <row r="651" spans="1:11" ht="18.75" x14ac:dyDescent="0.3">
      <c r="A651" s="466"/>
      <c r="B651" s="466"/>
      <c r="C651" s="466"/>
      <c r="D651" s="463" t="s">
        <v>27</v>
      </c>
      <c r="E651" s="463"/>
      <c r="F651" s="463"/>
      <c r="G651" s="463"/>
      <c r="H651" s="71">
        <v>62800</v>
      </c>
      <c r="I651" s="12"/>
      <c r="J651" s="71">
        <v>42000</v>
      </c>
      <c r="K651" s="12"/>
    </row>
    <row r="652" spans="1:11" ht="18.75" x14ac:dyDescent="0.3">
      <c r="A652" s="72"/>
      <c r="B652" s="73"/>
      <c r="C652" s="74"/>
      <c r="D652" s="74" t="s">
        <v>28</v>
      </c>
      <c r="E652" s="74"/>
      <c r="F652" s="74"/>
      <c r="G652" s="75"/>
      <c r="H652" s="469">
        <v>104800</v>
      </c>
      <c r="I652" s="469"/>
      <c r="J652" s="469"/>
      <c r="K652" s="469"/>
    </row>
    <row r="653" spans="1:11" ht="18.75" x14ac:dyDescent="0.3">
      <c r="A653" s="470" t="s">
        <v>29</v>
      </c>
      <c r="B653" s="471"/>
      <c r="C653" s="471"/>
      <c r="D653" s="471"/>
      <c r="E653" s="471"/>
      <c r="F653" s="471"/>
      <c r="G653" s="471"/>
      <c r="H653" s="471"/>
      <c r="I653" s="471"/>
      <c r="J653" s="471"/>
      <c r="K653" s="472"/>
    </row>
    <row r="654" spans="1:11" ht="18.75" x14ac:dyDescent="0.3">
      <c r="A654" s="137"/>
      <c r="B654" s="19"/>
      <c r="C654" s="19"/>
      <c r="D654" s="19"/>
      <c r="E654" s="19"/>
      <c r="F654" s="19"/>
      <c r="G654" s="19"/>
      <c r="H654" s="473"/>
      <c r="I654" s="473"/>
      <c r="J654" s="473"/>
      <c r="K654" s="474"/>
    </row>
    <row r="655" spans="1:11" ht="18.75" x14ac:dyDescent="0.3">
      <c r="A655" s="12"/>
      <c r="B655" s="453"/>
      <c r="C655" s="454"/>
      <c r="D655" s="461" t="s">
        <v>30</v>
      </c>
      <c r="E655" s="461"/>
      <c r="F655" s="461"/>
      <c r="G655" s="461"/>
      <c r="H655" s="467">
        <v>43055</v>
      </c>
      <c r="I655" s="467"/>
      <c r="J655" s="467"/>
      <c r="K655" s="467"/>
    </row>
    <row r="656" spans="1:11" ht="18.75" x14ac:dyDescent="0.25">
      <c r="A656" s="465">
        <v>2</v>
      </c>
      <c r="B656" s="466" t="s">
        <v>31</v>
      </c>
      <c r="C656" s="466"/>
      <c r="D656" s="461" t="s">
        <v>32</v>
      </c>
      <c r="E656" s="461"/>
      <c r="F656" s="461"/>
      <c r="G656" s="461"/>
      <c r="H656" s="467">
        <v>43220</v>
      </c>
      <c r="I656" s="467"/>
      <c r="J656" s="467"/>
      <c r="K656" s="467"/>
    </row>
    <row r="657" spans="1:11" ht="18.75" x14ac:dyDescent="0.25">
      <c r="A657" s="465"/>
      <c r="B657" s="466"/>
      <c r="C657" s="466"/>
      <c r="D657" s="468" t="s">
        <v>33</v>
      </c>
      <c r="E657" s="468"/>
      <c r="F657" s="468"/>
      <c r="G657" s="468"/>
      <c r="H657" s="468" t="s">
        <v>506</v>
      </c>
      <c r="I657" s="468"/>
      <c r="J657" s="468"/>
      <c r="K657" s="468"/>
    </row>
    <row r="658" spans="1:11" ht="18.75" x14ac:dyDescent="0.25">
      <c r="A658" s="465"/>
      <c r="B658" s="466"/>
      <c r="C658" s="466"/>
      <c r="D658" s="461" t="s">
        <v>507</v>
      </c>
      <c r="E658" s="461"/>
      <c r="F658" s="461"/>
      <c r="G658" s="461"/>
      <c r="H658" s="461" t="s">
        <v>508</v>
      </c>
      <c r="I658" s="461"/>
      <c r="J658" s="461"/>
      <c r="K658" s="461"/>
    </row>
    <row r="659" spans="1:11" ht="18.75" x14ac:dyDescent="0.25">
      <c r="A659" s="465"/>
      <c r="B659" s="466"/>
      <c r="C659" s="466"/>
      <c r="D659" s="461" t="s">
        <v>509</v>
      </c>
      <c r="E659" s="461"/>
      <c r="F659" s="461"/>
      <c r="G659" s="461"/>
      <c r="H659" s="461" t="s">
        <v>510</v>
      </c>
      <c r="I659" s="461"/>
      <c r="J659" s="461"/>
      <c r="K659" s="461"/>
    </row>
    <row r="660" spans="1:11" ht="18.75" x14ac:dyDescent="0.25">
      <c r="A660" s="465"/>
      <c r="B660" s="466"/>
      <c r="C660" s="466"/>
      <c r="D660" s="461" t="s">
        <v>39</v>
      </c>
      <c r="E660" s="461"/>
      <c r="F660" s="461"/>
      <c r="G660" s="461"/>
      <c r="H660" s="461" t="s">
        <v>511</v>
      </c>
      <c r="I660" s="461"/>
      <c r="J660" s="461"/>
      <c r="K660" s="461"/>
    </row>
    <row r="661" spans="1:11" ht="18.75" x14ac:dyDescent="0.25">
      <c r="A661" s="465"/>
      <c r="B661" s="466"/>
      <c r="C661" s="466"/>
      <c r="D661" s="461" t="s">
        <v>516</v>
      </c>
      <c r="E661" s="461"/>
      <c r="F661" s="461"/>
      <c r="G661" s="461"/>
      <c r="H661" s="462">
        <v>62880</v>
      </c>
      <c r="I661" s="462"/>
      <c r="J661" s="462"/>
      <c r="K661" s="462"/>
    </row>
    <row r="662" spans="1:11" ht="18.75" x14ac:dyDescent="0.25">
      <c r="A662" s="465"/>
      <c r="B662" s="466"/>
      <c r="C662" s="466"/>
      <c r="D662" s="461" t="s">
        <v>517</v>
      </c>
      <c r="E662" s="461"/>
      <c r="F662" s="461"/>
      <c r="G662" s="461"/>
      <c r="H662" s="462">
        <v>94320</v>
      </c>
      <c r="I662" s="462"/>
      <c r="J662" s="462"/>
      <c r="K662" s="462"/>
    </row>
  </sheetData>
  <mergeCells count="1160">
    <mergeCell ref="A656:A662"/>
    <mergeCell ref="B656:C662"/>
    <mergeCell ref="D656:G656"/>
    <mergeCell ref="H656:K656"/>
    <mergeCell ref="D657:G657"/>
    <mergeCell ref="H657:K657"/>
    <mergeCell ref="D658:G658"/>
    <mergeCell ref="H658:K658"/>
    <mergeCell ref="D659:G659"/>
    <mergeCell ref="H659:K659"/>
    <mergeCell ref="D660:G660"/>
    <mergeCell ref="H660:K660"/>
    <mergeCell ref="D661:G661"/>
    <mergeCell ref="H661:K661"/>
    <mergeCell ref="D662:G662"/>
    <mergeCell ref="H662:K662"/>
    <mergeCell ref="A644:C651"/>
    <mergeCell ref="D644:G644"/>
    <mergeCell ref="H644:I644"/>
    <mergeCell ref="J644:K644"/>
    <mergeCell ref="D645:G645"/>
    <mergeCell ref="H645:K645"/>
    <mergeCell ref="D646:G646"/>
    <mergeCell ref="D647:G647"/>
    <mergeCell ref="D648:G648"/>
    <mergeCell ref="D649:G649"/>
    <mergeCell ref="D650:G650"/>
    <mergeCell ref="D651:G651"/>
    <mergeCell ref="H652:K652"/>
    <mergeCell ref="A653:K653"/>
    <mergeCell ref="H654:K654"/>
    <mergeCell ref="B655:C655"/>
    <mergeCell ref="D655:G655"/>
    <mergeCell ref="H655:K655"/>
    <mergeCell ref="A633:K633"/>
    <mergeCell ref="A634:K634"/>
    <mergeCell ref="A635:C635"/>
    <mergeCell ref="D635:K635"/>
    <mergeCell ref="A636:C636"/>
    <mergeCell ref="D636:K636"/>
    <mergeCell ref="A637:C637"/>
    <mergeCell ref="D637:K637"/>
    <mergeCell ref="A638:C638"/>
    <mergeCell ref="D638:K638"/>
    <mergeCell ref="A639:C639"/>
    <mergeCell ref="D639:K639"/>
    <mergeCell ref="D640:K640"/>
    <mergeCell ref="D641:K641"/>
    <mergeCell ref="A642:K642"/>
    <mergeCell ref="A643:C643"/>
    <mergeCell ref="D643:G643"/>
    <mergeCell ref="H643:I643"/>
    <mergeCell ref="J643:K643"/>
    <mergeCell ref="D632:G632"/>
    <mergeCell ref="H632:K632"/>
    <mergeCell ref="D629:G629"/>
    <mergeCell ref="H629:K629"/>
    <mergeCell ref="D630:G630"/>
    <mergeCell ref="H630:K630"/>
    <mergeCell ref="D631:G631"/>
    <mergeCell ref="H631:K631"/>
    <mergeCell ref="A625:A631"/>
    <mergeCell ref="B625:C631"/>
    <mergeCell ref="D625:G625"/>
    <mergeCell ref="H625:K625"/>
    <mergeCell ref="D626:G626"/>
    <mergeCell ref="H626:K626"/>
    <mergeCell ref="D627:G627"/>
    <mergeCell ref="H627:K627"/>
    <mergeCell ref="D628:G628"/>
    <mergeCell ref="H628:K628"/>
    <mergeCell ref="D619:G619"/>
    <mergeCell ref="D620:G620"/>
    <mergeCell ref="H621:K621"/>
    <mergeCell ref="A622:K622"/>
    <mergeCell ref="H623:K623"/>
    <mergeCell ref="B624:C624"/>
    <mergeCell ref="D624:G624"/>
    <mergeCell ref="H624:K624"/>
    <mergeCell ref="A613:C620"/>
    <mergeCell ref="D613:G613"/>
    <mergeCell ref="H613:I613"/>
    <mergeCell ref="J613:K613"/>
    <mergeCell ref="D614:G614"/>
    <mergeCell ref="H614:K614"/>
    <mergeCell ref="D615:G615"/>
    <mergeCell ref="D616:G616"/>
    <mergeCell ref="D617:G617"/>
    <mergeCell ref="D618:G618"/>
    <mergeCell ref="A608:C608"/>
    <mergeCell ref="D608:K608"/>
    <mergeCell ref="D609:K609"/>
    <mergeCell ref="D610:K610"/>
    <mergeCell ref="A611:K611"/>
    <mergeCell ref="A612:C612"/>
    <mergeCell ref="D612:G612"/>
    <mergeCell ref="H612:I612"/>
    <mergeCell ref="J612:K612"/>
    <mergeCell ref="A605:C605"/>
    <mergeCell ref="D605:K605"/>
    <mergeCell ref="A606:C606"/>
    <mergeCell ref="D606:K606"/>
    <mergeCell ref="A607:C607"/>
    <mergeCell ref="D607:K607"/>
    <mergeCell ref="D600:G600"/>
    <mergeCell ref="H600:K600"/>
    <mergeCell ref="A602:K602"/>
    <mergeCell ref="A603:K603"/>
    <mergeCell ref="A604:C604"/>
    <mergeCell ref="D604:K604"/>
    <mergeCell ref="D597:G597"/>
    <mergeCell ref="H597:K597"/>
    <mergeCell ref="D598:G598"/>
    <mergeCell ref="H598:K598"/>
    <mergeCell ref="D599:G599"/>
    <mergeCell ref="H599:K599"/>
    <mergeCell ref="A593:A599"/>
    <mergeCell ref="B593:C599"/>
    <mergeCell ref="D593:G593"/>
    <mergeCell ref="H593:K593"/>
    <mergeCell ref="D594:G594"/>
    <mergeCell ref="H594:K594"/>
    <mergeCell ref="D595:G595"/>
    <mergeCell ref="H595:K595"/>
    <mergeCell ref="D596:G596"/>
    <mergeCell ref="H596:K596"/>
    <mergeCell ref="D587:G587"/>
    <mergeCell ref="D588:G588"/>
    <mergeCell ref="H589:K589"/>
    <mergeCell ref="A590:K590"/>
    <mergeCell ref="H591:K591"/>
    <mergeCell ref="B592:C592"/>
    <mergeCell ref="D592:G592"/>
    <mergeCell ref="H592:K592"/>
    <mergeCell ref="A581:C588"/>
    <mergeCell ref="D581:G581"/>
    <mergeCell ref="H581:I581"/>
    <mergeCell ref="J581:K581"/>
    <mergeCell ref="D582:G582"/>
    <mergeCell ref="H582:K582"/>
    <mergeCell ref="D583:G583"/>
    <mergeCell ref="D584:G584"/>
    <mergeCell ref="D585:G585"/>
    <mergeCell ref="D586:G586"/>
    <mergeCell ref="A576:C576"/>
    <mergeCell ref="D576:K576"/>
    <mergeCell ref="D577:K577"/>
    <mergeCell ref="D578:K578"/>
    <mergeCell ref="A579:K579"/>
    <mergeCell ref="A580:C580"/>
    <mergeCell ref="D580:G580"/>
    <mergeCell ref="H580:I580"/>
    <mergeCell ref="J580:K580"/>
    <mergeCell ref="A573:C573"/>
    <mergeCell ref="D573:K573"/>
    <mergeCell ref="A574:C574"/>
    <mergeCell ref="D574:K574"/>
    <mergeCell ref="A575:C575"/>
    <mergeCell ref="D575:K575"/>
    <mergeCell ref="D568:G568"/>
    <mergeCell ref="H568:K568"/>
    <mergeCell ref="A570:K570"/>
    <mergeCell ref="A571:K571"/>
    <mergeCell ref="A572:C572"/>
    <mergeCell ref="D572:K572"/>
    <mergeCell ref="D565:G565"/>
    <mergeCell ref="H565:K565"/>
    <mergeCell ref="D566:G566"/>
    <mergeCell ref="H566:K566"/>
    <mergeCell ref="D567:G567"/>
    <mergeCell ref="H567:K567"/>
    <mergeCell ref="A561:A567"/>
    <mergeCell ref="B561:C567"/>
    <mergeCell ref="D561:G561"/>
    <mergeCell ref="H561:K561"/>
    <mergeCell ref="D562:G562"/>
    <mergeCell ref="H562:K562"/>
    <mergeCell ref="D563:G563"/>
    <mergeCell ref="H563:K563"/>
    <mergeCell ref="D564:G564"/>
    <mergeCell ref="H564:K564"/>
    <mergeCell ref="D555:G555"/>
    <mergeCell ref="D556:G556"/>
    <mergeCell ref="H557:K557"/>
    <mergeCell ref="A558:K558"/>
    <mergeCell ref="H559:K559"/>
    <mergeCell ref="B560:C560"/>
    <mergeCell ref="D560:G560"/>
    <mergeCell ref="H560:K560"/>
    <mergeCell ref="A549:C556"/>
    <mergeCell ref="D549:G549"/>
    <mergeCell ref="H549:I549"/>
    <mergeCell ref="J549:K549"/>
    <mergeCell ref="D550:G550"/>
    <mergeCell ref="H550:K550"/>
    <mergeCell ref="D551:G551"/>
    <mergeCell ref="D552:G552"/>
    <mergeCell ref="D553:G553"/>
    <mergeCell ref="D554:G554"/>
    <mergeCell ref="A544:C544"/>
    <mergeCell ref="D544:K544"/>
    <mergeCell ref="D545:K545"/>
    <mergeCell ref="D546:K546"/>
    <mergeCell ref="A547:K547"/>
    <mergeCell ref="A548:C548"/>
    <mergeCell ref="D548:G548"/>
    <mergeCell ref="H548:I548"/>
    <mergeCell ref="J548:K548"/>
    <mergeCell ref="A541:C541"/>
    <mergeCell ref="D541:K541"/>
    <mergeCell ref="A542:C542"/>
    <mergeCell ref="D542:K542"/>
    <mergeCell ref="A543:C543"/>
    <mergeCell ref="D543:K543"/>
    <mergeCell ref="D536:G536"/>
    <mergeCell ref="H536:K536"/>
    <mergeCell ref="A538:K538"/>
    <mergeCell ref="A539:K539"/>
    <mergeCell ref="A540:C540"/>
    <mergeCell ref="D540:K540"/>
    <mergeCell ref="D533:G533"/>
    <mergeCell ref="H533:K533"/>
    <mergeCell ref="D534:G534"/>
    <mergeCell ref="H534:K534"/>
    <mergeCell ref="D535:G535"/>
    <mergeCell ref="H535:K535"/>
    <mergeCell ref="A529:A535"/>
    <mergeCell ref="B529:C535"/>
    <mergeCell ref="D529:G529"/>
    <mergeCell ref="H529:K529"/>
    <mergeCell ref="D530:G530"/>
    <mergeCell ref="H530:K530"/>
    <mergeCell ref="D531:G531"/>
    <mergeCell ref="H531:K531"/>
    <mergeCell ref="D532:G532"/>
    <mergeCell ref="H532:K532"/>
    <mergeCell ref="D523:G523"/>
    <mergeCell ref="D524:G524"/>
    <mergeCell ref="H525:K525"/>
    <mergeCell ref="A526:K526"/>
    <mergeCell ref="H527:K527"/>
    <mergeCell ref="B528:C528"/>
    <mergeCell ref="D528:G528"/>
    <mergeCell ref="H528:K528"/>
    <mergeCell ref="A517:C524"/>
    <mergeCell ref="D517:G517"/>
    <mergeCell ref="H517:I517"/>
    <mergeCell ref="J517:K517"/>
    <mergeCell ref="D518:G518"/>
    <mergeCell ref="H518:K518"/>
    <mergeCell ref="D519:G519"/>
    <mergeCell ref="D520:G520"/>
    <mergeCell ref="D521:G521"/>
    <mergeCell ref="D522:G522"/>
    <mergeCell ref="A512:C512"/>
    <mergeCell ref="D512:K512"/>
    <mergeCell ref="D513:K513"/>
    <mergeCell ref="D514:K514"/>
    <mergeCell ref="A515:K515"/>
    <mergeCell ref="A516:C516"/>
    <mergeCell ref="D516:G516"/>
    <mergeCell ref="H516:I516"/>
    <mergeCell ref="J516:K516"/>
    <mergeCell ref="A509:C509"/>
    <mergeCell ref="D509:K509"/>
    <mergeCell ref="A510:C510"/>
    <mergeCell ref="D510:K510"/>
    <mergeCell ref="A511:C511"/>
    <mergeCell ref="D511:K511"/>
    <mergeCell ref="D505:G505"/>
    <mergeCell ref="H505:K505"/>
    <mergeCell ref="A506:K506"/>
    <mergeCell ref="A507:K507"/>
    <mergeCell ref="A508:C508"/>
    <mergeCell ref="D508:K508"/>
    <mergeCell ref="D502:G502"/>
    <mergeCell ref="H502:K502"/>
    <mergeCell ref="D503:G503"/>
    <mergeCell ref="H503:K503"/>
    <mergeCell ref="D504:G504"/>
    <mergeCell ref="H504:K504"/>
    <mergeCell ref="A498:A504"/>
    <mergeCell ref="B498:C504"/>
    <mergeCell ref="D498:G498"/>
    <mergeCell ref="H498:K498"/>
    <mergeCell ref="D499:G499"/>
    <mergeCell ref="H499:K499"/>
    <mergeCell ref="D500:G500"/>
    <mergeCell ref="H500:K500"/>
    <mergeCell ref="D501:G501"/>
    <mergeCell ref="H501:K501"/>
    <mergeCell ref="D492:G492"/>
    <mergeCell ref="D493:G493"/>
    <mergeCell ref="H494:K494"/>
    <mergeCell ref="A495:K495"/>
    <mergeCell ref="H496:K496"/>
    <mergeCell ref="B497:C497"/>
    <mergeCell ref="D497:G497"/>
    <mergeCell ref="H497:K497"/>
    <mergeCell ref="A486:C493"/>
    <mergeCell ref="D486:G486"/>
    <mergeCell ref="H486:I486"/>
    <mergeCell ref="J486:K486"/>
    <mergeCell ref="D487:G487"/>
    <mergeCell ref="H487:K487"/>
    <mergeCell ref="D488:G488"/>
    <mergeCell ref="D489:G489"/>
    <mergeCell ref="D490:G490"/>
    <mergeCell ref="D491:G491"/>
    <mergeCell ref="D482:K482"/>
    <mergeCell ref="D483:K483"/>
    <mergeCell ref="A484:K484"/>
    <mergeCell ref="A485:C485"/>
    <mergeCell ref="D485:G485"/>
    <mergeCell ref="H485:I485"/>
    <mergeCell ref="J485:K485"/>
    <mergeCell ref="A478:C478"/>
    <mergeCell ref="D478:K478"/>
    <mergeCell ref="A479:C479"/>
    <mergeCell ref="D479:K479"/>
    <mergeCell ref="A480:C480"/>
    <mergeCell ref="A481:C481"/>
    <mergeCell ref="D481:K481"/>
    <mergeCell ref="D473:G473"/>
    <mergeCell ref="H473:K473"/>
    <mergeCell ref="A475:K475"/>
    <mergeCell ref="A476:K476"/>
    <mergeCell ref="A477:C477"/>
    <mergeCell ref="D477:K477"/>
    <mergeCell ref="D470:G470"/>
    <mergeCell ref="H470:K470"/>
    <mergeCell ref="D471:G471"/>
    <mergeCell ref="H471:K471"/>
    <mergeCell ref="D472:G472"/>
    <mergeCell ref="H472:K472"/>
    <mergeCell ref="A466:A472"/>
    <mergeCell ref="B466:C472"/>
    <mergeCell ref="D466:G466"/>
    <mergeCell ref="H466:K466"/>
    <mergeCell ref="D467:G467"/>
    <mergeCell ref="H467:K467"/>
    <mergeCell ref="D468:G468"/>
    <mergeCell ref="H468:K468"/>
    <mergeCell ref="D469:G469"/>
    <mergeCell ref="H469:K469"/>
    <mergeCell ref="D460:G460"/>
    <mergeCell ref="D461:G461"/>
    <mergeCell ref="H462:K462"/>
    <mergeCell ref="A463:K463"/>
    <mergeCell ref="H464:K464"/>
    <mergeCell ref="B465:C465"/>
    <mergeCell ref="D465:G465"/>
    <mergeCell ref="H465:K465"/>
    <mergeCell ref="A454:C461"/>
    <mergeCell ref="D454:G454"/>
    <mergeCell ref="H454:I454"/>
    <mergeCell ref="J454:K454"/>
    <mergeCell ref="D455:G455"/>
    <mergeCell ref="H455:K455"/>
    <mergeCell ref="D456:G456"/>
    <mergeCell ref="D457:G457"/>
    <mergeCell ref="D458:G458"/>
    <mergeCell ref="D459:G459"/>
    <mergeCell ref="A449:C449"/>
    <mergeCell ref="D449:K449"/>
    <mergeCell ref="D450:K450"/>
    <mergeCell ref="D451:K451"/>
    <mergeCell ref="A452:K452"/>
    <mergeCell ref="A453:C453"/>
    <mergeCell ref="D453:G453"/>
    <mergeCell ref="H453:I453"/>
    <mergeCell ref="J453:K453"/>
    <mergeCell ref="A446:C446"/>
    <mergeCell ref="D446:K446"/>
    <mergeCell ref="A447:C447"/>
    <mergeCell ref="D447:K447"/>
    <mergeCell ref="A448:C448"/>
    <mergeCell ref="D448:K448"/>
    <mergeCell ref="D441:G441"/>
    <mergeCell ref="H441:K441"/>
    <mergeCell ref="A443:K443"/>
    <mergeCell ref="A444:K444"/>
    <mergeCell ref="A445:C445"/>
    <mergeCell ref="D445:K445"/>
    <mergeCell ref="D438:G438"/>
    <mergeCell ref="H438:K438"/>
    <mergeCell ref="D439:G439"/>
    <mergeCell ref="H439:K439"/>
    <mergeCell ref="D440:G440"/>
    <mergeCell ref="H440:K440"/>
    <mergeCell ref="A434:A440"/>
    <mergeCell ref="B434:C440"/>
    <mergeCell ref="D434:G434"/>
    <mergeCell ref="H434:K434"/>
    <mergeCell ref="D435:G435"/>
    <mergeCell ref="H435:K435"/>
    <mergeCell ref="D436:G436"/>
    <mergeCell ref="H436:K436"/>
    <mergeCell ref="D437:G437"/>
    <mergeCell ref="H437:K437"/>
    <mergeCell ref="D428:G428"/>
    <mergeCell ref="D429:G429"/>
    <mergeCell ref="H430:K430"/>
    <mergeCell ref="A431:K431"/>
    <mergeCell ref="H432:K432"/>
    <mergeCell ref="B433:C433"/>
    <mergeCell ref="D433:G433"/>
    <mergeCell ref="H433:K433"/>
    <mergeCell ref="A422:C429"/>
    <mergeCell ref="D422:G422"/>
    <mergeCell ref="H422:I422"/>
    <mergeCell ref="J422:K422"/>
    <mergeCell ref="D423:G423"/>
    <mergeCell ref="H423:K423"/>
    <mergeCell ref="D424:G424"/>
    <mergeCell ref="D425:G425"/>
    <mergeCell ref="D426:G426"/>
    <mergeCell ref="D427:G427"/>
    <mergeCell ref="A417:C417"/>
    <mergeCell ref="D417:K417"/>
    <mergeCell ref="D418:K418"/>
    <mergeCell ref="D419:K419"/>
    <mergeCell ref="A420:K420"/>
    <mergeCell ref="A421:C421"/>
    <mergeCell ref="D421:G421"/>
    <mergeCell ref="H421:I421"/>
    <mergeCell ref="J421:K421"/>
    <mergeCell ref="A414:C414"/>
    <mergeCell ref="D414:K414"/>
    <mergeCell ref="A415:C415"/>
    <mergeCell ref="D415:K415"/>
    <mergeCell ref="A416:C416"/>
    <mergeCell ref="D416:K416"/>
    <mergeCell ref="D410:G410"/>
    <mergeCell ref="H410:K410"/>
    <mergeCell ref="A411:K411"/>
    <mergeCell ref="A412:K412"/>
    <mergeCell ref="A413:C413"/>
    <mergeCell ref="D413:K413"/>
    <mergeCell ref="D407:G407"/>
    <mergeCell ref="H407:K407"/>
    <mergeCell ref="D408:G408"/>
    <mergeCell ref="H408:K408"/>
    <mergeCell ref="D409:G409"/>
    <mergeCell ref="H409:K409"/>
    <mergeCell ref="A403:A409"/>
    <mergeCell ref="B403:C409"/>
    <mergeCell ref="D403:G403"/>
    <mergeCell ref="H403:K403"/>
    <mergeCell ref="D404:G404"/>
    <mergeCell ref="H404:K404"/>
    <mergeCell ref="D405:G405"/>
    <mergeCell ref="H405:K405"/>
    <mergeCell ref="D406:G406"/>
    <mergeCell ref="H406:K406"/>
    <mergeCell ref="D397:G397"/>
    <mergeCell ref="D398:G398"/>
    <mergeCell ref="H399:K399"/>
    <mergeCell ref="A400:K400"/>
    <mergeCell ref="H401:K401"/>
    <mergeCell ref="B402:C402"/>
    <mergeCell ref="D402:G402"/>
    <mergeCell ref="H402:K402"/>
    <mergeCell ref="A391:C398"/>
    <mergeCell ref="D391:G391"/>
    <mergeCell ref="H391:I391"/>
    <mergeCell ref="J391:K391"/>
    <mergeCell ref="D392:G392"/>
    <mergeCell ref="H392:K392"/>
    <mergeCell ref="D393:G393"/>
    <mergeCell ref="D394:G394"/>
    <mergeCell ref="D395:G395"/>
    <mergeCell ref="D396:G396"/>
    <mergeCell ref="A386:C386"/>
    <mergeCell ref="D386:K386"/>
    <mergeCell ref="D387:K387"/>
    <mergeCell ref="D388:K388"/>
    <mergeCell ref="A389:K389"/>
    <mergeCell ref="A390:C390"/>
    <mergeCell ref="D390:G390"/>
    <mergeCell ref="H390:I390"/>
    <mergeCell ref="J390:K390"/>
    <mergeCell ref="A383:C383"/>
    <mergeCell ref="D383:K383"/>
    <mergeCell ref="A384:C384"/>
    <mergeCell ref="D384:K384"/>
    <mergeCell ref="A385:C385"/>
    <mergeCell ref="D385:K385"/>
    <mergeCell ref="D378:G378"/>
    <mergeCell ref="H378:K378"/>
    <mergeCell ref="A380:K380"/>
    <mergeCell ref="A381:K381"/>
    <mergeCell ref="A382:C382"/>
    <mergeCell ref="D382:K382"/>
    <mergeCell ref="D375:G375"/>
    <mergeCell ref="H375:K375"/>
    <mergeCell ref="D376:G376"/>
    <mergeCell ref="H376:K376"/>
    <mergeCell ref="D377:G377"/>
    <mergeCell ref="H377:K377"/>
    <mergeCell ref="A371:A377"/>
    <mergeCell ref="B371:C377"/>
    <mergeCell ref="D371:G371"/>
    <mergeCell ref="H371:K371"/>
    <mergeCell ref="D372:G372"/>
    <mergeCell ref="H372:K372"/>
    <mergeCell ref="D373:G373"/>
    <mergeCell ref="H373:K373"/>
    <mergeCell ref="D374:G374"/>
    <mergeCell ref="H374:K374"/>
    <mergeCell ref="D365:G365"/>
    <mergeCell ref="D366:G366"/>
    <mergeCell ref="H367:K367"/>
    <mergeCell ref="A368:K368"/>
    <mergeCell ref="H369:K369"/>
    <mergeCell ref="B370:C370"/>
    <mergeCell ref="D370:G370"/>
    <mergeCell ref="H370:K370"/>
    <mergeCell ref="A359:C366"/>
    <mergeCell ref="D359:G359"/>
    <mergeCell ref="H359:I359"/>
    <mergeCell ref="J359:K359"/>
    <mergeCell ref="D360:G360"/>
    <mergeCell ref="H360:K360"/>
    <mergeCell ref="D361:G361"/>
    <mergeCell ref="D362:G362"/>
    <mergeCell ref="D363:G363"/>
    <mergeCell ref="D364:G364"/>
    <mergeCell ref="A354:C354"/>
    <mergeCell ref="D354:K354"/>
    <mergeCell ref="D355:K355"/>
    <mergeCell ref="D356:K356"/>
    <mergeCell ref="A357:K357"/>
    <mergeCell ref="A358:C358"/>
    <mergeCell ref="D358:G358"/>
    <mergeCell ref="H358:I358"/>
    <mergeCell ref="J358:K358"/>
    <mergeCell ref="A351:C351"/>
    <mergeCell ref="D351:K351"/>
    <mergeCell ref="A352:C352"/>
    <mergeCell ref="D352:K352"/>
    <mergeCell ref="A353:C353"/>
    <mergeCell ref="D353:K353"/>
    <mergeCell ref="D347:G347"/>
    <mergeCell ref="H347:K347"/>
    <mergeCell ref="A348:K348"/>
    <mergeCell ref="A349:K349"/>
    <mergeCell ref="A350:C350"/>
    <mergeCell ref="D350:K350"/>
    <mergeCell ref="D344:G344"/>
    <mergeCell ref="H344:K344"/>
    <mergeCell ref="D345:G345"/>
    <mergeCell ref="H345:K345"/>
    <mergeCell ref="D346:G346"/>
    <mergeCell ref="H346:K346"/>
    <mergeCell ref="A340:A346"/>
    <mergeCell ref="B340:C346"/>
    <mergeCell ref="D340:G340"/>
    <mergeCell ref="H340:K340"/>
    <mergeCell ref="D341:G341"/>
    <mergeCell ref="H341:K341"/>
    <mergeCell ref="D342:G342"/>
    <mergeCell ref="H342:K342"/>
    <mergeCell ref="D343:G343"/>
    <mergeCell ref="H343:K343"/>
    <mergeCell ref="D334:G334"/>
    <mergeCell ref="D335:G335"/>
    <mergeCell ref="H336:K336"/>
    <mergeCell ref="A337:K337"/>
    <mergeCell ref="H338:K338"/>
    <mergeCell ref="B339:C339"/>
    <mergeCell ref="D339:G339"/>
    <mergeCell ref="H339:K339"/>
    <mergeCell ref="A328:C335"/>
    <mergeCell ref="D328:G328"/>
    <mergeCell ref="H328:I328"/>
    <mergeCell ref="J328:K328"/>
    <mergeCell ref="D329:G329"/>
    <mergeCell ref="H329:K329"/>
    <mergeCell ref="D330:G330"/>
    <mergeCell ref="D331:G331"/>
    <mergeCell ref="D332:G332"/>
    <mergeCell ref="D333:G333"/>
    <mergeCell ref="A323:C323"/>
    <mergeCell ref="D323:K323"/>
    <mergeCell ref="D324:K324"/>
    <mergeCell ref="D325:K325"/>
    <mergeCell ref="A326:K326"/>
    <mergeCell ref="A327:C327"/>
    <mergeCell ref="D327:G327"/>
    <mergeCell ref="H327:I327"/>
    <mergeCell ref="J327:K327"/>
    <mergeCell ref="A320:C320"/>
    <mergeCell ref="D320:K320"/>
    <mergeCell ref="A321:C321"/>
    <mergeCell ref="D321:K321"/>
    <mergeCell ref="A322:C322"/>
    <mergeCell ref="D322:K322"/>
    <mergeCell ref="D316:G316"/>
    <mergeCell ref="H316:K316"/>
    <mergeCell ref="A317:K317"/>
    <mergeCell ref="A318:K318"/>
    <mergeCell ref="A319:C319"/>
    <mergeCell ref="D319:K319"/>
    <mergeCell ref="D313:G313"/>
    <mergeCell ref="H313:K313"/>
    <mergeCell ref="D314:G314"/>
    <mergeCell ref="H314:K314"/>
    <mergeCell ref="D315:G315"/>
    <mergeCell ref="H315:K315"/>
    <mergeCell ref="A309:A315"/>
    <mergeCell ref="B309:C315"/>
    <mergeCell ref="D309:G309"/>
    <mergeCell ref="H309:K309"/>
    <mergeCell ref="D310:G310"/>
    <mergeCell ref="H310:K310"/>
    <mergeCell ref="D311:G311"/>
    <mergeCell ref="H311:K311"/>
    <mergeCell ref="D312:G312"/>
    <mergeCell ref="H312:K312"/>
    <mergeCell ref="D303:G303"/>
    <mergeCell ref="D304:G304"/>
    <mergeCell ref="H305:K305"/>
    <mergeCell ref="A306:K306"/>
    <mergeCell ref="H307:K307"/>
    <mergeCell ref="B308:C308"/>
    <mergeCell ref="D308:G308"/>
    <mergeCell ref="H308:K308"/>
    <mergeCell ref="A297:C304"/>
    <mergeCell ref="D297:G297"/>
    <mergeCell ref="H297:I297"/>
    <mergeCell ref="J297:K297"/>
    <mergeCell ref="D298:G298"/>
    <mergeCell ref="H298:K298"/>
    <mergeCell ref="D299:G299"/>
    <mergeCell ref="D300:G300"/>
    <mergeCell ref="D301:G301"/>
    <mergeCell ref="D302:G302"/>
    <mergeCell ref="A292:C292"/>
    <mergeCell ref="D292:K292"/>
    <mergeCell ref="D293:K293"/>
    <mergeCell ref="D294:K294"/>
    <mergeCell ref="A295:K295"/>
    <mergeCell ref="A296:C296"/>
    <mergeCell ref="D296:G296"/>
    <mergeCell ref="H296:I296"/>
    <mergeCell ref="J296:K296"/>
    <mergeCell ref="A289:C289"/>
    <mergeCell ref="D289:K289"/>
    <mergeCell ref="A290:C290"/>
    <mergeCell ref="D290:K290"/>
    <mergeCell ref="A291:C291"/>
    <mergeCell ref="D291:K291"/>
    <mergeCell ref="D284:G284"/>
    <mergeCell ref="H284:K284"/>
    <mergeCell ref="A286:K286"/>
    <mergeCell ref="A287:K287"/>
    <mergeCell ref="A288:C288"/>
    <mergeCell ref="D288:K288"/>
    <mergeCell ref="D281:G281"/>
    <mergeCell ref="H281:K281"/>
    <mergeCell ref="D282:G282"/>
    <mergeCell ref="H282:K282"/>
    <mergeCell ref="D283:G283"/>
    <mergeCell ref="H283:K283"/>
    <mergeCell ref="A277:A283"/>
    <mergeCell ref="B277:C283"/>
    <mergeCell ref="D277:G277"/>
    <mergeCell ref="H277:K277"/>
    <mergeCell ref="D278:G278"/>
    <mergeCell ref="H278:K278"/>
    <mergeCell ref="D279:G279"/>
    <mergeCell ref="H279:K279"/>
    <mergeCell ref="D280:G280"/>
    <mergeCell ref="H280:K280"/>
    <mergeCell ref="D271:G271"/>
    <mergeCell ref="D272:G272"/>
    <mergeCell ref="H273:K273"/>
    <mergeCell ref="A274:K274"/>
    <mergeCell ref="H275:K275"/>
    <mergeCell ref="B276:C276"/>
    <mergeCell ref="D276:G276"/>
    <mergeCell ref="H276:K276"/>
    <mergeCell ref="A265:C272"/>
    <mergeCell ref="D265:G265"/>
    <mergeCell ref="H265:I265"/>
    <mergeCell ref="J265:K265"/>
    <mergeCell ref="D266:G266"/>
    <mergeCell ref="H266:K266"/>
    <mergeCell ref="D267:G267"/>
    <mergeCell ref="D268:G268"/>
    <mergeCell ref="D269:G269"/>
    <mergeCell ref="D270:G270"/>
    <mergeCell ref="A260:C260"/>
    <mergeCell ref="D260:K260"/>
    <mergeCell ref="D261:K261"/>
    <mergeCell ref="D262:K262"/>
    <mergeCell ref="A263:K263"/>
    <mergeCell ref="A264:C264"/>
    <mergeCell ref="D264:G264"/>
    <mergeCell ref="H264:I264"/>
    <mergeCell ref="J264:K264"/>
    <mergeCell ref="A257:C257"/>
    <mergeCell ref="D257:K257"/>
    <mergeCell ref="A258:C258"/>
    <mergeCell ref="D258:K258"/>
    <mergeCell ref="A259:C259"/>
    <mergeCell ref="D259:K259"/>
    <mergeCell ref="D252:G252"/>
    <mergeCell ref="H252:K252"/>
    <mergeCell ref="A254:K254"/>
    <mergeCell ref="A255:K255"/>
    <mergeCell ref="A256:C256"/>
    <mergeCell ref="D256:K256"/>
    <mergeCell ref="D249:G249"/>
    <mergeCell ref="H249:K249"/>
    <mergeCell ref="D250:G250"/>
    <mergeCell ref="H250:K250"/>
    <mergeCell ref="D251:G251"/>
    <mergeCell ref="H251:K251"/>
    <mergeCell ref="A245:A251"/>
    <mergeCell ref="B245:C251"/>
    <mergeCell ref="D245:G245"/>
    <mergeCell ref="H245:K245"/>
    <mergeCell ref="D246:G246"/>
    <mergeCell ref="H246:K246"/>
    <mergeCell ref="D247:G247"/>
    <mergeCell ref="H247:K247"/>
    <mergeCell ref="D248:G248"/>
    <mergeCell ref="H248:K248"/>
    <mergeCell ref="D239:G239"/>
    <mergeCell ref="D240:G240"/>
    <mergeCell ref="H241:K241"/>
    <mergeCell ref="A242:K242"/>
    <mergeCell ref="H243:K243"/>
    <mergeCell ref="B244:C244"/>
    <mergeCell ref="D244:G244"/>
    <mergeCell ref="H244:K244"/>
    <mergeCell ref="A233:C240"/>
    <mergeCell ref="D233:G233"/>
    <mergeCell ref="H233:I233"/>
    <mergeCell ref="J233:K233"/>
    <mergeCell ref="D234:G234"/>
    <mergeCell ref="H234:K234"/>
    <mergeCell ref="D235:G235"/>
    <mergeCell ref="D236:G236"/>
    <mergeCell ref="D237:G237"/>
    <mergeCell ref="D238:G238"/>
    <mergeCell ref="A228:C228"/>
    <mergeCell ref="D228:K228"/>
    <mergeCell ref="D229:K229"/>
    <mergeCell ref="D230:K230"/>
    <mergeCell ref="A231:K231"/>
    <mergeCell ref="A232:C232"/>
    <mergeCell ref="D232:G232"/>
    <mergeCell ref="H232:I232"/>
    <mergeCell ref="J232:K232"/>
    <mergeCell ref="A225:C225"/>
    <mergeCell ref="D225:K225"/>
    <mergeCell ref="A226:C226"/>
    <mergeCell ref="D226:K226"/>
    <mergeCell ref="A227:C227"/>
    <mergeCell ref="D227:K227"/>
    <mergeCell ref="D220:G220"/>
    <mergeCell ref="H220:K220"/>
    <mergeCell ref="A222:K222"/>
    <mergeCell ref="A223:K223"/>
    <mergeCell ref="A224:C224"/>
    <mergeCell ref="D224:K224"/>
    <mergeCell ref="D217:G217"/>
    <mergeCell ref="H217:K217"/>
    <mergeCell ref="D218:G218"/>
    <mergeCell ref="H218:K218"/>
    <mergeCell ref="D219:G219"/>
    <mergeCell ref="H219:K219"/>
    <mergeCell ref="A213:A219"/>
    <mergeCell ref="B213:C219"/>
    <mergeCell ref="D213:G213"/>
    <mergeCell ref="H213:K213"/>
    <mergeCell ref="D214:G214"/>
    <mergeCell ref="H214:K214"/>
    <mergeCell ref="D215:G215"/>
    <mergeCell ref="H215:K215"/>
    <mergeCell ref="D216:G216"/>
    <mergeCell ref="H216:K216"/>
    <mergeCell ref="D207:G207"/>
    <mergeCell ref="D208:G208"/>
    <mergeCell ref="H209:K209"/>
    <mergeCell ref="A210:K210"/>
    <mergeCell ref="H211:K211"/>
    <mergeCell ref="B212:C212"/>
    <mergeCell ref="D212:G212"/>
    <mergeCell ref="H212:K212"/>
    <mergeCell ref="A201:C208"/>
    <mergeCell ref="D201:G201"/>
    <mergeCell ref="H201:I201"/>
    <mergeCell ref="J201:K201"/>
    <mergeCell ref="D202:G202"/>
    <mergeCell ref="H202:K202"/>
    <mergeCell ref="D203:G203"/>
    <mergeCell ref="D204:G204"/>
    <mergeCell ref="D205:G205"/>
    <mergeCell ref="D206:G206"/>
    <mergeCell ref="A196:C196"/>
    <mergeCell ref="D196:K196"/>
    <mergeCell ref="D197:K197"/>
    <mergeCell ref="D198:K198"/>
    <mergeCell ref="A199:K199"/>
    <mergeCell ref="A200:C200"/>
    <mergeCell ref="D200:G200"/>
    <mergeCell ref="H200:I200"/>
    <mergeCell ref="J200:K200"/>
    <mergeCell ref="A193:C193"/>
    <mergeCell ref="D193:K193"/>
    <mergeCell ref="A194:C194"/>
    <mergeCell ref="D194:K194"/>
    <mergeCell ref="A195:C195"/>
    <mergeCell ref="D195:K195"/>
    <mergeCell ref="D188:G188"/>
    <mergeCell ref="H188:K188"/>
    <mergeCell ref="A190:K190"/>
    <mergeCell ref="A191:K191"/>
    <mergeCell ref="A192:C192"/>
    <mergeCell ref="D192:K192"/>
    <mergeCell ref="D185:G185"/>
    <mergeCell ref="H185:K185"/>
    <mergeCell ref="D186:G186"/>
    <mergeCell ref="H186:K186"/>
    <mergeCell ref="D187:G187"/>
    <mergeCell ref="H187:K187"/>
    <mergeCell ref="A181:A187"/>
    <mergeCell ref="B181:C187"/>
    <mergeCell ref="D181:G181"/>
    <mergeCell ref="H181:K181"/>
    <mergeCell ref="D182:G182"/>
    <mergeCell ref="H182:K182"/>
    <mergeCell ref="D183:G183"/>
    <mergeCell ref="H183:K183"/>
    <mergeCell ref="D184:G184"/>
    <mergeCell ref="H184:K184"/>
    <mergeCell ref="D175:G175"/>
    <mergeCell ref="D176:G176"/>
    <mergeCell ref="H177:K177"/>
    <mergeCell ref="A178:K178"/>
    <mergeCell ref="H179:K179"/>
    <mergeCell ref="B180:C180"/>
    <mergeCell ref="D180:G180"/>
    <mergeCell ref="H180:K180"/>
    <mergeCell ref="A169:C176"/>
    <mergeCell ref="D169:G169"/>
    <mergeCell ref="H169:I169"/>
    <mergeCell ref="J169:K169"/>
    <mergeCell ref="D170:G170"/>
    <mergeCell ref="H170:K170"/>
    <mergeCell ref="D171:G171"/>
    <mergeCell ref="D172:G172"/>
    <mergeCell ref="D173:G173"/>
    <mergeCell ref="D174:G174"/>
    <mergeCell ref="A164:C164"/>
    <mergeCell ref="D164:K164"/>
    <mergeCell ref="D165:K165"/>
    <mergeCell ref="D166:K166"/>
    <mergeCell ref="A167:K167"/>
    <mergeCell ref="A168:C168"/>
    <mergeCell ref="D168:G168"/>
    <mergeCell ref="H168:I168"/>
    <mergeCell ref="J168:K168"/>
    <mergeCell ref="A161:C161"/>
    <mergeCell ref="D161:K161"/>
    <mergeCell ref="A162:C162"/>
    <mergeCell ref="D162:K162"/>
    <mergeCell ref="A163:C163"/>
    <mergeCell ref="D163:K163"/>
    <mergeCell ref="D157:G157"/>
    <mergeCell ref="H157:K157"/>
    <mergeCell ref="A158:K158"/>
    <mergeCell ref="A159:K159"/>
    <mergeCell ref="A160:C160"/>
    <mergeCell ref="D160:K160"/>
    <mergeCell ref="D154:G154"/>
    <mergeCell ref="H154:K154"/>
    <mergeCell ref="D155:G155"/>
    <mergeCell ref="H155:K155"/>
    <mergeCell ref="D156:G156"/>
    <mergeCell ref="H156:K156"/>
    <mergeCell ref="A150:A156"/>
    <mergeCell ref="B150:C156"/>
    <mergeCell ref="D150:G150"/>
    <mergeCell ref="H150:K150"/>
    <mergeCell ref="D151:G151"/>
    <mergeCell ref="H151:K151"/>
    <mergeCell ref="D152:G152"/>
    <mergeCell ref="H152:K152"/>
    <mergeCell ref="D153:G153"/>
    <mergeCell ref="H153:K153"/>
    <mergeCell ref="D144:G144"/>
    <mergeCell ref="D145:G145"/>
    <mergeCell ref="H146:K146"/>
    <mergeCell ref="A147:K147"/>
    <mergeCell ref="H148:K148"/>
    <mergeCell ref="B149:C149"/>
    <mergeCell ref="D149:G149"/>
    <mergeCell ref="H149:K149"/>
    <mergeCell ref="A138:C145"/>
    <mergeCell ref="D138:G138"/>
    <mergeCell ref="H138:I138"/>
    <mergeCell ref="J138:K138"/>
    <mergeCell ref="D139:G139"/>
    <mergeCell ref="H139:K139"/>
    <mergeCell ref="D140:G140"/>
    <mergeCell ref="D141:G141"/>
    <mergeCell ref="D142:G142"/>
    <mergeCell ref="D143:G143"/>
    <mergeCell ref="D134:K134"/>
    <mergeCell ref="D135:K135"/>
    <mergeCell ref="A136:K136"/>
    <mergeCell ref="A137:C137"/>
    <mergeCell ref="D137:G137"/>
    <mergeCell ref="H137:I137"/>
    <mergeCell ref="J137:K137"/>
    <mergeCell ref="A131:C131"/>
    <mergeCell ref="D131:K131"/>
    <mergeCell ref="A132:C132"/>
    <mergeCell ref="D132:K132"/>
    <mergeCell ref="A133:C133"/>
    <mergeCell ref="D133:K133"/>
    <mergeCell ref="A127:K127"/>
    <mergeCell ref="A128:K128"/>
    <mergeCell ref="A129:C129"/>
    <mergeCell ref="D129:K129"/>
    <mergeCell ref="A130:C130"/>
    <mergeCell ref="D130:K130"/>
    <mergeCell ref="D123:G123"/>
    <mergeCell ref="H123:K123"/>
    <mergeCell ref="D124:G124"/>
    <mergeCell ref="H124:K124"/>
    <mergeCell ref="D125:G125"/>
    <mergeCell ref="H125:K125"/>
    <mergeCell ref="D120:G120"/>
    <mergeCell ref="H120:K120"/>
    <mergeCell ref="D121:G121"/>
    <mergeCell ref="H121:K121"/>
    <mergeCell ref="D122:G122"/>
    <mergeCell ref="H122:K122"/>
    <mergeCell ref="L116:N116"/>
    <mergeCell ref="B117:C117"/>
    <mergeCell ref="D117:G117"/>
    <mergeCell ref="H117:K117"/>
    <mergeCell ref="A118:A124"/>
    <mergeCell ref="B118:C124"/>
    <mergeCell ref="D118:G118"/>
    <mergeCell ref="H118:K118"/>
    <mergeCell ref="D119:G119"/>
    <mergeCell ref="H119:K119"/>
    <mergeCell ref="D111:G111"/>
    <mergeCell ref="D112:G112"/>
    <mergeCell ref="D113:G113"/>
    <mergeCell ref="H114:K114"/>
    <mergeCell ref="A115:K115"/>
    <mergeCell ref="H116:K116"/>
    <mergeCell ref="L105:N105"/>
    <mergeCell ref="A106:C113"/>
    <mergeCell ref="D106:G106"/>
    <mergeCell ref="H106:I106"/>
    <mergeCell ref="J106:K106"/>
    <mergeCell ref="D107:G107"/>
    <mergeCell ref="H107:K107"/>
    <mergeCell ref="D108:G108"/>
    <mergeCell ref="D109:G109"/>
    <mergeCell ref="D110:G110"/>
    <mergeCell ref="D102:K102"/>
    <mergeCell ref="D103:K103"/>
    <mergeCell ref="A104:K104"/>
    <mergeCell ref="A105:C105"/>
    <mergeCell ref="D105:G105"/>
    <mergeCell ref="H105:I105"/>
    <mergeCell ref="J105:K105"/>
    <mergeCell ref="A99:C99"/>
    <mergeCell ref="D99:K99"/>
    <mergeCell ref="A100:C100"/>
    <mergeCell ref="D100:K100"/>
    <mergeCell ref="A101:C101"/>
    <mergeCell ref="D101:K101"/>
    <mergeCell ref="A95:K95"/>
    <mergeCell ref="A96:K96"/>
    <mergeCell ref="A97:C97"/>
    <mergeCell ref="D97:K97"/>
    <mergeCell ref="A98:C98"/>
    <mergeCell ref="D98:K98"/>
    <mergeCell ref="D92:G92"/>
    <mergeCell ref="H92:K92"/>
    <mergeCell ref="D93:G93"/>
    <mergeCell ref="H93:K93"/>
    <mergeCell ref="D94:G94"/>
    <mergeCell ref="H94:K94"/>
    <mergeCell ref="D89:G89"/>
    <mergeCell ref="H89:K89"/>
    <mergeCell ref="D90:G90"/>
    <mergeCell ref="H90:K90"/>
    <mergeCell ref="D91:G91"/>
    <mergeCell ref="H91:K91"/>
    <mergeCell ref="L85:N85"/>
    <mergeCell ref="B86:C86"/>
    <mergeCell ref="D86:G86"/>
    <mergeCell ref="H86:K86"/>
    <mergeCell ref="A87:A93"/>
    <mergeCell ref="B87:C93"/>
    <mergeCell ref="D87:G87"/>
    <mergeCell ref="H87:K87"/>
    <mergeCell ref="D88:G88"/>
    <mergeCell ref="H88:K88"/>
    <mergeCell ref="D80:G80"/>
    <mergeCell ref="D81:G81"/>
    <mergeCell ref="D82:G82"/>
    <mergeCell ref="H83:K83"/>
    <mergeCell ref="A84:K84"/>
    <mergeCell ref="H85:K85"/>
    <mergeCell ref="L74:N74"/>
    <mergeCell ref="A75:C82"/>
    <mergeCell ref="D75:G75"/>
    <mergeCell ref="H75:I75"/>
    <mergeCell ref="J75:K75"/>
    <mergeCell ref="D76:G76"/>
    <mergeCell ref="H76:K76"/>
    <mergeCell ref="D77:G77"/>
    <mergeCell ref="D78:G78"/>
    <mergeCell ref="D79:G79"/>
    <mergeCell ref="D71:K71"/>
    <mergeCell ref="D72:K72"/>
    <mergeCell ref="A73:K73"/>
    <mergeCell ref="A74:C74"/>
    <mergeCell ref="D74:G74"/>
    <mergeCell ref="H74:I74"/>
    <mergeCell ref="J74:K74"/>
    <mergeCell ref="A68:C68"/>
    <mergeCell ref="D68:K68"/>
    <mergeCell ref="A69:C69"/>
    <mergeCell ref="D69:K69"/>
    <mergeCell ref="A70:C70"/>
    <mergeCell ref="D70:K70"/>
    <mergeCell ref="A64:K64"/>
    <mergeCell ref="A65:K65"/>
    <mergeCell ref="A66:C66"/>
    <mergeCell ref="D66:K66"/>
    <mergeCell ref="A67:C67"/>
    <mergeCell ref="D67:K67"/>
    <mergeCell ref="D61:G61"/>
    <mergeCell ref="H61:K61"/>
    <mergeCell ref="D62:G62"/>
    <mergeCell ref="H62:K62"/>
    <mergeCell ref="D63:G63"/>
    <mergeCell ref="H63:K63"/>
    <mergeCell ref="D58:G58"/>
    <mergeCell ref="H58:K58"/>
    <mergeCell ref="D59:G59"/>
    <mergeCell ref="H59:K59"/>
    <mergeCell ref="D60:G60"/>
    <mergeCell ref="H60:K60"/>
    <mergeCell ref="L54:N54"/>
    <mergeCell ref="B55:C55"/>
    <mergeCell ref="D55:G55"/>
    <mergeCell ref="H55:K55"/>
    <mergeCell ref="A56:A62"/>
    <mergeCell ref="B56:C62"/>
    <mergeCell ref="D56:G56"/>
    <mergeCell ref="H56:K56"/>
    <mergeCell ref="D57:G57"/>
    <mergeCell ref="H57:K57"/>
    <mergeCell ref="D49:G49"/>
    <mergeCell ref="D50:G50"/>
    <mergeCell ref="D51:G51"/>
    <mergeCell ref="H52:K52"/>
    <mergeCell ref="A53:K53"/>
    <mergeCell ref="H54:K54"/>
    <mergeCell ref="L43:N43"/>
    <mergeCell ref="A44:C51"/>
    <mergeCell ref="D44:G44"/>
    <mergeCell ref="H44:I44"/>
    <mergeCell ref="J44:K44"/>
    <mergeCell ref="D45:G45"/>
    <mergeCell ref="H45:K45"/>
    <mergeCell ref="D46:G46"/>
    <mergeCell ref="D47:G47"/>
    <mergeCell ref="D48:G48"/>
    <mergeCell ref="D40:K40"/>
    <mergeCell ref="D41:K41"/>
    <mergeCell ref="A42:K42"/>
    <mergeCell ref="A43:C43"/>
    <mergeCell ref="D43:G43"/>
    <mergeCell ref="H43:I43"/>
    <mergeCell ref="J43:K43"/>
    <mergeCell ref="A37:C37"/>
    <mergeCell ref="D37:K37"/>
    <mergeCell ref="A38:C38"/>
    <mergeCell ref="D38:K38"/>
    <mergeCell ref="A39:C39"/>
    <mergeCell ref="D39:K39"/>
    <mergeCell ref="A33:K33"/>
    <mergeCell ref="A34:K34"/>
    <mergeCell ref="A35:C35"/>
    <mergeCell ref="D35:K35"/>
    <mergeCell ref="A36:C36"/>
    <mergeCell ref="D36:K36"/>
    <mergeCell ref="D29:G29"/>
    <mergeCell ref="H29:K29"/>
    <mergeCell ref="D30:G30"/>
    <mergeCell ref="H30:K30"/>
    <mergeCell ref="D31:G31"/>
    <mergeCell ref="H31:K31"/>
    <mergeCell ref="D26:G26"/>
    <mergeCell ref="H26:K26"/>
    <mergeCell ref="D27:G27"/>
    <mergeCell ref="H27:K27"/>
    <mergeCell ref="D28:G28"/>
    <mergeCell ref="H28:K28"/>
    <mergeCell ref="L22:N22"/>
    <mergeCell ref="B23:C23"/>
    <mergeCell ref="D23:G23"/>
    <mergeCell ref="H23:K23"/>
    <mergeCell ref="A24:A30"/>
    <mergeCell ref="B24:C30"/>
    <mergeCell ref="D24:G24"/>
    <mergeCell ref="H24:K24"/>
    <mergeCell ref="D25:G25"/>
    <mergeCell ref="H25:K25"/>
    <mergeCell ref="D17:G17"/>
    <mergeCell ref="D18:G18"/>
    <mergeCell ref="D19:G19"/>
    <mergeCell ref="H20:K20"/>
    <mergeCell ref="A21:K21"/>
    <mergeCell ref="H22:K22"/>
    <mergeCell ref="A5:C5"/>
    <mergeCell ref="D5:K5"/>
    <mergeCell ref="A6:C6"/>
    <mergeCell ref="D6:K6"/>
    <mergeCell ref="A7:C7"/>
    <mergeCell ref="D7:K7"/>
    <mergeCell ref="A1:K1"/>
    <mergeCell ref="A2:K2"/>
    <mergeCell ref="A3:C3"/>
    <mergeCell ref="D3:K3"/>
    <mergeCell ref="A4:C4"/>
    <mergeCell ref="D4:K4"/>
    <mergeCell ref="L11:N11"/>
    <mergeCell ref="A12:C19"/>
    <mergeCell ref="D12:G12"/>
    <mergeCell ref="H12:I12"/>
    <mergeCell ref="J12:K12"/>
    <mergeCell ref="D13:G13"/>
    <mergeCell ref="H13:K13"/>
    <mergeCell ref="D14:G14"/>
    <mergeCell ref="D15:G15"/>
    <mergeCell ref="D16:G16"/>
    <mergeCell ref="D8:K8"/>
    <mergeCell ref="D9:K9"/>
    <mergeCell ref="A10:K10"/>
    <mergeCell ref="A11:C11"/>
    <mergeCell ref="D11:G11"/>
    <mergeCell ref="H11:I11"/>
    <mergeCell ref="J11:K11"/>
  </mergeCells>
  <printOptions horizontalCentered="1"/>
  <pageMargins left="0.45" right="0.45" top="0.4" bottom="0.4" header="0.3" footer="0.3"/>
  <pageSetup paperSize="9" scale="60" orientation="portrait" r:id="rId1"/>
  <rowBreaks count="10" manualBreakCount="10">
    <brk id="63" max="10" man="1"/>
    <brk id="126" max="10" man="1"/>
    <brk id="189" max="10" man="1"/>
    <brk id="253" max="10" man="1"/>
    <brk id="316" max="10" man="1"/>
    <brk id="379" max="10" man="1"/>
    <brk id="442" max="10" man="1"/>
    <brk id="505" max="10" man="1"/>
    <brk id="569" max="10" man="1"/>
    <brk id="632"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7"/>
  <sheetViews>
    <sheetView view="pageBreakPreview" topLeftCell="A85" zoomScale="89" zoomScaleSheetLayoutView="89" workbookViewId="0">
      <selection activeCell="G90" sqref="G90"/>
    </sheetView>
  </sheetViews>
  <sheetFormatPr defaultRowHeight="15" x14ac:dyDescent="0.25"/>
  <cols>
    <col min="1" max="1" width="9.140625" style="57"/>
    <col min="2" max="2" width="28.85546875" style="57" customWidth="1"/>
    <col min="3" max="3" width="32.85546875" style="57" customWidth="1"/>
    <col min="4" max="5" width="24" style="57" customWidth="1"/>
    <col min="6" max="6" width="17" style="57" customWidth="1"/>
    <col min="7" max="7" width="17.7109375" style="57" customWidth="1"/>
    <col min="8" max="8" width="16.5703125" style="57" customWidth="1"/>
    <col min="9" max="16384" width="9.140625" style="57"/>
  </cols>
  <sheetData>
    <row r="1" spans="1:8" ht="20.25" x14ac:dyDescent="0.3">
      <c r="A1" s="911" t="s">
        <v>592</v>
      </c>
      <c r="B1" s="912"/>
      <c r="C1" s="912"/>
      <c r="D1" s="912"/>
      <c r="E1" s="912"/>
      <c r="F1" s="97" t="s">
        <v>277</v>
      </c>
      <c r="G1" s="97" t="s">
        <v>277</v>
      </c>
      <c r="H1" s="418"/>
    </row>
    <row r="2" spans="1:8" x14ac:dyDescent="0.25">
      <c r="A2" s="88" t="s">
        <v>593</v>
      </c>
      <c r="B2" s="913" t="s">
        <v>594</v>
      </c>
      <c r="C2" s="913"/>
      <c r="D2" s="98"/>
      <c r="E2" s="99"/>
      <c r="F2" s="96"/>
      <c r="G2" s="96"/>
      <c r="H2" s="419"/>
    </row>
    <row r="3" spans="1:8" x14ac:dyDescent="0.25">
      <c r="A3" s="90" t="s">
        <v>2</v>
      </c>
      <c r="B3" s="913" t="s">
        <v>595</v>
      </c>
      <c r="C3" s="913"/>
      <c r="D3" s="89"/>
      <c r="E3" s="89"/>
      <c r="F3" s="100"/>
      <c r="G3" s="100"/>
      <c r="H3" s="419"/>
    </row>
    <row r="4" spans="1:8" x14ac:dyDescent="0.25">
      <c r="A4" s="90" t="s">
        <v>4</v>
      </c>
      <c r="B4" s="914" t="s">
        <v>620</v>
      </c>
      <c r="C4" s="915"/>
      <c r="D4" s="89"/>
      <c r="E4" s="89"/>
      <c r="F4" s="100"/>
      <c r="G4" s="101" t="s">
        <v>621</v>
      </c>
      <c r="H4" s="419"/>
    </row>
    <row r="5" spans="1:8" ht="16.5" customHeight="1" x14ac:dyDescent="0.25">
      <c r="A5" s="90" t="s">
        <v>6</v>
      </c>
      <c r="B5" s="916" t="s">
        <v>622</v>
      </c>
      <c r="C5" s="916"/>
      <c r="D5" s="89"/>
      <c r="E5" s="89"/>
      <c r="F5" s="100"/>
      <c r="G5" s="102" t="s">
        <v>623</v>
      </c>
      <c r="H5" s="419"/>
    </row>
    <row r="6" spans="1:8" x14ac:dyDescent="0.25">
      <c r="A6" s="90" t="s">
        <v>139</v>
      </c>
      <c r="B6" s="920" t="s">
        <v>207</v>
      </c>
      <c r="C6" s="920"/>
      <c r="D6" s="89"/>
      <c r="E6" s="89"/>
      <c r="F6" s="100"/>
      <c r="G6" s="102" t="s">
        <v>624</v>
      </c>
      <c r="H6" s="419"/>
    </row>
    <row r="7" spans="1:8" ht="16.5" customHeight="1" x14ac:dyDescent="0.25">
      <c r="A7" s="58"/>
      <c r="B7" s="921"/>
      <c r="C7" s="922"/>
      <c r="D7" s="922"/>
      <c r="E7" s="922"/>
      <c r="F7" s="100"/>
      <c r="G7" s="102" t="s">
        <v>625</v>
      </c>
      <c r="H7" s="419"/>
    </row>
    <row r="8" spans="1:8" x14ac:dyDescent="0.25">
      <c r="A8" s="84">
        <v>1</v>
      </c>
      <c r="B8" s="902" t="s">
        <v>598</v>
      </c>
      <c r="C8" s="903"/>
      <c r="D8" s="903"/>
      <c r="E8" s="903"/>
      <c r="F8" s="100"/>
      <c r="G8" s="102" t="s">
        <v>626</v>
      </c>
      <c r="H8" s="419"/>
    </row>
    <row r="9" spans="1:8" ht="50.25" customHeight="1" x14ac:dyDescent="0.25">
      <c r="A9" s="84"/>
      <c r="B9" s="59" t="s">
        <v>242</v>
      </c>
      <c r="C9" s="896" t="s">
        <v>627</v>
      </c>
      <c r="D9" s="924"/>
      <c r="E9" s="924"/>
      <c r="F9" s="103" t="s">
        <v>628</v>
      </c>
      <c r="G9" s="102" t="s">
        <v>629</v>
      </c>
      <c r="H9" s="419"/>
    </row>
    <row r="10" spans="1:8" ht="18.75" customHeight="1" x14ac:dyDescent="0.25">
      <c r="A10" s="84"/>
      <c r="B10" s="58" t="s">
        <v>244</v>
      </c>
      <c r="C10" s="892" t="s">
        <v>600</v>
      </c>
      <c r="D10" s="893"/>
      <c r="E10" s="195"/>
      <c r="F10" s="104" t="s">
        <v>630</v>
      </c>
      <c r="G10" s="102" t="s">
        <v>631</v>
      </c>
      <c r="H10" s="419"/>
    </row>
    <row r="11" spans="1:8" ht="18.75" customHeight="1" x14ac:dyDescent="0.25">
      <c r="A11" s="84"/>
      <c r="B11" s="58" t="s">
        <v>601</v>
      </c>
      <c r="C11" s="899">
        <v>3</v>
      </c>
      <c r="D11" s="900"/>
      <c r="E11" s="195"/>
      <c r="F11" s="104" t="s">
        <v>632</v>
      </c>
      <c r="G11" s="102" t="s">
        <v>633</v>
      </c>
      <c r="H11" s="419"/>
    </row>
    <row r="12" spans="1:8" ht="18.75" customHeight="1" x14ac:dyDescent="0.25">
      <c r="A12" s="84"/>
      <c r="B12" s="58" t="s">
        <v>602</v>
      </c>
      <c r="C12" s="899">
        <v>6</v>
      </c>
      <c r="D12" s="900"/>
      <c r="E12" s="195"/>
      <c r="F12" s="104" t="s">
        <v>634</v>
      </c>
      <c r="G12" s="102" t="s">
        <v>635</v>
      </c>
      <c r="H12" s="419"/>
    </row>
    <row r="13" spans="1:8" ht="18.75" customHeight="1" x14ac:dyDescent="0.25">
      <c r="A13" s="84"/>
      <c r="B13" s="58" t="s">
        <v>250</v>
      </c>
      <c r="C13" s="899">
        <v>10</v>
      </c>
      <c r="D13" s="900"/>
      <c r="E13" s="195"/>
      <c r="F13" s="104" t="s">
        <v>636</v>
      </c>
      <c r="G13" s="102" t="s">
        <v>637</v>
      </c>
      <c r="H13" s="419"/>
    </row>
    <row r="14" spans="1:8" ht="18.75" customHeight="1" x14ac:dyDescent="0.25">
      <c r="A14" s="84"/>
      <c r="B14" s="58" t="s">
        <v>603</v>
      </c>
      <c r="C14" s="899">
        <v>2220</v>
      </c>
      <c r="D14" s="900"/>
      <c r="E14" s="195"/>
      <c r="F14" s="104" t="s">
        <v>638</v>
      </c>
      <c r="G14" s="102" t="s">
        <v>639</v>
      </c>
      <c r="H14" s="419"/>
    </row>
    <row r="15" spans="1:8" ht="18.75" customHeight="1" x14ac:dyDescent="0.25">
      <c r="A15" s="84"/>
      <c r="B15" s="58" t="s">
        <v>604</v>
      </c>
      <c r="C15" s="899">
        <v>3885</v>
      </c>
      <c r="D15" s="900"/>
      <c r="E15" s="195"/>
      <c r="F15" s="104" t="s">
        <v>640</v>
      </c>
      <c r="G15" s="102" t="s">
        <v>641</v>
      </c>
      <c r="H15" s="419"/>
    </row>
    <row r="16" spans="1:8" ht="18.75" customHeight="1" x14ac:dyDescent="0.25">
      <c r="A16" s="84"/>
      <c r="B16" s="58" t="s">
        <v>254</v>
      </c>
      <c r="C16" s="899">
        <v>22200</v>
      </c>
      <c r="D16" s="900"/>
      <c r="E16" s="195"/>
      <c r="F16" s="104" t="s">
        <v>642</v>
      </c>
      <c r="G16" s="102" t="s">
        <v>643</v>
      </c>
      <c r="H16" s="419"/>
    </row>
    <row r="17" spans="1:8" ht="12.75" customHeight="1" x14ac:dyDescent="0.25">
      <c r="A17" s="899"/>
      <c r="B17" s="901"/>
      <c r="C17" s="901"/>
      <c r="D17" s="901"/>
      <c r="E17" s="901"/>
      <c r="F17" s="104" t="s">
        <v>644</v>
      </c>
      <c r="G17" s="102" t="s">
        <v>645</v>
      </c>
      <c r="H17" s="419"/>
    </row>
    <row r="18" spans="1:8" ht="17.25" customHeight="1" x14ac:dyDescent="0.25">
      <c r="A18" s="84">
        <v>2</v>
      </c>
      <c r="B18" s="902" t="s">
        <v>255</v>
      </c>
      <c r="C18" s="903"/>
      <c r="D18" s="903"/>
      <c r="E18" s="903"/>
      <c r="F18" s="105" t="s">
        <v>646</v>
      </c>
      <c r="G18" s="102" t="s">
        <v>647</v>
      </c>
      <c r="H18" s="419"/>
    </row>
    <row r="19" spans="1:8" ht="15.75" x14ac:dyDescent="0.25">
      <c r="A19" s="84"/>
      <c r="B19" s="58" t="s">
        <v>256</v>
      </c>
      <c r="C19" s="929" t="s">
        <v>605</v>
      </c>
      <c r="D19" s="930"/>
      <c r="E19" s="930"/>
      <c r="F19" s="106" t="s">
        <v>648</v>
      </c>
      <c r="G19" s="102" t="s">
        <v>649</v>
      </c>
      <c r="H19" s="419"/>
    </row>
    <row r="20" spans="1:8" ht="15.75" x14ac:dyDescent="0.25">
      <c r="A20" s="84"/>
      <c r="B20" s="58" t="s">
        <v>242</v>
      </c>
      <c r="C20" s="929" t="s">
        <v>606</v>
      </c>
      <c r="D20" s="930"/>
      <c r="E20" s="930"/>
      <c r="F20" s="104" t="s">
        <v>650</v>
      </c>
      <c r="G20" s="102" t="s">
        <v>651</v>
      </c>
      <c r="H20" s="419"/>
    </row>
    <row r="21" spans="1:8" ht="15" customHeight="1" x14ac:dyDescent="0.25">
      <c r="A21" s="84"/>
      <c r="B21" s="58" t="s">
        <v>244</v>
      </c>
      <c r="C21" s="908" t="s">
        <v>607</v>
      </c>
      <c r="D21" s="909"/>
      <c r="E21" s="909"/>
      <c r="F21" s="104" t="s">
        <v>652</v>
      </c>
      <c r="G21" s="102" t="s">
        <v>653</v>
      </c>
      <c r="H21" s="419"/>
    </row>
    <row r="22" spans="1:8" ht="15" customHeight="1" x14ac:dyDescent="0.25">
      <c r="A22" s="84"/>
      <c r="B22" s="58" t="s">
        <v>190</v>
      </c>
      <c r="C22" s="194" t="s">
        <v>654</v>
      </c>
      <c r="D22" s="194" t="s">
        <v>609</v>
      </c>
      <c r="E22" s="195" t="s">
        <v>655</v>
      </c>
      <c r="F22" s="104" t="s">
        <v>656</v>
      </c>
      <c r="G22" s="102" t="s">
        <v>657</v>
      </c>
      <c r="H22" s="419"/>
    </row>
    <row r="23" spans="1:8" x14ac:dyDescent="0.25">
      <c r="A23" s="84"/>
      <c r="B23" s="58" t="s">
        <v>262</v>
      </c>
      <c r="C23" s="194">
        <v>7</v>
      </c>
      <c r="D23" s="194">
        <v>5</v>
      </c>
      <c r="E23" s="195">
        <v>5</v>
      </c>
      <c r="F23" s="104" t="s">
        <v>658</v>
      </c>
      <c r="G23" s="102" t="s">
        <v>659</v>
      </c>
      <c r="H23" s="419"/>
    </row>
    <row r="24" spans="1:8" x14ac:dyDescent="0.25">
      <c r="A24" s="84"/>
      <c r="B24" s="58" t="s">
        <v>39</v>
      </c>
      <c r="C24" s="194">
        <v>20</v>
      </c>
      <c r="D24" s="194">
        <v>15</v>
      </c>
      <c r="E24" s="195">
        <v>25</v>
      </c>
      <c r="F24" s="104" t="s">
        <v>660</v>
      </c>
      <c r="G24" s="102" t="s">
        <v>661</v>
      </c>
      <c r="H24" s="419"/>
    </row>
    <row r="25" spans="1:8" ht="16.5" customHeight="1" x14ac:dyDescent="0.25">
      <c r="A25" s="84"/>
      <c r="B25" s="58" t="s">
        <v>611</v>
      </c>
      <c r="C25" s="91">
        <v>796.92</v>
      </c>
      <c r="D25" s="92">
        <v>777</v>
      </c>
      <c r="E25" s="107">
        <v>388.5</v>
      </c>
      <c r="F25" s="104" t="s">
        <v>662</v>
      </c>
      <c r="G25" s="102" t="s">
        <v>663</v>
      </c>
      <c r="H25" s="419"/>
    </row>
    <row r="26" spans="1:8" x14ac:dyDescent="0.25">
      <c r="A26" s="84"/>
      <c r="B26" s="58" t="s">
        <v>272</v>
      </c>
      <c r="C26" s="194">
        <v>10360</v>
      </c>
      <c r="D26" s="194">
        <v>7770</v>
      </c>
      <c r="E26" s="195">
        <v>7770</v>
      </c>
      <c r="F26" s="104" t="s">
        <v>664</v>
      </c>
      <c r="G26" s="102" t="s">
        <v>665</v>
      </c>
      <c r="H26" s="419"/>
    </row>
    <row r="27" spans="1:8" ht="16.5" customHeight="1" x14ac:dyDescent="0.25">
      <c r="A27" s="84"/>
      <c r="B27" s="58" t="s">
        <v>612</v>
      </c>
      <c r="C27" s="899">
        <v>25900</v>
      </c>
      <c r="D27" s="901"/>
      <c r="E27" s="901"/>
      <c r="F27" s="104" t="s">
        <v>666</v>
      </c>
      <c r="G27" s="102" t="s">
        <v>667</v>
      </c>
      <c r="H27" s="419"/>
    </row>
    <row r="28" spans="1:8" x14ac:dyDescent="0.25">
      <c r="A28" s="899"/>
      <c r="B28" s="901"/>
      <c r="C28" s="901"/>
      <c r="D28" s="901"/>
      <c r="E28" s="901"/>
      <c r="F28" s="104" t="s">
        <v>668</v>
      </c>
      <c r="G28" s="102" t="s">
        <v>669</v>
      </c>
      <c r="H28" s="419"/>
    </row>
    <row r="29" spans="1:8" ht="12.75" customHeight="1" x14ac:dyDescent="0.25">
      <c r="A29" s="85">
        <v>3</v>
      </c>
      <c r="B29" s="902" t="s">
        <v>266</v>
      </c>
      <c r="C29" s="903"/>
      <c r="D29" s="903"/>
      <c r="E29" s="903"/>
      <c r="F29" s="105" t="s">
        <v>670</v>
      </c>
      <c r="G29" s="102" t="s">
        <v>671</v>
      </c>
      <c r="H29" s="419"/>
    </row>
    <row r="30" spans="1:8" ht="17.25" customHeight="1" x14ac:dyDescent="0.25">
      <c r="A30" s="86"/>
      <c r="B30" s="63" t="s">
        <v>242</v>
      </c>
      <c r="C30" s="926" t="s">
        <v>267</v>
      </c>
      <c r="D30" s="927"/>
      <c r="E30" s="928"/>
      <c r="F30" s="104" t="s">
        <v>672</v>
      </c>
      <c r="G30" s="102" t="s">
        <v>673</v>
      </c>
      <c r="H30" s="419"/>
    </row>
    <row r="31" spans="1:8" x14ac:dyDescent="0.25">
      <c r="A31" s="86"/>
      <c r="B31" s="64" t="s">
        <v>244</v>
      </c>
      <c r="C31" s="892" t="s">
        <v>674</v>
      </c>
      <c r="D31" s="893"/>
      <c r="E31" s="94"/>
      <c r="F31" s="100"/>
      <c r="G31" s="102" t="s">
        <v>675</v>
      </c>
      <c r="H31" s="419"/>
    </row>
    <row r="32" spans="1:8" ht="15.75" x14ac:dyDescent="0.25">
      <c r="A32" s="86"/>
      <c r="B32" s="63" t="s">
        <v>222</v>
      </c>
      <c r="C32" s="894" t="s">
        <v>614</v>
      </c>
      <c r="D32" s="894"/>
      <c r="E32" s="95"/>
      <c r="F32" s="100"/>
      <c r="G32" s="102" t="s">
        <v>676</v>
      </c>
      <c r="H32" s="419"/>
    </row>
    <row r="33" spans="1:8" x14ac:dyDescent="0.25">
      <c r="A33" s="86"/>
      <c r="B33" s="63" t="s">
        <v>299</v>
      </c>
      <c r="C33" s="895">
        <v>5</v>
      </c>
      <c r="D33" s="895"/>
      <c r="E33" s="94"/>
      <c r="F33" s="102"/>
      <c r="G33" s="102" t="s">
        <v>677</v>
      </c>
      <c r="H33" s="419"/>
    </row>
    <row r="34" spans="1:8" x14ac:dyDescent="0.25">
      <c r="A34" s="86"/>
      <c r="B34" s="63" t="s">
        <v>39</v>
      </c>
      <c r="C34" s="895">
        <v>20</v>
      </c>
      <c r="D34" s="895"/>
      <c r="E34" s="94"/>
      <c r="F34" s="102"/>
      <c r="G34" s="102" t="s">
        <v>678</v>
      </c>
      <c r="H34" s="419"/>
    </row>
    <row r="35" spans="1:8" x14ac:dyDescent="0.25">
      <c r="A35" s="86"/>
      <c r="B35" s="65" t="s">
        <v>615</v>
      </c>
      <c r="C35" s="895">
        <v>1726.66</v>
      </c>
      <c r="D35" s="895"/>
      <c r="E35" s="94"/>
      <c r="F35" s="102"/>
      <c r="G35" s="102" t="s">
        <v>679</v>
      </c>
      <c r="H35" s="419"/>
    </row>
    <row r="36" spans="1:8" x14ac:dyDescent="0.25">
      <c r="A36" s="87"/>
      <c r="B36" s="65" t="s">
        <v>272</v>
      </c>
      <c r="C36" s="895">
        <v>25900</v>
      </c>
      <c r="D36" s="895"/>
      <c r="E36" s="94"/>
      <c r="F36" s="102"/>
      <c r="G36" s="102" t="s">
        <v>680</v>
      </c>
      <c r="H36" s="419"/>
    </row>
    <row r="37" spans="1:8" x14ac:dyDescent="0.25">
      <c r="A37" s="61"/>
      <c r="B37" s="62"/>
      <c r="C37" s="62"/>
      <c r="D37" s="62"/>
      <c r="E37" s="62"/>
      <c r="F37" s="102"/>
      <c r="G37" s="102" t="s">
        <v>681</v>
      </c>
      <c r="H37" s="419"/>
    </row>
    <row r="38" spans="1:8" x14ac:dyDescent="0.25">
      <c r="A38" s="61"/>
      <c r="B38" s="65" t="s">
        <v>616</v>
      </c>
      <c r="C38" s="58">
        <v>74000</v>
      </c>
      <c r="D38" s="890"/>
      <c r="E38" s="931"/>
      <c r="F38" s="102"/>
      <c r="G38" s="102" t="s">
        <v>682</v>
      </c>
      <c r="H38" s="419"/>
    </row>
    <row r="39" spans="1:8" x14ac:dyDescent="0.25">
      <c r="A39" s="61"/>
      <c r="B39" s="96" t="s">
        <v>617</v>
      </c>
      <c r="C39" s="96"/>
      <c r="D39" s="62"/>
      <c r="E39" s="62"/>
      <c r="F39" s="102"/>
      <c r="G39" s="102" t="s">
        <v>683</v>
      </c>
      <c r="H39" s="419"/>
    </row>
    <row r="40" spans="1:8" x14ac:dyDescent="0.25">
      <c r="A40" s="58"/>
      <c r="B40" s="58" t="s">
        <v>618</v>
      </c>
      <c r="C40" s="58"/>
      <c r="D40" s="58"/>
      <c r="E40" s="63"/>
      <c r="F40" s="102"/>
      <c r="G40" s="102" t="s">
        <v>684</v>
      </c>
      <c r="H40" s="419"/>
    </row>
    <row r="41" spans="1:8" x14ac:dyDescent="0.25">
      <c r="A41" s="58"/>
      <c r="B41" s="58" t="s">
        <v>619</v>
      </c>
      <c r="C41" s="58"/>
      <c r="D41" s="58"/>
      <c r="E41" s="63"/>
      <c r="F41" s="102"/>
      <c r="G41" s="102" t="s">
        <v>685</v>
      </c>
      <c r="H41" s="419"/>
    </row>
    <row r="42" spans="1:8" x14ac:dyDescent="0.25">
      <c r="A42" s="58"/>
      <c r="B42" s="58"/>
      <c r="C42" s="58"/>
      <c r="D42" s="58"/>
      <c r="E42" s="63"/>
      <c r="F42" s="102"/>
      <c r="G42" s="102" t="s">
        <v>686</v>
      </c>
      <c r="H42" s="419"/>
    </row>
    <row r="43" spans="1:8" x14ac:dyDescent="0.25">
      <c r="A43" s="58"/>
      <c r="B43" s="58"/>
      <c r="C43" s="58"/>
      <c r="D43" s="58"/>
      <c r="E43" s="63"/>
      <c r="F43" s="102"/>
      <c r="G43" s="102" t="s">
        <v>687</v>
      </c>
      <c r="H43" s="419"/>
    </row>
    <row r="44" spans="1:8" x14ac:dyDescent="0.25">
      <c r="A44" s="58"/>
      <c r="B44" s="58"/>
      <c r="C44" s="58"/>
      <c r="D44" s="58"/>
      <c r="E44" s="63"/>
      <c r="F44" s="108"/>
      <c r="G44" s="108"/>
      <c r="H44" s="420"/>
    </row>
    <row r="45" spans="1:8" ht="18.75" x14ac:dyDescent="0.3">
      <c r="A45" s="932" t="s">
        <v>592</v>
      </c>
      <c r="B45" s="932"/>
      <c r="C45" s="932"/>
      <c r="D45" s="932"/>
      <c r="E45" s="932"/>
      <c r="F45" s="102" t="s">
        <v>277</v>
      </c>
    </row>
    <row r="46" spans="1:8" x14ac:dyDescent="0.25">
      <c r="A46" s="421" t="s">
        <v>593</v>
      </c>
      <c r="B46" s="913" t="s">
        <v>594</v>
      </c>
      <c r="C46" s="913"/>
      <c r="D46" s="422"/>
      <c r="E46" s="422"/>
      <c r="F46" s="404" t="s">
        <v>688</v>
      </c>
      <c r="G46" s="423"/>
      <c r="H46" s="424"/>
    </row>
    <row r="47" spans="1:8" x14ac:dyDescent="0.25">
      <c r="A47" s="90" t="s">
        <v>2</v>
      </c>
      <c r="B47" s="196" t="s">
        <v>595</v>
      </c>
      <c r="C47" s="196"/>
      <c r="D47" s="89"/>
      <c r="E47" s="89"/>
      <c r="F47" s="102" t="s">
        <v>689</v>
      </c>
      <c r="G47" s="62"/>
      <c r="H47" s="419"/>
    </row>
    <row r="48" spans="1:8" x14ac:dyDescent="0.25">
      <c r="A48" s="90" t="s">
        <v>4</v>
      </c>
      <c r="B48" s="913" t="s">
        <v>690</v>
      </c>
      <c r="C48" s="913"/>
      <c r="D48" s="89"/>
      <c r="E48" s="89"/>
      <c r="F48" s="102" t="s">
        <v>691</v>
      </c>
      <c r="G48" s="62"/>
      <c r="H48" s="419"/>
    </row>
    <row r="49" spans="1:8" x14ac:dyDescent="0.25">
      <c r="A49" s="90" t="s">
        <v>6</v>
      </c>
      <c r="B49" s="916" t="s">
        <v>692</v>
      </c>
      <c r="C49" s="916"/>
      <c r="D49" s="89"/>
      <c r="E49" s="89"/>
      <c r="F49" s="102" t="s">
        <v>693</v>
      </c>
      <c r="G49" s="62"/>
      <c r="H49" s="419"/>
    </row>
    <row r="50" spans="1:8" x14ac:dyDescent="0.25">
      <c r="A50" s="90" t="s">
        <v>139</v>
      </c>
      <c r="B50" s="920" t="s">
        <v>207</v>
      </c>
      <c r="C50" s="920"/>
      <c r="D50" s="89"/>
      <c r="E50" s="89"/>
      <c r="F50" s="102" t="s">
        <v>694</v>
      </c>
      <c r="G50" s="62"/>
      <c r="H50" s="419"/>
    </row>
    <row r="51" spans="1:8" x14ac:dyDescent="0.25">
      <c r="A51" s="58"/>
      <c r="B51" s="921"/>
      <c r="C51" s="922"/>
      <c r="D51" s="922"/>
      <c r="E51" s="922"/>
      <c r="F51" s="102" t="s">
        <v>695</v>
      </c>
      <c r="G51" s="62"/>
      <c r="H51" s="419"/>
    </row>
    <row r="52" spans="1:8" x14ac:dyDescent="0.25">
      <c r="A52" s="84">
        <v>1</v>
      </c>
      <c r="B52" s="902" t="s">
        <v>598</v>
      </c>
      <c r="C52" s="903"/>
      <c r="D52" s="903"/>
      <c r="E52" s="903"/>
      <c r="F52" s="102" t="s">
        <v>696</v>
      </c>
      <c r="G52" s="62"/>
      <c r="H52" s="419"/>
    </row>
    <row r="53" spans="1:8" ht="15.75" x14ac:dyDescent="0.25">
      <c r="A53" s="84"/>
      <c r="B53" s="59" t="s">
        <v>242</v>
      </c>
      <c r="C53" s="896" t="s">
        <v>627</v>
      </c>
      <c r="D53" s="924"/>
      <c r="E53" s="924"/>
      <c r="F53" s="102" t="s">
        <v>697</v>
      </c>
      <c r="G53" s="62"/>
      <c r="H53" s="419"/>
    </row>
    <row r="54" spans="1:8" x14ac:dyDescent="0.25">
      <c r="A54" s="84"/>
      <c r="B54" s="58" t="s">
        <v>244</v>
      </c>
      <c r="C54" s="892" t="s">
        <v>600</v>
      </c>
      <c r="D54" s="893"/>
      <c r="E54" s="195"/>
      <c r="F54" s="102" t="s">
        <v>698</v>
      </c>
      <c r="G54" s="62"/>
      <c r="H54" s="419"/>
    </row>
    <row r="55" spans="1:8" x14ac:dyDescent="0.25">
      <c r="A55" s="84"/>
      <c r="B55" s="58" t="s">
        <v>601</v>
      </c>
      <c r="C55" s="899">
        <v>3</v>
      </c>
      <c r="D55" s="900"/>
      <c r="E55" s="195"/>
      <c r="F55" s="102" t="s">
        <v>699</v>
      </c>
      <c r="G55" s="62"/>
      <c r="H55" s="419"/>
    </row>
    <row r="56" spans="1:8" x14ac:dyDescent="0.25">
      <c r="A56" s="84"/>
      <c r="B56" s="58" t="s">
        <v>602</v>
      </c>
      <c r="C56" s="899">
        <v>6</v>
      </c>
      <c r="D56" s="900"/>
      <c r="E56" s="195"/>
      <c r="F56" s="102" t="s">
        <v>700</v>
      </c>
      <c r="G56" s="62"/>
      <c r="H56" s="419"/>
    </row>
    <row r="57" spans="1:8" x14ac:dyDescent="0.25">
      <c r="A57" s="84"/>
      <c r="B57" s="58" t="s">
        <v>250</v>
      </c>
      <c r="C57" s="899">
        <v>10</v>
      </c>
      <c r="D57" s="900"/>
      <c r="E57" s="195"/>
      <c r="F57" s="102" t="s">
        <v>701</v>
      </c>
      <c r="G57" s="62"/>
      <c r="H57" s="419"/>
    </row>
    <row r="58" spans="1:8" x14ac:dyDescent="0.25">
      <c r="A58" s="84"/>
      <c r="B58" s="58" t="s">
        <v>603</v>
      </c>
      <c r="C58" s="899">
        <v>2220</v>
      </c>
      <c r="D58" s="900"/>
      <c r="E58" s="195"/>
      <c r="F58" s="102" t="s">
        <v>702</v>
      </c>
      <c r="G58" s="62"/>
      <c r="H58" s="419"/>
    </row>
    <row r="59" spans="1:8" x14ac:dyDescent="0.25">
      <c r="A59" s="84"/>
      <c r="B59" s="58" t="s">
        <v>604</v>
      </c>
      <c r="C59" s="899">
        <v>3885</v>
      </c>
      <c r="D59" s="900"/>
      <c r="E59" s="195"/>
      <c r="F59" s="102" t="s">
        <v>703</v>
      </c>
      <c r="G59" s="62"/>
      <c r="H59" s="419"/>
    </row>
    <row r="60" spans="1:8" x14ac:dyDescent="0.25">
      <c r="A60" s="84"/>
      <c r="B60" s="58" t="s">
        <v>254</v>
      </c>
      <c r="C60" s="899">
        <v>22200</v>
      </c>
      <c r="D60" s="900"/>
      <c r="E60" s="195"/>
      <c r="F60" s="110" t="s">
        <v>704</v>
      </c>
      <c r="G60" s="62"/>
      <c r="H60" s="419"/>
    </row>
    <row r="61" spans="1:8" x14ac:dyDescent="0.25">
      <c r="A61" s="899"/>
      <c r="B61" s="901"/>
      <c r="C61" s="901"/>
      <c r="D61" s="901"/>
      <c r="E61" s="901"/>
      <c r="F61" s="101" t="s">
        <v>705</v>
      </c>
      <c r="G61" s="62"/>
      <c r="H61" s="419"/>
    </row>
    <row r="62" spans="1:8" x14ac:dyDescent="0.25">
      <c r="A62" s="84">
        <v>2</v>
      </c>
      <c r="B62" s="902" t="s">
        <v>255</v>
      </c>
      <c r="C62" s="903"/>
      <c r="D62" s="903"/>
      <c r="E62" s="903"/>
      <c r="F62" s="102" t="s">
        <v>706</v>
      </c>
      <c r="G62" s="62"/>
      <c r="H62" s="419"/>
    </row>
    <row r="63" spans="1:8" ht="15.75" x14ac:dyDescent="0.25">
      <c r="A63" s="84"/>
      <c r="B63" s="58" t="s">
        <v>256</v>
      </c>
      <c r="C63" s="905" t="s">
        <v>605</v>
      </c>
      <c r="D63" s="906"/>
      <c r="E63" s="906"/>
      <c r="F63" s="102" t="s">
        <v>707</v>
      </c>
      <c r="G63" s="62"/>
      <c r="H63" s="419"/>
    </row>
    <row r="64" spans="1:8" ht="15.75" x14ac:dyDescent="0.25">
      <c r="A64" s="84"/>
      <c r="B64" s="58" t="s">
        <v>242</v>
      </c>
      <c r="C64" s="905" t="s">
        <v>606</v>
      </c>
      <c r="D64" s="906"/>
      <c r="E64" s="906"/>
      <c r="F64" s="102" t="s">
        <v>708</v>
      </c>
      <c r="G64" s="62"/>
      <c r="H64" s="419"/>
    </row>
    <row r="65" spans="1:8" ht="15.75" x14ac:dyDescent="0.25">
      <c r="A65" s="84"/>
      <c r="B65" s="58" t="s">
        <v>244</v>
      </c>
      <c r="C65" s="908" t="s">
        <v>607</v>
      </c>
      <c r="D65" s="909"/>
      <c r="E65" s="909"/>
      <c r="F65" s="102" t="s">
        <v>709</v>
      </c>
      <c r="G65" s="62"/>
      <c r="H65" s="419"/>
    </row>
    <row r="66" spans="1:8" x14ac:dyDescent="0.25">
      <c r="A66" s="84"/>
      <c r="B66" s="58" t="s">
        <v>190</v>
      </c>
      <c r="C66" s="194" t="s">
        <v>710</v>
      </c>
      <c r="D66" s="194" t="s">
        <v>609</v>
      </c>
      <c r="E66" s="195" t="s">
        <v>655</v>
      </c>
      <c r="F66" s="102" t="s">
        <v>711</v>
      </c>
      <c r="G66" s="62"/>
      <c r="H66" s="419"/>
    </row>
    <row r="67" spans="1:8" x14ac:dyDescent="0.25">
      <c r="A67" s="84"/>
      <c r="B67" s="58" t="s">
        <v>262</v>
      </c>
      <c r="C67" s="194">
        <v>8</v>
      </c>
      <c r="D67" s="194">
        <v>5</v>
      </c>
      <c r="E67" s="195">
        <v>5</v>
      </c>
      <c r="F67" s="102" t="s">
        <v>712</v>
      </c>
      <c r="G67" s="62"/>
      <c r="H67" s="419"/>
    </row>
    <row r="68" spans="1:8" x14ac:dyDescent="0.25">
      <c r="A68" s="84"/>
      <c r="B68" s="58" t="s">
        <v>39</v>
      </c>
      <c r="C68" s="194">
        <v>25</v>
      </c>
      <c r="D68" s="194">
        <v>15</v>
      </c>
      <c r="E68" s="195">
        <v>25</v>
      </c>
      <c r="F68" s="102" t="s">
        <v>713</v>
      </c>
      <c r="G68" s="62"/>
      <c r="H68" s="419"/>
    </row>
    <row r="69" spans="1:8" x14ac:dyDescent="0.25">
      <c r="A69" s="84"/>
      <c r="B69" s="58" t="s">
        <v>611</v>
      </c>
      <c r="C69" s="91">
        <v>609.41</v>
      </c>
      <c r="D69" s="92">
        <v>777</v>
      </c>
      <c r="E69" s="107">
        <v>388.5</v>
      </c>
      <c r="F69" s="102" t="s">
        <v>714</v>
      </c>
      <c r="G69" s="62"/>
      <c r="H69" s="419"/>
    </row>
    <row r="70" spans="1:8" x14ac:dyDescent="0.25">
      <c r="A70" s="84"/>
      <c r="B70" s="58" t="s">
        <v>272</v>
      </c>
      <c r="C70" s="194">
        <v>10360</v>
      </c>
      <c r="D70" s="194">
        <v>7770</v>
      </c>
      <c r="E70" s="195">
        <v>7770</v>
      </c>
      <c r="F70" s="102" t="s">
        <v>715</v>
      </c>
      <c r="G70" s="62"/>
      <c r="H70" s="419"/>
    </row>
    <row r="71" spans="1:8" x14ac:dyDescent="0.25">
      <c r="A71" s="84"/>
      <c r="B71" s="58" t="s">
        <v>612</v>
      </c>
      <c r="C71" s="899">
        <v>25900</v>
      </c>
      <c r="D71" s="901"/>
      <c r="E71" s="901"/>
      <c r="F71" s="102" t="s">
        <v>716</v>
      </c>
      <c r="G71" s="62"/>
      <c r="H71" s="419"/>
    </row>
    <row r="72" spans="1:8" x14ac:dyDescent="0.25">
      <c r="A72" s="899"/>
      <c r="B72" s="901"/>
      <c r="C72" s="901"/>
      <c r="D72" s="901"/>
      <c r="E72" s="901"/>
      <c r="F72" s="102" t="s">
        <v>717</v>
      </c>
      <c r="G72" s="62"/>
      <c r="H72" s="419"/>
    </row>
    <row r="73" spans="1:8" x14ac:dyDescent="0.25">
      <c r="A73" s="85">
        <v>3</v>
      </c>
      <c r="B73" s="902" t="s">
        <v>266</v>
      </c>
      <c r="C73" s="903"/>
      <c r="D73" s="903"/>
      <c r="E73" s="903"/>
      <c r="F73" s="102" t="s">
        <v>718</v>
      </c>
      <c r="G73" s="62"/>
      <c r="H73" s="419"/>
    </row>
    <row r="74" spans="1:8" ht="19.5" customHeight="1" x14ac:dyDescent="0.25">
      <c r="A74" s="86"/>
      <c r="B74" s="63" t="s">
        <v>242</v>
      </c>
      <c r="C74" s="935" t="s">
        <v>267</v>
      </c>
      <c r="D74" s="936"/>
      <c r="E74" s="937"/>
      <c r="F74" s="102" t="s">
        <v>719</v>
      </c>
      <c r="G74" s="62"/>
      <c r="H74" s="419"/>
    </row>
    <row r="75" spans="1:8" x14ac:dyDescent="0.25">
      <c r="A75" s="86"/>
      <c r="B75" s="64" t="s">
        <v>244</v>
      </c>
      <c r="C75" s="892" t="s">
        <v>613</v>
      </c>
      <c r="D75" s="893"/>
      <c r="E75" s="94"/>
      <c r="F75" s="102" t="s">
        <v>720</v>
      </c>
      <c r="G75" s="62"/>
      <c r="H75" s="419"/>
    </row>
    <row r="76" spans="1:8" ht="15.75" x14ac:dyDescent="0.25">
      <c r="A76" s="86"/>
      <c r="B76" s="63" t="s">
        <v>222</v>
      </c>
      <c r="C76" s="894" t="s">
        <v>614</v>
      </c>
      <c r="D76" s="894"/>
      <c r="E76" s="95"/>
      <c r="F76" s="102" t="s">
        <v>721</v>
      </c>
      <c r="G76" s="62"/>
      <c r="H76" s="419"/>
    </row>
    <row r="77" spans="1:8" x14ac:dyDescent="0.25">
      <c r="A77" s="86"/>
      <c r="B77" s="63" t="s">
        <v>299</v>
      </c>
      <c r="C77" s="895">
        <v>5</v>
      </c>
      <c r="D77" s="895"/>
      <c r="E77" s="94"/>
      <c r="F77" s="110" t="s">
        <v>722</v>
      </c>
      <c r="G77" s="62"/>
      <c r="H77" s="419"/>
    </row>
    <row r="78" spans="1:8" x14ac:dyDescent="0.25">
      <c r="A78" s="86"/>
      <c r="B78" s="63" t="s">
        <v>39</v>
      </c>
      <c r="C78" s="895">
        <v>20</v>
      </c>
      <c r="D78" s="895"/>
      <c r="E78" s="94"/>
      <c r="F78" s="101" t="s">
        <v>723</v>
      </c>
      <c r="G78" s="62"/>
      <c r="H78" s="419"/>
    </row>
    <row r="79" spans="1:8" x14ac:dyDescent="0.25">
      <c r="A79" s="86"/>
      <c r="B79" s="65" t="s">
        <v>615</v>
      </c>
      <c r="C79" s="895">
        <v>1726.67</v>
      </c>
      <c r="D79" s="895"/>
      <c r="E79" s="94"/>
      <c r="F79" s="102" t="s">
        <v>724</v>
      </c>
      <c r="G79" s="62"/>
      <c r="H79" s="419"/>
    </row>
    <row r="80" spans="1:8" x14ac:dyDescent="0.25">
      <c r="A80" s="87"/>
      <c r="B80" s="65" t="s">
        <v>272</v>
      </c>
      <c r="C80" s="895">
        <v>25900</v>
      </c>
      <c r="D80" s="895"/>
      <c r="E80" s="94"/>
      <c r="F80" s="102" t="s">
        <v>725</v>
      </c>
      <c r="G80" s="62"/>
      <c r="H80" s="419"/>
    </row>
    <row r="81" spans="1:8" ht="14.25" customHeight="1" x14ac:dyDescent="0.25">
      <c r="A81" s="61"/>
      <c r="B81" s="62"/>
      <c r="C81" s="62"/>
      <c r="D81" s="62"/>
      <c r="E81" s="62"/>
      <c r="F81" s="102" t="s">
        <v>726</v>
      </c>
      <c r="G81" s="62"/>
      <c r="H81" s="419"/>
    </row>
    <row r="82" spans="1:8" x14ac:dyDescent="0.25">
      <c r="A82" s="61"/>
      <c r="B82" s="65" t="s">
        <v>616</v>
      </c>
      <c r="C82" s="58">
        <v>74000</v>
      </c>
      <c r="D82" s="890"/>
      <c r="E82" s="931"/>
      <c r="F82" s="102" t="s">
        <v>629</v>
      </c>
      <c r="G82" s="62"/>
      <c r="H82" s="419"/>
    </row>
    <row r="83" spans="1:8" x14ac:dyDescent="0.25">
      <c r="A83" s="61"/>
      <c r="B83" s="96" t="s">
        <v>617</v>
      </c>
      <c r="C83" s="96"/>
      <c r="D83" s="62"/>
      <c r="E83" s="62"/>
      <c r="F83" s="102" t="s">
        <v>727</v>
      </c>
      <c r="G83" s="62"/>
      <c r="H83" s="419"/>
    </row>
    <row r="84" spans="1:8" x14ac:dyDescent="0.25">
      <c r="A84" s="58"/>
      <c r="B84" s="58" t="s">
        <v>618</v>
      </c>
      <c r="C84" s="58"/>
      <c r="D84" s="58"/>
      <c r="E84" s="63"/>
      <c r="F84" s="102" t="s">
        <v>728</v>
      </c>
      <c r="G84" s="62"/>
      <c r="H84" s="419"/>
    </row>
    <row r="85" spans="1:8" x14ac:dyDescent="0.25">
      <c r="A85" s="58"/>
      <c r="B85" s="58" t="s">
        <v>619</v>
      </c>
      <c r="C85" s="58"/>
      <c r="D85" s="58"/>
      <c r="E85" s="63"/>
      <c r="F85" s="102" t="s">
        <v>729</v>
      </c>
      <c r="G85" s="62"/>
      <c r="H85" s="419"/>
    </row>
    <row r="86" spans="1:8" x14ac:dyDescent="0.25">
      <c r="A86" s="58"/>
      <c r="B86" s="58"/>
      <c r="C86" s="58"/>
      <c r="D86" s="58"/>
      <c r="E86" s="63"/>
      <c r="F86" s="102" t="s">
        <v>730</v>
      </c>
      <c r="G86" s="62"/>
      <c r="H86" s="419"/>
    </row>
    <row r="87" spans="1:8" x14ac:dyDescent="0.25">
      <c r="A87" s="58"/>
      <c r="B87" s="58"/>
      <c r="C87" s="58"/>
      <c r="D87" s="58"/>
      <c r="E87" s="63"/>
      <c r="F87" s="102" t="s">
        <v>731</v>
      </c>
      <c r="G87" s="62"/>
      <c r="H87" s="419"/>
    </row>
    <row r="88" spans="1:8" x14ac:dyDescent="0.25">
      <c r="A88" s="58"/>
      <c r="B88" s="58"/>
      <c r="C88" s="58"/>
      <c r="D88" s="58"/>
      <c r="E88" s="63"/>
      <c r="F88" s="111" t="s">
        <v>732</v>
      </c>
      <c r="G88" s="115"/>
      <c r="H88" s="420"/>
    </row>
    <row r="89" spans="1:8" ht="18.75" x14ac:dyDescent="0.3">
      <c r="A89" s="933" t="s">
        <v>592</v>
      </c>
      <c r="B89" s="934"/>
      <c r="C89" s="934"/>
      <c r="D89" s="934"/>
      <c r="E89" s="934"/>
      <c r="F89" s="116" t="s">
        <v>277</v>
      </c>
      <c r="G89" s="116" t="s">
        <v>277</v>
      </c>
      <c r="H89" s="116" t="s">
        <v>277</v>
      </c>
    </row>
    <row r="90" spans="1:8" x14ac:dyDescent="0.25">
      <c r="A90" s="88" t="s">
        <v>593</v>
      </c>
      <c r="B90" s="913" t="s">
        <v>594</v>
      </c>
      <c r="C90" s="913"/>
      <c r="D90" s="89"/>
      <c r="E90" s="89"/>
      <c r="F90" s="100"/>
      <c r="G90" s="102" t="s">
        <v>733</v>
      </c>
      <c r="H90" s="100"/>
    </row>
    <row r="91" spans="1:8" x14ac:dyDescent="0.25">
      <c r="A91" s="90" t="s">
        <v>2</v>
      </c>
      <c r="B91" s="196" t="s">
        <v>595</v>
      </c>
      <c r="C91" s="196"/>
      <c r="D91" s="89"/>
      <c r="E91" s="89"/>
      <c r="F91" s="101" t="s">
        <v>734</v>
      </c>
      <c r="G91" s="102" t="s">
        <v>724</v>
      </c>
      <c r="H91" s="100"/>
    </row>
    <row r="92" spans="1:8" x14ac:dyDescent="0.25">
      <c r="A92" s="90" t="s">
        <v>4</v>
      </c>
      <c r="B92" s="913" t="s">
        <v>735</v>
      </c>
      <c r="C92" s="913"/>
      <c r="D92" s="89"/>
      <c r="E92" s="89"/>
      <c r="F92" s="102" t="s">
        <v>736</v>
      </c>
      <c r="G92" s="102" t="s">
        <v>737</v>
      </c>
      <c r="H92" s="100"/>
    </row>
    <row r="93" spans="1:8" x14ac:dyDescent="0.25">
      <c r="A93" s="90" t="s">
        <v>6</v>
      </c>
      <c r="B93" s="916" t="s">
        <v>738</v>
      </c>
      <c r="C93" s="916"/>
      <c r="D93" s="89"/>
      <c r="E93" s="89"/>
      <c r="F93" s="102" t="s">
        <v>739</v>
      </c>
      <c r="G93" s="102" t="s">
        <v>740</v>
      </c>
      <c r="H93" s="100"/>
    </row>
    <row r="94" spans="1:8" x14ac:dyDescent="0.25">
      <c r="A94" s="90" t="s">
        <v>139</v>
      </c>
      <c r="B94" s="920" t="s">
        <v>207</v>
      </c>
      <c r="C94" s="920"/>
      <c r="D94" s="89"/>
      <c r="E94" s="89"/>
      <c r="F94" s="102" t="s">
        <v>741</v>
      </c>
      <c r="G94" s="102" t="s">
        <v>742</v>
      </c>
      <c r="H94" s="100"/>
    </row>
    <row r="95" spans="1:8" x14ac:dyDescent="0.25">
      <c r="A95" s="58"/>
      <c r="B95" s="921"/>
      <c r="C95" s="922"/>
      <c r="D95" s="922"/>
      <c r="E95" s="922"/>
      <c r="F95" s="102" t="s">
        <v>743</v>
      </c>
      <c r="G95" s="102" t="s">
        <v>744</v>
      </c>
      <c r="H95" s="100"/>
    </row>
    <row r="96" spans="1:8" x14ac:dyDescent="0.25">
      <c r="A96" s="84">
        <v>1</v>
      </c>
      <c r="B96" s="902" t="s">
        <v>598</v>
      </c>
      <c r="C96" s="903"/>
      <c r="D96" s="903"/>
      <c r="E96" s="903"/>
      <c r="F96" s="102" t="s">
        <v>745</v>
      </c>
      <c r="G96" s="102" t="s">
        <v>746</v>
      </c>
      <c r="H96" s="100"/>
    </row>
    <row r="97" spans="1:12" ht="15.75" x14ac:dyDescent="0.25">
      <c r="A97" s="84"/>
      <c r="B97" s="59" t="s">
        <v>242</v>
      </c>
      <c r="C97" s="896" t="s">
        <v>599</v>
      </c>
      <c r="D97" s="924"/>
      <c r="E97" s="924"/>
      <c r="F97" s="102" t="s">
        <v>747</v>
      </c>
      <c r="G97" s="102" t="s">
        <v>748</v>
      </c>
      <c r="H97" s="100"/>
    </row>
    <row r="98" spans="1:12" x14ac:dyDescent="0.25">
      <c r="A98" s="84"/>
      <c r="B98" s="58" t="s">
        <v>244</v>
      </c>
      <c r="C98" s="892" t="s">
        <v>600</v>
      </c>
      <c r="D98" s="893"/>
      <c r="E98" s="195"/>
      <c r="F98" s="102" t="s">
        <v>749</v>
      </c>
      <c r="G98" s="102" t="s">
        <v>750</v>
      </c>
      <c r="H98" s="100"/>
    </row>
    <row r="99" spans="1:12" x14ac:dyDescent="0.25">
      <c r="A99" s="84"/>
      <c r="B99" s="58" t="s">
        <v>601</v>
      </c>
      <c r="C99" s="899">
        <v>3</v>
      </c>
      <c r="D99" s="900"/>
      <c r="E99" s="195"/>
      <c r="F99" s="102" t="s">
        <v>751</v>
      </c>
      <c r="G99" s="102" t="s">
        <v>752</v>
      </c>
      <c r="H99" s="101" t="s">
        <v>753</v>
      </c>
    </row>
    <row r="100" spans="1:12" x14ac:dyDescent="0.25">
      <c r="A100" s="84"/>
      <c r="B100" s="58" t="s">
        <v>602</v>
      </c>
      <c r="C100" s="899">
        <v>6</v>
      </c>
      <c r="D100" s="900"/>
      <c r="E100" s="195"/>
      <c r="F100" s="102" t="s">
        <v>754</v>
      </c>
      <c r="G100" s="102" t="s">
        <v>755</v>
      </c>
      <c r="H100" s="102" t="s">
        <v>756</v>
      </c>
    </row>
    <row r="101" spans="1:12" x14ac:dyDescent="0.25">
      <c r="A101" s="84"/>
      <c r="B101" s="58" t="s">
        <v>250</v>
      </c>
      <c r="C101" s="899">
        <v>10</v>
      </c>
      <c r="D101" s="900"/>
      <c r="E101" s="195"/>
      <c r="F101" s="102" t="s">
        <v>757</v>
      </c>
      <c r="G101" s="104" t="s">
        <v>758</v>
      </c>
      <c r="H101" s="102" t="s">
        <v>759</v>
      </c>
    </row>
    <row r="102" spans="1:12" x14ac:dyDescent="0.25">
      <c r="A102" s="84"/>
      <c r="B102" s="58" t="s">
        <v>603</v>
      </c>
      <c r="C102" s="899">
        <v>2220</v>
      </c>
      <c r="D102" s="900"/>
      <c r="E102" s="195"/>
      <c r="F102" s="102" t="s">
        <v>760</v>
      </c>
      <c r="G102" s="104" t="s">
        <v>761</v>
      </c>
      <c r="H102" s="102" t="s">
        <v>762</v>
      </c>
    </row>
    <row r="103" spans="1:12" x14ac:dyDescent="0.25">
      <c r="A103" s="84"/>
      <c r="B103" s="58" t="s">
        <v>604</v>
      </c>
      <c r="C103" s="899">
        <v>3885</v>
      </c>
      <c r="D103" s="900"/>
      <c r="E103" s="195"/>
      <c r="F103" s="102" t="s">
        <v>763</v>
      </c>
      <c r="G103" s="104" t="s">
        <v>764</v>
      </c>
      <c r="H103" s="102" t="s">
        <v>765</v>
      </c>
    </row>
    <row r="104" spans="1:12" ht="18.75" customHeight="1" x14ac:dyDescent="0.25">
      <c r="A104" s="84"/>
      <c r="B104" s="58" t="s">
        <v>254</v>
      </c>
      <c r="C104" s="899">
        <v>22200</v>
      </c>
      <c r="D104" s="900"/>
      <c r="E104" s="195"/>
      <c r="F104" s="102" t="s">
        <v>766</v>
      </c>
      <c r="G104" s="104" t="s">
        <v>767</v>
      </c>
      <c r="H104" s="102" t="s">
        <v>768</v>
      </c>
    </row>
    <row r="105" spans="1:12" x14ac:dyDescent="0.25">
      <c r="A105" s="899"/>
      <c r="B105" s="901"/>
      <c r="C105" s="901"/>
      <c r="D105" s="901"/>
      <c r="E105" s="901"/>
      <c r="F105" s="101" t="s">
        <v>769</v>
      </c>
      <c r="G105" s="104" t="s">
        <v>770</v>
      </c>
      <c r="H105" s="102" t="s">
        <v>771</v>
      </c>
    </row>
    <row r="106" spans="1:12" x14ac:dyDescent="0.25">
      <c r="A106" s="84">
        <v>2</v>
      </c>
      <c r="B106" s="902" t="s">
        <v>255</v>
      </c>
      <c r="C106" s="903"/>
      <c r="D106" s="903"/>
      <c r="E106" s="903"/>
      <c r="F106" s="102" t="s">
        <v>772</v>
      </c>
      <c r="G106" s="104" t="s">
        <v>773</v>
      </c>
      <c r="H106" s="102" t="s">
        <v>774</v>
      </c>
    </row>
    <row r="107" spans="1:12" ht="16.5" customHeight="1" x14ac:dyDescent="0.25">
      <c r="A107" s="84"/>
      <c r="B107" s="58" t="s">
        <v>256</v>
      </c>
      <c r="C107" s="905" t="s">
        <v>605</v>
      </c>
      <c r="D107" s="906"/>
      <c r="E107" s="906"/>
      <c r="F107" s="102" t="s">
        <v>775</v>
      </c>
      <c r="G107" s="104" t="s">
        <v>776</v>
      </c>
      <c r="H107" s="102" t="s">
        <v>777</v>
      </c>
    </row>
    <row r="108" spans="1:12" ht="16.5" customHeight="1" x14ac:dyDescent="0.25">
      <c r="A108" s="84"/>
      <c r="B108" s="58" t="s">
        <v>242</v>
      </c>
      <c r="C108" s="905" t="s">
        <v>606</v>
      </c>
      <c r="D108" s="906"/>
      <c r="E108" s="906"/>
      <c r="F108" s="102" t="s">
        <v>778</v>
      </c>
      <c r="G108" s="104" t="s">
        <v>779</v>
      </c>
      <c r="H108" s="102" t="s">
        <v>780</v>
      </c>
    </row>
    <row r="109" spans="1:12" ht="15.75" customHeight="1" x14ac:dyDescent="0.25">
      <c r="A109" s="84"/>
      <c r="B109" s="58" t="s">
        <v>244</v>
      </c>
      <c r="C109" s="908" t="s">
        <v>607</v>
      </c>
      <c r="D109" s="909"/>
      <c r="E109" s="909"/>
      <c r="F109" s="102"/>
      <c r="G109" s="104" t="s">
        <v>782</v>
      </c>
      <c r="H109" s="101" t="s">
        <v>783</v>
      </c>
      <c r="J109" s="102" t="s">
        <v>781</v>
      </c>
      <c r="K109" s="57" t="s">
        <v>942</v>
      </c>
      <c r="L109" s="57" t="s">
        <v>943</v>
      </c>
    </row>
    <row r="110" spans="1:12" ht="20.25" customHeight="1" x14ac:dyDescent="0.25">
      <c r="A110" s="84"/>
      <c r="B110" s="58" t="s">
        <v>190</v>
      </c>
      <c r="C110" s="194" t="s">
        <v>608</v>
      </c>
      <c r="D110" s="194" t="s">
        <v>609</v>
      </c>
      <c r="E110" s="195" t="s">
        <v>610</v>
      </c>
      <c r="F110" s="102" t="s">
        <v>784</v>
      </c>
      <c r="G110" s="104" t="s">
        <v>785</v>
      </c>
      <c r="H110" s="102" t="s">
        <v>786</v>
      </c>
    </row>
    <row r="111" spans="1:12" x14ac:dyDescent="0.25">
      <c r="A111" s="84"/>
      <c r="B111" s="58" t="s">
        <v>262</v>
      </c>
      <c r="C111" s="194">
        <v>5</v>
      </c>
      <c r="D111" s="194">
        <v>5</v>
      </c>
      <c r="E111" s="195">
        <v>5</v>
      </c>
      <c r="F111" s="102" t="s">
        <v>787</v>
      </c>
      <c r="G111" s="105" t="s">
        <v>788</v>
      </c>
      <c r="H111" s="102" t="s">
        <v>789</v>
      </c>
    </row>
    <row r="112" spans="1:12" x14ac:dyDescent="0.25">
      <c r="A112" s="84"/>
      <c r="B112" s="58" t="s">
        <v>39</v>
      </c>
      <c r="C112" s="194">
        <v>18</v>
      </c>
      <c r="D112" s="194">
        <v>12</v>
      </c>
      <c r="E112" s="195">
        <v>20</v>
      </c>
      <c r="F112" s="102" t="s">
        <v>790</v>
      </c>
      <c r="G112" s="112" t="s">
        <v>791</v>
      </c>
      <c r="H112" s="102" t="s">
        <v>792</v>
      </c>
    </row>
    <row r="113" spans="1:8" ht="18" customHeight="1" x14ac:dyDescent="0.25">
      <c r="A113" s="84"/>
      <c r="B113" s="58" t="s">
        <v>611</v>
      </c>
      <c r="C113" s="91">
        <v>796.92</v>
      </c>
      <c r="D113" s="92">
        <v>1110</v>
      </c>
      <c r="E113" s="93">
        <v>518</v>
      </c>
      <c r="F113" s="102" t="s">
        <v>793</v>
      </c>
      <c r="G113" s="104" t="s">
        <v>794</v>
      </c>
      <c r="H113" s="102" t="s">
        <v>795</v>
      </c>
    </row>
    <row r="114" spans="1:8" x14ac:dyDescent="0.25">
      <c r="A114" s="84"/>
      <c r="B114" s="58" t="s">
        <v>272</v>
      </c>
      <c r="C114" s="194">
        <v>10360</v>
      </c>
      <c r="D114" s="194">
        <v>7770</v>
      </c>
      <c r="E114" s="195">
        <v>7770</v>
      </c>
      <c r="F114" s="102" t="s">
        <v>796</v>
      </c>
      <c r="G114" s="104" t="s">
        <v>797</v>
      </c>
      <c r="H114" s="102" t="s">
        <v>798</v>
      </c>
    </row>
    <row r="115" spans="1:8" x14ac:dyDescent="0.25">
      <c r="A115" s="84"/>
      <c r="B115" s="58" t="s">
        <v>612</v>
      </c>
      <c r="C115" s="899">
        <v>25900</v>
      </c>
      <c r="D115" s="901"/>
      <c r="E115" s="901"/>
      <c r="F115" s="102" t="s">
        <v>799</v>
      </c>
      <c r="G115" s="104" t="s">
        <v>800</v>
      </c>
      <c r="H115" s="102" t="s">
        <v>801</v>
      </c>
    </row>
    <row r="116" spans="1:8" x14ac:dyDescent="0.25">
      <c r="A116" s="899"/>
      <c r="B116" s="901"/>
      <c r="C116" s="901"/>
      <c r="D116" s="901"/>
      <c r="E116" s="901"/>
      <c r="F116" s="101" t="s">
        <v>802</v>
      </c>
      <c r="G116" s="104" t="s">
        <v>803</v>
      </c>
      <c r="H116" s="102" t="s">
        <v>804</v>
      </c>
    </row>
    <row r="117" spans="1:8" ht="16.5" customHeight="1" x14ac:dyDescent="0.25">
      <c r="A117" s="85">
        <v>3</v>
      </c>
      <c r="B117" s="902" t="s">
        <v>266</v>
      </c>
      <c r="C117" s="903"/>
      <c r="D117" s="903"/>
      <c r="E117" s="903"/>
      <c r="F117" s="102" t="s">
        <v>805</v>
      </c>
      <c r="G117" s="104" t="s">
        <v>806</v>
      </c>
      <c r="H117" s="102" t="s">
        <v>807</v>
      </c>
    </row>
    <row r="118" spans="1:8" ht="15.75" x14ac:dyDescent="0.25">
      <c r="A118" s="86"/>
      <c r="B118" s="63" t="s">
        <v>242</v>
      </c>
      <c r="C118" s="896" t="s">
        <v>267</v>
      </c>
      <c r="D118" s="897"/>
      <c r="E118" s="897"/>
      <c r="F118" s="102" t="s">
        <v>808</v>
      </c>
      <c r="G118" s="104" t="s">
        <v>809</v>
      </c>
      <c r="H118" s="102" t="s">
        <v>810</v>
      </c>
    </row>
    <row r="119" spans="1:8" x14ac:dyDescent="0.25">
      <c r="A119" s="86"/>
      <c r="B119" s="64" t="s">
        <v>244</v>
      </c>
      <c r="C119" s="892" t="s">
        <v>613</v>
      </c>
      <c r="D119" s="893"/>
      <c r="E119" s="94"/>
      <c r="F119" s="102" t="s">
        <v>811</v>
      </c>
      <c r="G119" s="104" t="s">
        <v>812</v>
      </c>
      <c r="H119" s="102" t="s">
        <v>813</v>
      </c>
    </row>
    <row r="120" spans="1:8" ht="15.75" customHeight="1" x14ac:dyDescent="0.25">
      <c r="A120" s="86"/>
      <c r="B120" s="63" t="s">
        <v>222</v>
      </c>
      <c r="C120" s="894" t="s">
        <v>614</v>
      </c>
      <c r="D120" s="894"/>
      <c r="E120" s="95"/>
      <c r="F120" s="102" t="s">
        <v>814</v>
      </c>
      <c r="G120" s="104" t="s">
        <v>815</v>
      </c>
      <c r="H120" s="102" t="s">
        <v>816</v>
      </c>
    </row>
    <row r="121" spans="1:8" ht="15.75" customHeight="1" x14ac:dyDescent="0.25">
      <c r="A121" s="86"/>
      <c r="B121" s="63" t="s">
        <v>299</v>
      </c>
      <c r="C121" s="895">
        <v>5</v>
      </c>
      <c r="D121" s="895"/>
      <c r="E121" s="94"/>
      <c r="F121" s="102" t="s">
        <v>817</v>
      </c>
      <c r="G121" s="104" t="s">
        <v>818</v>
      </c>
      <c r="H121" s="102"/>
    </row>
    <row r="122" spans="1:8" ht="15.75" customHeight="1" x14ac:dyDescent="0.25">
      <c r="A122" s="86"/>
      <c r="B122" s="63" t="s">
        <v>39</v>
      </c>
      <c r="C122" s="895">
        <v>20</v>
      </c>
      <c r="D122" s="895"/>
      <c r="E122" s="94"/>
      <c r="F122" s="102" t="s">
        <v>819</v>
      </c>
      <c r="G122" s="104" t="s">
        <v>820</v>
      </c>
      <c r="H122" s="102"/>
    </row>
    <row r="123" spans="1:8" ht="15.75" customHeight="1" x14ac:dyDescent="0.25">
      <c r="A123" s="86"/>
      <c r="B123" s="65" t="s">
        <v>615</v>
      </c>
      <c r="C123" s="895">
        <v>1726.66</v>
      </c>
      <c r="D123" s="895"/>
      <c r="E123" s="94"/>
      <c r="F123" s="102" t="s">
        <v>821</v>
      </c>
      <c r="G123" s="105" t="s">
        <v>822</v>
      </c>
      <c r="H123" s="102"/>
    </row>
    <row r="124" spans="1:8" ht="15.75" customHeight="1" x14ac:dyDescent="0.25">
      <c r="A124" s="87"/>
      <c r="B124" s="65" t="s">
        <v>272</v>
      </c>
      <c r="C124" s="895">
        <v>25900</v>
      </c>
      <c r="D124" s="895"/>
      <c r="E124" s="94"/>
      <c r="F124" s="102" t="s">
        <v>823</v>
      </c>
      <c r="G124" s="104" t="s">
        <v>824</v>
      </c>
      <c r="H124" s="102"/>
    </row>
    <row r="125" spans="1:8" ht="12" customHeight="1" x14ac:dyDescent="0.25">
      <c r="A125" s="61"/>
      <c r="B125" s="62"/>
      <c r="C125" s="62"/>
      <c r="D125" s="62"/>
      <c r="E125" s="62"/>
      <c r="F125" s="102" t="s">
        <v>825</v>
      </c>
      <c r="G125" s="100"/>
      <c r="H125" s="102"/>
    </row>
    <row r="126" spans="1:8" x14ac:dyDescent="0.25">
      <c r="A126" s="61"/>
      <c r="B126" s="65" t="s">
        <v>616</v>
      </c>
      <c r="C126" s="58">
        <v>74000</v>
      </c>
      <c r="D126" s="890"/>
      <c r="E126" s="931"/>
      <c r="F126" s="102" t="s">
        <v>826</v>
      </c>
      <c r="G126" s="100"/>
      <c r="H126" s="102"/>
    </row>
    <row r="127" spans="1:8" x14ac:dyDescent="0.25">
      <c r="A127" s="61"/>
      <c r="B127" s="96" t="s">
        <v>617</v>
      </c>
      <c r="C127" s="96"/>
      <c r="D127" s="62"/>
      <c r="E127" s="62"/>
      <c r="F127" s="102" t="s">
        <v>827</v>
      </c>
      <c r="G127" s="102"/>
      <c r="H127" s="102"/>
    </row>
    <row r="128" spans="1:8" x14ac:dyDescent="0.25">
      <c r="A128" s="58"/>
      <c r="B128" s="58" t="s">
        <v>618</v>
      </c>
      <c r="C128" s="58"/>
      <c r="D128" s="58"/>
      <c r="E128" s="63"/>
      <c r="F128" s="102" t="s">
        <v>828</v>
      </c>
      <c r="G128" s="102"/>
      <c r="H128" s="102"/>
    </row>
    <row r="129" spans="1:8" x14ac:dyDescent="0.25">
      <c r="A129" s="58"/>
      <c r="B129" s="58" t="s">
        <v>619</v>
      </c>
      <c r="C129" s="58"/>
      <c r="D129" s="58"/>
      <c r="E129" s="63"/>
      <c r="F129" s="102" t="s">
        <v>829</v>
      </c>
      <c r="G129" s="102"/>
      <c r="H129" s="102"/>
    </row>
    <row r="130" spans="1:8" x14ac:dyDescent="0.25">
      <c r="A130" s="58"/>
      <c r="B130" s="58"/>
      <c r="C130" s="58"/>
      <c r="D130" s="58"/>
      <c r="E130" s="63"/>
      <c r="F130" s="102" t="s">
        <v>830</v>
      </c>
      <c r="G130" s="102"/>
      <c r="H130" s="102"/>
    </row>
    <row r="131" spans="1:8" x14ac:dyDescent="0.25">
      <c r="A131" s="58"/>
      <c r="B131" s="58"/>
      <c r="C131" s="58"/>
      <c r="D131" s="58"/>
      <c r="E131" s="63"/>
      <c r="F131" s="111" t="s">
        <v>831</v>
      </c>
      <c r="G131" s="111"/>
      <c r="H131" s="111"/>
    </row>
    <row r="132" spans="1:8" x14ac:dyDescent="0.25">
      <c r="A132" s="62"/>
      <c r="B132" s="62"/>
      <c r="C132" s="62"/>
      <c r="D132" s="62"/>
      <c r="E132" s="62"/>
      <c r="F132" s="62"/>
      <c r="G132" s="425"/>
      <c r="H132" s="425"/>
    </row>
    <row r="133" spans="1:8" ht="15.75" x14ac:dyDescent="0.25">
      <c r="A133" s="917" t="s">
        <v>592</v>
      </c>
      <c r="B133" s="918"/>
      <c r="C133" s="918"/>
      <c r="D133" s="918"/>
      <c r="E133" s="918"/>
      <c r="F133" s="109" t="s">
        <v>277</v>
      </c>
      <c r="G133" s="423"/>
      <c r="H133" s="424"/>
    </row>
    <row r="134" spans="1:8" x14ac:dyDescent="0.25">
      <c r="A134" s="88" t="s">
        <v>593</v>
      </c>
      <c r="B134" s="913" t="s">
        <v>594</v>
      </c>
      <c r="C134" s="913"/>
      <c r="D134" s="89"/>
      <c r="E134" s="89"/>
      <c r="F134" s="100"/>
      <c r="G134" s="62"/>
      <c r="H134" s="419"/>
    </row>
    <row r="135" spans="1:8" x14ac:dyDescent="0.25">
      <c r="A135" s="90" t="s">
        <v>2</v>
      </c>
      <c r="B135" s="196" t="s">
        <v>595</v>
      </c>
      <c r="C135" s="196"/>
      <c r="D135" s="89"/>
      <c r="E135" s="89"/>
      <c r="F135" s="101" t="s">
        <v>832</v>
      </c>
      <c r="G135" s="62"/>
      <c r="H135" s="419"/>
    </row>
    <row r="136" spans="1:8" x14ac:dyDescent="0.25">
      <c r="A136" s="90" t="s">
        <v>4</v>
      </c>
      <c r="B136" s="913" t="s">
        <v>833</v>
      </c>
      <c r="C136" s="913"/>
      <c r="D136" s="89"/>
      <c r="E136" s="89"/>
      <c r="F136" s="101" t="s">
        <v>834</v>
      </c>
      <c r="G136" s="62"/>
      <c r="H136" s="419"/>
    </row>
    <row r="137" spans="1:8" x14ac:dyDescent="0.25">
      <c r="A137" s="90" t="s">
        <v>6</v>
      </c>
      <c r="B137" s="916" t="s">
        <v>835</v>
      </c>
      <c r="C137" s="916"/>
      <c r="D137" s="89"/>
      <c r="E137" s="89"/>
      <c r="F137" s="101" t="s">
        <v>836</v>
      </c>
      <c r="G137" s="62"/>
      <c r="H137" s="419"/>
    </row>
    <row r="138" spans="1:8" x14ac:dyDescent="0.25">
      <c r="A138" s="90" t="s">
        <v>139</v>
      </c>
      <c r="B138" s="920" t="s">
        <v>207</v>
      </c>
      <c r="C138" s="920"/>
      <c r="D138" s="89"/>
      <c r="E138" s="89"/>
      <c r="F138" s="101" t="s">
        <v>837</v>
      </c>
      <c r="G138" s="62"/>
      <c r="H138" s="419"/>
    </row>
    <row r="139" spans="1:8" x14ac:dyDescent="0.25">
      <c r="A139" s="58"/>
      <c r="B139" s="921"/>
      <c r="C139" s="922"/>
      <c r="D139" s="922"/>
      <c r="E139" s="922"/>
      <c r="F139" s="101" t="s">
        <v>838</v>
      </c>
      <c r="G139" s="62"/>
      <c r="H139" s="419"/>
    </row>
    <row r="140" spans="1:8" x14ac:dyDescent="0.25">
      <c r="A140" s="84">
        <v>1</v>
      </c>
      <c r="B140" s="902" t="s">
        <v>598</v>
      </c>
      <c r="C140" s="903"/>
      <c r="D140" s="903"/>
      <c r="E140" s="903"/>
      <c r="F140" s="101" t="s">
        <v>839</v>
      </c>
      <c r="G140" s="62"/>
      <c r="H140" s="419"/>
    </row>
    <row r="141" spans="1:8" ht="15.75" x14ac:dyDescent="0.25">
      <c r="A141" s="84"/>
      <c r="B141" s="59" t="s">
        <v>242</v>
      </c>
      <c r="C141" s="896" t="s">
        <v>599</v>
      </c>
      <c r="D141" s="924"/>
      <c r="E141" s="924"/>
      <c r="F141" s="101" t="s">
        <v>840</v>
      </c>
      <c r="G141" s="62"/>
      <c r="H141" s="419"/>
    </row>
    <row r="142" spans="1:8" x14ac:dyDescent="0.25">
      <c r="A142" s="84"/>
      <c r="B142" s="58" t="s">
        <v>244</v>
      </c>
      <c r="C142" s="892" t="s">
        <v>600</v>
      </c>
      <c r="D142" s="893"/>
      <c r="E142" s="195"/>
      <c r="F142" s="101" t="s">
        <v>841</v>
      </c>
      <c r="G142" s="62"/>
      <c r="H142" s="419"/>
    </row>
    <row r="143" spans="1:8" x14ac:dyDescent="0.25">
      <c r="A143" s="84"/>
      <c r="B143" s="58" t="s">
        <v>601</v>
      </c>
      <c r="C143" s="899">
        <v>3</v>
      </c>
      <c r="D143" s="900"/>
      <c r="E143" s="195"/>
      <c r="F143" s="101" t="s">
        <v>842</v>
      </c>
      <c r="G143" s="62"/>
      <c r="H143" s="419"/>
    </row>
    <row r="144" spans="1:8" x14ac:dyDescent="0.25">
      <c r="A144" s="84"/>
      <c r="B144" s="58" t="s">
        <v>602</v>
      </c>
      <c r="C144" s="899">
        <v>6</v>
      </c>
      <c r="D144" s="900"/>
      <c r="E144" s="195"/>
      <c r="F144" s="101" t="s">
        <v>843</v>
      </c>
      <c r="G144" s="62"/>
      <c r="H144" s="419"/>
    </row>
    <row r="145" spans="1:8" x14ac:dyDescent="0.25">
      <c r="A145" s="84"/>
      <c r="B145" s="58" t="s">
        <v>250</v>
      </c>
      <c r="C145" s="899">
        <v>10</v>
      </c>
      <c r="D145" s="900"/>
      <c r="E145" s="195"/>
      <c r="F145" s="113"/>
      <c r="G145" s="62"/>
      <c r="H145" s="419"/>
    </row>
    <row r="146" spans="1:8" x14ac:dyDescent="0.25">
      <c r="A146" s="84"/>
      <c r="B146" s="58" t="s">
        <v>603</v>
      </c>
      <c r="C146" s="899">
        <v>2220</v>
      </c>
      <c r="D146" s="900"/>
      <c r="E146" s="195"/>
      <c r="F146" s="101" t="s">
        <v>844</v>
      </c>
      <c r="G146" s="62"/>
      <c r="H146" s="419"/>
    </row>
    <row r="147" spans="1:8" x14ac:dyDescent="0.25">
      <c r="A147" s="84"/>
      <c r="B147" s="58" t="s">
        <v>604</v>
      </c>
      <c r="C147" s="899">
        <v>3885</v>
      </c>
      <c r="D147" s="900"/>
      <c r="E147" s="195"/>
      <c r="F147" s="101" t="s">
        <v>660</v>
      </c>
      <c r="G147" s="62"/>
      <c r="H147" s="419"/>
    </row>
    <row r="148" spans="1:8" x14ac:dyDescent="0.25">
      <c r="A148" s="84"/>
      <c r="B148" s="58" t="s">
        <v>254</v>
      </c>
      <c r="C148" s="899">
        <v>22200</v>
      </c>
      <c r="D148" s="900"/>
      <c r="E148" s="195"/>
      <c r="F148" s="101" t="s">
        <v>845</v>
      </c>
      <c r="G148" s="62"/>
      <c r="H148" s="419"/>
    </row>
    <row r="149" spans="1:8" x14ac:dyDescent="0.25">
      <c r="A149" s="899"/>
      <c r="B149" s="901"/>
      <c r="C149" s="901"/>
      <c r="D149" s="901"/>
      <c r="E149" s="901"/>
      <c r="F149" s="101" t="s">
        <v>846</v>
      </c>
      <c r="G149" s="62"/>
      <c r="H149" s="419"/>
    </row>
    <row r="150" spans="1:8" x14ac:dyDescent="0.25">
      <c r="A150" s="84">
        <v>2</v>
      </c>
      <c r="B150" s="902" t="s">
        <v>255</v>
      </c>
      <c r="C150" s="903"/>
      <c r="D150" s="903"/>
      <c r="E150" s="903"/>
      <c r="F150" s="101" t="s">
        <v>847</v>
      </c>
      <c r="G150" s="62"/>
      <c r="H150" s="419"/>
    </row>
    <row r="151" spans="1:8" ht="15.75" x14ac:dyDescent="0.25">
      <c r="A151" s="84"/>
      <c r="B151" s="58" t="s">
        <v>256</v>
      </c>
      <c r="C151" s="905" t="s">
        <v>605</v>
      </c>
      <c r="D151" s="906"/>
      <c r="E151" s="906"/>
      <c r="F151" s="101" t="s">
        <v>848</v>
      </c>
      <c r="G151" s="62"/>
      <c r="H151" s="419"/>
    </row>
    <row r="152" spans="1:8" ht="15.75" x14ac:dyDescent="0.25">
      <c r="A152" s="84"/>
      <c r="B152" s="58" t="s">
        <v>242</v>
      </c>
      <c r="C152" s="905" t="s">
        <v>606</v>
      </c>
      <c r="D152" s="906"/>
      <c r="E152" s="906"/>
      <c r="F152" s="101" t="s">
        <v>849</v>
      </c>
      <c r="G152" s="62"/>
      <c r="H152" s="419"/>
    </row>
    <row r="153" spans="1:8" ht="15.75" x14ac:dyDescent="0.25">
      <c r="A153" s="84"/>
      <c r="B153" s="58" t="s">
        <v>244</v>
      </c>
      <c r="C153" s="908" t="s">
        <v>850</v>
      </c>
      <c r="D153" s="909"/>
      <c r="E153" s="909"/>
      <c r="F153" s="101" t="s">
        <v>851</v>
      </c>
      <c r="G153" s="62"/>
      <c r="H153" s="419"/>
    </row>
    <row r="154" spans="1:8" x14ac:dyDescent="0.25">
      <c r="A154" s="84"/>
      <c r="B154" s="58" t="s">
        <v>190</v>
      </c>
      <c r="C154" s="194" t="s">
        <v>608</v>
      </c>
      <c r="D154" s="194" t="s">
        <v>609</v>
      </c>
      <c r="E154" s="195" t="s">
        <v>655</v>
      </c>
      <c r="F154" s="101"/>
      <c r="G154" s="62"/>
      <c r="H154" s="419"/>
    </row>
    <row r="155" spans="1:8" x14ac:dyDescent="0.25">
      <c r="A155" s="84"/>
      <c r="B155" s="58" t="s">
        <v>262</v>
      </c>
      <c r="C155" s="194">
        <v>7</v>
      </c>
      <c r="D155" s="194">
        <v>5</v>
      </c>
      <c r="E155" s="195">
        <v>5</v>
      </c>
      <c r="F155" s="101" t="s">
        <v>852</v>
      </c>
      <c r="G155" s="62"/>
      <c r="H155" s="419"/>
    </row>
    <row r="156" spans="1:8" x14ac:dyDescent="0.25">
      <c r="A156" s="84"/>
      <c r="B156" s="58" t="s">
        <v>39</v>
      </c>
      <c r="C156" s="194">
        <v>20</v>
      </c>
      <c r="D156" s="194">
        <v>12</v>
      </c>
      <c r="E156" s="195">
        <v>20</v>
      </c>
      <c r="F156" s="101" t="s">
        <v>853</v>
      </c>
      <c r="G156" s="62"/>
      <c r="H156" s="419"/>
    </row>
    <row r="157" spans="1:8" x14ac:dyDescent="0.25">
      <c r="A157" s="84"/>
      <c r="B157" s="58" t="s">
        <v>611</v>
      </c>
      <c r="C157" s="91">
        <v>796.92</v>
      </c>
      <c r="D157" s="92">
        <v>1110</v>
      </c>
      <c r="E157" s="93">
        <v>518</v>
      </c>
      <c r="F157" s="101" t="s">
        <v>854</v>
      </c>
      <c r="G157" s="62"/>
      <c r="H157" s="419"/>
    </row>
    <row r="158" spans="1:8" x14ac:dyDescent="0.25">
      <c r="A158" s="84"/>
      <c r="B158" s="58" t="s">
        <v>272</v>
      </c>
      <c r="C158" s="194">
        <v>10360</v>
      </c>
      <c r="D158" s="194">
        <v>7770</v>
      </c>
      <c r="E158" s="195">
        <v>7770</v>
      </c>
      <c r="F158" s="101" t="s">
        <v>855</v>
      </c>
      <c r="G158" s="62"/>
      <c r="H158" s="419"/>
    </row>
    <row r="159" spans="1:8" x14ac:dyDescent="0.25">
      <c r="A159" s="84"/>
      <c r="B159" s="58" t="s">
        <v>612</v>
      </c>
      <c r="C159" s="899">
        <v>25900</v>
      </c>
      <c r="D159" s="901"/>
      <c r="E159" s="901"/>
      <c r="F159" s="101" t="s">
        <v>856</v>
      </c>
      <c r="G159" s="62"/>
      <c r="H159" s="419"/>
    </row>
    <row r="160" spans="1:8" x14ac:dyDescent="0.25">
      <c r="A160" s="899"/>
      <c r="B160" s="901"/>
      <c r="C160" s="901"/>
      <c r="D160" s="901"/>
      <c r="E160" s="901"/>
      <c r="F160" s="101" t="s">
        <v>857</v>
      </c>
      <c r="G160" s="62"/>
      <c r="H160" s="419"/>
    </row>
    <row r="161" spans="1:8" x14ac:dyDescent="0.25">
      <c r="A161" s="85">
        <v>3</v>
      </c>
      <c r="B161" s="902" t="s">
        <v>266</v>
      </c>
      <c r="C161" s="903"/>
      <c r="D161" s="903"/>
      <c r="E161" s="903"/>
      <c r="F161" s="101" t="s">
        <v>858</v>
      </c>
      <c r="G161" s="62"/>
      <c r="H161" s="419"/>
    </row>
    <row r="162" spans="1:8" ht="15.75" x14ac:dyDescent="0.25">
      <c r="A162" s="86"/>
      <c r="B162" s="63" t="s">
        <v>242</v>
      </c>
      <c r="C162" s="896" t="s">
        <v>267</v>
      </c>
      <c r="D162" s="897"/>
      <c r="E162" s="897"/>
      <c r="F162" s="101" t="s">
        <v>859</v>
      </c>
      <c r="G162" s="62"/>
      <c r="H162" s="419"/>
    </row>
    <row r="163" spans="1:8" x14ac:dyDescent="0.25">
      <c r="A163" s="86"/>
      <c r="B163" s="64" t="s">
        <v>244</v>
      </c>
      <c r="C163" s="892" t="s">
        <v>613</v>
      </c>
      <c r="D163" s="893"/>
      <c r="E163" s="94"/>
      <c r="F163" s="101" t="s">
        <v>860</v>
      </c>
      <c r="G163" s="62"/>
      <c r="H163" s="419"/>
    </row>
    <row r="164" spans="1:8" ht="15.75" x14ac:dyDescent="0.25">
      <c r="A164" s="86"/>
      <c r="B164" s="63" t="s">
        <v>222</v>
      </c>
      <c r="C164" s="894" t="s">
        <v>614</v>
      </c>
      <c r="D164" s="894"/>
      <c r="E164" s="95"/>
      <c r="F164" s="101" t="s">
        <v>861</v>
      </c>
      <c r="G164" s="62"/>
      <c r="H164" s="419"/>
    </row>
    <row r="165" spans="1:8" x14ac:dyDescent="0.25">
      <c r="A165" s="86"/>
      <c r="B165" s="63" t="s">
        <v>299</v>
      </c>
      <c r="C165" s="895">
        <v>5</v>
      </c>
      <c r="D165" s="895"/>
      <c r="E165" s="94"/>
      <c r="F165" s="101" t="s">
        <v>862</v>
      </c>
      <c r="G165" s="62"/>
      <c r="H165" s="419"/>
    </row>
    <row r="166" spans="1:8" x14ac:dyDescent="0.25">
      <c r="A166" s="86"/>
      <c r="B166" s="63" t="s">
        <v>39</v>
      </c>
      <c r="C166" s="895">
        <v>20</v>
      </c>
      <c r="D166" s="895"/>
      <c r="E166" s="94"/>
      <c r="F166" s="101" t="s">
        <v>863</v>
      </c>
      <c r="G166" s="62"/>
      <c r="H166" s="419"/>
    </row>
    <row r="167" spans="1:8" x14ac:dyDescent="0.25">
      <c r="A167" s="86"/>
      <c r="B167" s="65" t="s">
        <v>615</v>
      </c>
      <c r="C167" s="895">
        <v>1726.66</v>
      </c>
      <c r="D167" s="895"/>
      <c r="E167" s="94"/>
      <c r="F167" s="113"/>
      <c r="G167" s="62"/>
      <c r="H167" s="419"/>
    </row>
    <row r="168" spans="1:8" x14ac:dyDescent="0.25">
      <c r="A168" s="87"/>
      <c r="B168" s="65" t="s">
        <v>272</v>
      </c>
      <c r="C168" s="895">
        <v>25900</v>
      </c>
      <c r="D168" s="895"/>
      <c r="E168" s="94"/>
      <c r="F168" s="100"/>
      <c r="G168" s="62"/>
      <c r="H168" s="419"/>
    </row>
    <row r="169" spans="1:8" x14ac:dyDescent="0.25">
      <c r="A169" s="61"/>
      <c r="B169" s="62"/>
      <c r="C169" s="62"/>
      <c r="D169" s="62"/>
      <c r="E169" s="62"/>
      <c r="F169" s="100"/>
      <c r="G169" s="62"/>
      <c r="H169" s="419"/>
    </row>
    <row r="170" spans="1:8" x14ac:dyDescent="0.25">
      <c r="A170" s="61"/>
      <c r="B170" s="65" t="s">
        <v>616</v>
      </c>
      <c r="C170" s="58">
        <v>74000</v>
      </c>
      <c r="D170" s="890"/>
      <c r="E170" s="931"/>
      <c r="F170" s="100"/>
      <c r="G170" s="62"/>
      <c r="H170" s="419"/>
    </row>
    <row r="171" spans="1:8" x14ac:dyDescent="0.25">
      <c r="A171" s="61"/>
      <c r="B171" s="58" t="s">
        <v>617</v>
      </c>
      <c r="C171" s="58"/>
      <c r="D171" s="62"/>
      <c r="E171" s="62"/>
      <c r="F171" s="100"/>
      <c r="G171" s="62"/>
      <c r="H171" s="419"/>
    </row>
    <row r="172" spans="1:8" x14ac:dyDescent="0.25">
      <c r="A172" s="61"/>
      <c r="B172" s="58" t="s">
        <v>618</v>
      </c>
      <c r="C172" s="58"/>
      <c r="D172" s="62"/>
      <c r="E172" s="62"/>
      <c r="F172" s="100"/>
      <c r="G172" s="62"/>
      <c r="H172" s="419"/>
    </row>
    <row r="173" spans="1:8" x14ac:dyDescent="0.25">
      <c r="A173" s="114"/>
      <c r="B173" s="58" t="s">
        <v>619</v>
      </c>
      <c r="C173" s="58"/>
      <c r="D173" s="115"/>
      <c r="E173" s="115"/>
      <c r="F173" s="108"/>
      <c r="G173" s="115"/>
      <c r="H173" s="420"/>
    </row>
    <row r="174" spans="1:8" ht="15.75" x14ac:dyDescent="0.25">
      <c r="A174" s="917" t="s">
        <v>592</v>
      </c>
      <c r="B174" s="918"/>
      <c r="C174" s="918"/>
      <c r="D174" s="918"/>
      <c r="E174" s="919"/>
      <c r="F174" s="423"/>
      <c r="G174" s="423"/>
      <c r="H174" s="424"/>
    </row>
    <row r="175" spans="1:8" x14ac:dyDescent="0.25">
      <c r="A175" s="88" t="s">
        <v>593</v>
      </c>
      <c r="B175" s="913" t="s">
        <v>594</v>
      </c>
      <c r="C175" s="913"/>
      <c r="D175" s="89"/>
      <c r="E175" s="426"/>
      <c r="F175" s="62"/>
      <c r="G175" s="62"/>
      <c r="H175" s="419"/>
    </row>
    <row r="176" spans="1:8" x14ac:dyDescent="0.25">
      <c r="A176" s="90" t="s">
        <v>2</v>
      </c>
      <c r="B176" s="196" t="s">
        <v>595</v>
      </c>
      <c r="C176" s="196"/>
      <c r="D176" s="89"/>
      <c r="E176" s="426"/>
      <c r="F176" s="62"/>
      <c r="G176" s="62"/>
      <c r="H176" s="419"/>
    </row>
    <row r="177" spans="1:8" x14ac:dyDescent="0.25">
      <c r="A177" s="90" t="s">
        <v>4</v>
      </c>
      <c r="B177" s="913" t="s">
        <v>596</v>
      </c>
      <c r="C177" s="913"/>
      <c r="D177" s="89"/>
      <c r="E177" s="426"/>
      <c r="F177" s="62"/>
      <c r="G177" s="62"/>
      <c r="H177" s="419"/>
    </row>
    <row r="178" spans="1:8" x14ac:dyDescent="0.25">
      <c r="A178" s="90" t="s">
        <v>153</v>
      </c>
      <c r="B178" s="913" t="s">
        <v>597</v>
      </c>
      <c r="C178" s="913"/>
      <c r="D178" s="89"/>
      <c r="E178" s="426"/>
      <c r="F178" s="62"/>
      <c r="G178" s="62"/>
      <c r="H178" s="419"/>
    </row>
    <row r="179" spans="1:8" x14ac:dyDescent="0.25">
      <c r="A179" s="90" t="s">
        <v>139</v>
      </c>
      <c r="B179" s="920" t="s">
        <v>207</v>
      </c>
      <c r="C179" s="920"/>
      <c r="D179" s="89"/>
      <c r="E179" s="426"/>
      <c r="F179" s="62"/>
      <c r="G179" s="62"/>
      <c r="H179" s="419"/>
    </row>
    <row r="180" spans="1:8" ht="10.5" customHeight="1" x14ac:dyDescent="0.25">
      <c r="A180" s="58"/>
      <c r="B180" s="921"/>
      <c r="C180" s="922"/>
      <c r="D180" s="922"/>
      <c r="E180" s="923"/>
      <c r="F180" s="62"/>
      <c r="G180" s="62"/>
      <c r="H180" s="419"/>
    </row>
    <row r="181" spans="1:8" x14ac:dyDescent="0.25">
      <c r="A181" s="84">
        <v>1</v>
      </c>
      <c r="B181" s="902" t="s">
        <v>598</v>
      </c>
      <c r="C181" s="903"/>
      <c r="D181" s="903"/>
      <c r="E181" s="904"/>
      <c r="F181" s="62"/>
      <c r="G181" s="62"/>
      <c r="H181" s="419"/>
    </row>
    <row r="182" spans="1:8" ht="48.75" customHeight="1" x14ac:dyDescent="0.25">
      <c r="A182" s="84"/>
      <c r="B182" s="59" t="s">
        <v>242</v>
      </c>
      <c r="C182" s="896" t="s">
        <v>599</v>
      </c>
      <c r="D182" s="924"/>
      <c r="E182" s="925"/>
      <c r="F182" s="62"/>
      <c r="G182" s="62"/>
      <c r="H182" s="419"/>
    </row>
    <row r="183" spans="1:8" x14ac:dyDescent="0.25">
      <c r="A183" s="84"/>
      <c r="B183" s="58" t="s">
        <v>244</v>
      </c>
      <c r="C183" s="892" t="s">
        <v>600</v>
      </c>
      <c r="D183" s="893"/>
      <c r="E183" s="194"/>
      <c r="F183" s="62"/>
      <c r="G183" s="62"/>
      <c r="H183" s="419"/>
    </row>
    <row r="184" spans="1:8" x14ac:dyDescent="0.25">
      <c r="A184" s="84"/>
      <c r="B184" s="58" t="s">
        <v>601</v>
      </c>
      <c r="C184" s="899">
        <v>3</v>
      </c>
      <c r="D184" s="900"/>
      <c r="E184" s="194"/>
      <c r="F184" s="62"/>
      <c r="G184" s="62"/>
      <c r="H184" s="419"/>
    </row>
    <row r="185" spans="1:8" x14ac:dyDescent="0.25">
      <c r="A185" s="84"/>
      <c r="B185" s="58" t="s">
        <v>602</v>
      </c>
      <c r="C185" s="899">
        <v>6</v>
      </c>
      <c r="D185" s="900"/>
      <c r="E185" s="194"/>
      <c r="F185" s="62"/>
      <c r="G185" s="62"/>
      <c r="H185" s="419"/>
    </row>
    <row r="186" spans="1:8" x14ac:dyDescent="0.25">
      <c r="A186" s="84"/>
      <c r="B186" s="58" t="s">
        <v>250</v>
      </c>
      <c r="C186" s="899">
        <v>10</v>
      </c>
      <c r="D186" s="900"/>
      <c r="E186" s="194"/>
      <c r="F186" s="62"/>
      <c r="G186" s="62"/>
      <c r="H186" s="419"/>
    </row>
    <row r="187" spans="1:8" x14ac:dyDescent="0.25">
      <c r="A187" s="84"/>
      <c r="B187" s="58" t="s">
        <v>603</v>
      </c>
      <c r="C187" s="899">
        <v>2220</v>
      </c>
      <c r="D187" s="900"/>
      <c r="E187" s="194"/>
      <c r="F187" s="62"/>
      <c r="G187" s="62"/>
      <c r="H187" s="419"/>
    </row>
    <row r="188" spans="1:8" x14ac:dyDescent="0.25">
      <c r="A188" s="84"/>
      <c r="B188" s="58" t="s">
        <v>604</v>
      </c>
      <c r="C188" s="899">
        <v>3885</v>
      </c>
      <c r="D188" s="900"/>
      <c r="E188" s="194"/>
      <c r="F188" s="62"/>
      <c r="G188" s="62"/>
      <c r="H188" s="419"/>
    </row>
    <row r="189" spans="1:8" x14ac:dyDescent="0.25">
      <c r="A189" s="84"/>
      <c r="B189" s="58" t="s">
        <v>254</v>
      </c>
      <c r="C189" s="899">
        <v>22200</v>
      </c>
      <c r="D189" s="900"/>
      <c r="E189" s="194"/>
      <c r="F189" s="62"/>
      <c r="G189" s="62"/>
      <c r="H189" s="419"/>
    </row>
    <row r="190" spans="1:8" x14ac:dyDescent="0.25">
      <c r="A190" s="899"/>
      <c r="B190" s="901"/>
      <c r="C190" s="901"/>
      <c r="D190" s="901"/>
      <c r="E190" s="900"/>
      <c r="F190" s="62"/>
      <c r="G190" s="62"/>
      <c r="H190" s="419"/>
    </row>
    <row r="191" spans="1:8" x14ac:dyDescent="0.25">
      <c r="A191" s="84">
        <v>2</v>
      </c>
      <c r="B191" s="902" t="s">
        <v>255</v>
      </c>
      <c r="C191" s="903"/>
      <c r="D191" s="903"/>
      <c r="E191" s="904"/>
      <c r="F191" s="62"/>
      <c r="G191" s="62"/>
      <c r="H191" s="419"/>
    </row>
    <row r="192" spans="1:8" ht="15.75" x14ac:dyDescent="0.25">
      <c r="A192" s="84"/>
      <c r="B192" s="58" t="s">
        <v>256</v>
      </c>
      <c r="C192" s="905" t="s">
        <v>605</v>
      </c>
      <c r="D192" s="906"/>
      <c r="E192" s="907"/>
      <c r="F192" s="62"/>
      <c r="G192" s="62"/>
      <c r="H192" s="419"/>
    </row>
    <row r="193" spans="1:8" ht="15.75" x14ac:dyDescent="0.25">
      <c r="A193" s="84"/>
      <c r="B193" s="58" t="s">
        <v>242</v>
      </c>
      <c r="C193" s="905" t="s">
        <v>606</v>
      </c>
      <c r="D193" s="906"/>
      <c r="E193" s="907"/>
      <c r="F193" s="62"/>
      <c r="G193" s="62"/>
      <c r="H193" s="419"/>
    </row>
    <row r="194" spans="1:8" ht="15.75" x14ac:dyDescent="0.25">
      <c r="A194" s="84"/>
      <c r="B194" s="58" t="s">
        <v>244</v>
      </c>
      <c r="C194" s="908" t="s">
        <v>607</v>
      </c>
      <c r="D194" s="909"/>
      <c r="E194" s="910"/>
      <c r="F194" s="62"/>
      <c r="G194" s="62"/>
      <c r="H194" s="419"/>
    </row>
    <row r="195" spans="1:8" x14ac:dyDescent="0.25">
      <c r="A195" s="84"/>
      <c r="B195" s="58" t="s">
        <v>190</v>
      </c>
      <c r="C195" s="194" t="s">
        <v>608</v>
      </c>
      <c r="D195" s="194" t="s">
        <v>609</v>
      </c>
      <c r="E195" s="194" t="s">
        <v>610</v>
      </c>
      <c r="F195" s="62"/>
      <c r="G195" s="62"/>
      <c r="H195" s="419"/>
    </row>
    <row r="196" spans="1:8" x14ac:dyDescent="0.25">
      <c r="A196" s="84"/>
      <c r="B196" s="58" t="s">
        <v>262</v>
      </c>
      <c r="C196" s="194">
        <v>5</v>
      </c>
      <c r="D196" s="194">
        <v>5</v>
      </c>
      <c r="E196" s="194">
        <v>5</v>
      </c>
      <c r="F196" s="62"/>
      <c r="G196" s="62"/>
      <c r="H196" s="419"/>
    </row>
    <row r="197" spans="1:8" x14ac:dyDescent="0.25">
      <c r="A197" s="84"/>
      <c r="B197" s="58" t="s">
        <v>39</v>
      </c>
      <c r="C197" s="194">
        <v>18</v>
      </c>
      <c r="D197" s="194">
        <v>12</v>
      </c>
      <c r="E197" s="194">
        <v>20</v>
      </c>
      <c r="F197" s="62"/>
      <c r="G197" s="62"/>
      <c r="H197" s="419"/>
    </row>
    <row r="198" spans="1:8" x14ac:dyDescent="0.25">
      <c r="A198" s="84"/>
      <c r="B198" s="58" t="s">
        <v>611</v>
      </c>
      <c r="C198" s="91">
        <v>796.92</v>
      </c>
      <c r="D198" s="92">
        <v>1110</v>
      </c>
      <c r="E198" s="92">
        <v>518</v>
      </c>
      <c r="F198" s="62"/>
      <c r="G198" s="62"/>
      <c r="H198" s="419"/>
    </row>
    <row r="199" spans="1:8" x14ac:dyDescent="0.25">
      <c r="A199" s="84"/>
      <c r="B199" s="58" t="s">
        <v>272</v>
      </c>
      <c r="C199" s="194">
        <v>10360</v>
      </c>
      <c r="D199" s="194">
        <v>7770</v>
      </c>
      <c r="E199" s="194">
        <v>7770</v>
      </c>
      <c r="F199" s="62"/>
      <c r="G199" s="62"/>
      <c r="H199" s="419"/>
    </row>
    <row r="200" spans="1:8" x14ac:dyDescent="0.25">
      <c r="A200" s="84"/>
      <c r="B200" s="58" t="s">
        <v>612</v>
      </c>
      <c r="C200" s="899">
        <v>25900</v>
      </c>
      <c r="D200" s="901"/>
      <c r="E200" s="900"/>
      <c r="F200" s="62"/>
      <c r="G200" s="62"/>
      <c r="H200" s="419"/>
    </row>
    <row r="201" spans="1:8" x14ac:dyDescent="0.25">
      <c r="A201" s="899"/>
      <c r="B201" s="901"/>
      <c r="C201" s="901"/>
      <c r="D201" s="901"/>
      <c r="E201" s="900"/>
      <c r="F201" s="62"/>
      <c r="G201" s="62"/>
      <c r="H201" s="419"/>
    </row>
    <row r="202" spans="1:8" x14ac:dyDescent="0.25">
      <c r="A202" s="85">
        <v>3</v>
      </c>
      <c r="B202" s="902" t="s">
        <v>266</v>
      </c>
      <c r="C202" s="903"/>
      <c r="D202" s="903"/>
      <c r="E202" s="904"/>
      <c r="F202" s="62"/>
      <c r="G202" s="62"/>
      <c r="H202" s="419"/>
    </row>
    <row r="203" spans="1:8" ht="15.75" x14ac:dyDescent="0.25">
      <c r="A203" s="86"/>
      <c r="B203" s="63" t="s">
        <v>242</v>
      </c>
      <c r="C203" s="896" t="s">
        <v>267</v>
      </c>
      <c r="D203" s="897"/>
      <c r="E203" s="898"/>
      <c r="F203" s="62"/>
      <c r="G203" s="62"/>
      <c r="H203" s="419"/>
    </row>
    <row r="204" spans="1:8" x14ac:dyDescent="0.25">
      <c r="A204" s="86"/>
      <c r="B204" s="64" t="s">
        <v>244</v>
      </c>
      <c r="C204" s="892" t="s">
        <v>613</v>
      </c>
      <c r="D204" s="893"/>
      <c r="E204" s="427"/>
      <c r="F204" s="62"/>
      <c r="G204" s="62"/>
      <c r="H204" s="419"/>
    </row>
    <row r="205" spans="1:8" ht="15.75" x14ac:dyDescent="0.25">
      <c r="A205" s="86"/>
      <c r="B205" s="63" t="s">
        <v>222</v>
      </c>
      <c r="C205" s="894" t="s">
        <v>614</v>
      </c>
      <c r="D205" s="894"/>
      <c r="E205" s="428"/>
      <c r="F205" s="62"/>
      <c r="G205" s="62"/>
      <c r="H205" s="419"/>
    </row>
    <row r="206" spans="1:8" x14ac:dyDescent="0.25">
      <c r="A206" s="86"/>
      <c r="B206" s="63" t="s">
        <v>299</v>
      </c>
      <c r="C206" s="895">
        <v>5</v>
      </c>
      <c r="D206" s="895"/>
      <c r="E206" s="427"/>
      <c r="F206" s="62"/>
      <c r="G206" s="62"/>
      <c r="H206" s="419"/>
    </row>
    <row r="207" spans="1:8" x14ac:dyDescent="0.25">
      <c r="A207" s="86"/>
      <c r="B207" s="63" t="s">
        <v>39</v>
      </c>
      <c r="C207" s="895">
        <v>20</v>
      </c>
      <c r="D207" s="895"/>
      <c r="E207" s="427"/>
      <c r="F207" s="62"/>
      <c r="G207" s="62"/>
      <c r="H207" s="419"/>
    </row>
    <row r="208" spans="1:8" x14ac:dyDescent="0.25">
      <c r="A208" s="86"/>
      <c r="B208" s="65" t="s">
        <v>615</v>
      </c>
      <c r="C208" s="895">
        <v>1726.66</v>
      </c>
      <c r="D208" s="895"/>
      <c r="E208" s="427"/>
      <c r="F208" s="62"/>
      <c r="G208" s="62"/>
      <c r="H208" s="419"/>
    </row>
    <row r="209" spans="1:8" x14ac:dyDescent="0.25">
      <c r="A209" s="87"/>
      <c r="B209" s="65" t="s">
        <v>272</v>
      </c>
      <c r="C209" s="895">
        <v>25900</v>
      </c>
      <c r="D209" s="895"/>
      <c r="E209" s="427"/>
      <c r="F209" s="62"/>
      <c r="G209" s="62"/>
      <c r="H209" s="419"/>
    </row>
    <row r="210" spans="1:8" x14ac:dyDescent="0.25">
      <c r="A210" s="61"/>
      <c r="B210" s="62"/>
      <c r="C210" s="62"/>
      <c r="D210" s="62"/>
      <c r="E210" s="419"/>
      <c r="F210" s="62"/>
      <c r="G210" s="62"/>
      <c r="H210" s="419"/>
    </row>
    <row r="211" spans="1:8" x14ac:dyDescent="0.25">
      <c r="A211" s="61"/>
      <c r="B211" s="65" t="s">
        <v>616</v>
      </c>
      <c r="C211" s="58">
        <v>74000</v>
      </c>
      <c r="D211" s="890"/>
      <c r="E211" s="891"/>
      <c r="F211" s="62"/>
      <c r="G211" s="62"/>
      <c r="H211" s="419"/>
    </row>
    <row r="212" spans="1:8" x14ac:dyDescent="0.25">
      <c r="A212" s="61"/>
      <c r="B212" s="96" t="s">
        <v>617</v>
      </c>
      <c r="C212" s="96"/>
      <c r="D212" s="62"/>
      <c r="E212" s="419"/>
      <c r="F212" s="62"/>
      <c r="G212" s="62"/>
      <c r="H212" s="419"/>
    </row>
    <row r="213" spans="1:8" x14ac:dyDescent="0.25">
      <c r="A213" s="58"/>
      <c r="B213" s="58" t="s">
        <v>618</v>
      </c>
      <c r="C213" s="58"/>
      <c r="D213" s="58"/>
      <c r="E213" s="58"/>
      <c r="F213" s="62"/>
      <c r="G213" s="62"/>
      <c r="H213" s="419"/>
    </row>
    <row r="214" spans="1:8" x14ac:dyDescent="0.25">
      <c r="A214" s="58"/>
      <c r="B214" s="58" t="s">
        <v>619</v>
      </c>
      <c r="C214" s="58"/>
      <c r="D214" s="58"/>
      <c r="E214" s="58"/>
      <c r="F214" s="115"/>
      <c r="G214" s="115"/>
      <c r="H214" s="420"/>
    </row>
    <row r="215" spans="1:8" x14ac:dyDescent="0.25">
      <c r="A215" s="108"/>
      <c r="B215" s="108"/>
      <c r="C215" s="108"/>
      <c r="D215" s="108"/>
      <c r="E215" s="114"/>
    </row>
    <row r="216" spans="1:8" x14ac:dyDescent="0.25">
      <c r="A216" s="58"/>
      <c r="B216" s="58"/>
      <c r="C216" s="58"/>
      <c r="D216" s="58"/>
      <c r="E216" s="63"/>
    </row>
    <row r="217" spans="1:8" x14ac:dyDescent="0.25">
      <c r="A217" s="58"/>
      <c r="B217" s="58"/>
      <c r="C217" s="58"/>
      <c r="D217" s="58"/>
      <c r="E217" s="63"/>
    </row>
  </sheetData>
  <mergeCells count="156">
    <mergeCell ref="C165:D165"/>
    <mergeCell ref="C166:D166"/>
    <mergeCell ref="C167:D167"/>
    <mergeCell ref="C168:D168"/>
    <mergeCell ref="D170:E170"/>
    <mergeCell ref="A160:E160"/>
    <mergeCell ref="B161:E161"/>
    <mergeCell ref="C162:E162"/>
    <mergeCell ref="C163:D163"/>
    <mergeCell ref="C164:D164"/>
    <mergeCell ref="B150:E150"/>
    <mergeCell ref="C151:E151"/>
    <mergeCell ref="C152:E152"/>
    <mergeCell ref="C153:E153"/>
    <mergeCell ref="C159:E159"/>
    <mergeCell ref="C145:D145"/>
    <mergeCell ref="C146:D146"/>
    <mergeCell ref="C147:D147"/>
    <mergeCell ref="C148:D148"/>
    <mergeCell ref="A149:E149"/>
    <mergeCell ref="B140:E140"/>
    <mergeCell ref="C141:E141"/>
    <mergeCell ref="C142:D142"/>
    <mergeCell ref="C143:D143"/>
    <mergeCell ref="C144:D144"/>
    <mergeCell ref="B134:C134"/>
    <mergeCell ref="B136:C136"/>
    <mergeCell ref="B137:C137"/>
    <mergeCell ref="B138:C138"/>
    <mergeCell ref="B139:E139"/>
    <mergeCell ref="C122:D122"/>
    <mergeCell ref="C123:D123"/>
    <mergeCell ref="C124:D124"/>
    <mergeCell ref="D126:E126"/>
    <mergeCell ref="A133:E133"/>
    <mergeCell ref="B117:E117"/>
    <mergeCell ref="C118:E118"/>
    <mergeCell ref="C119:D119"/>
    <mergeCell ref="C120:D120"/>
    <mergeCell ref="C121:D121"/>
    <mergeCell ref="C107:E107"/>
    <mergeCell ref="C108:E108"/>
    <mergeCell ref="C109:E109"/>
    <mergeCell ref="C115:E115"/>
    <mergeCell ref="A116:E116"/>
    <mergeCell ref="C102:D102"/>
    <mergeCell ref="C103:D103"/>
    <mergeCell ref="C104:D104"/>
    <mergeCell ref="A105:E105"/>
    <mergeCell ref="B106:E106"/>
    <mergeCell ref="C97:E97"/>
    <mergeCell ref="C98:D98"/>
    <mergeCell ref="C99:D99"/>
    <mergeCell ref="C100:D100"/>
    <mergeCell ref="C101:D101"/>
    <mergeCell ref="B92:C92"/>
    <mergeCell ref="B93:C93"/>
    <mergeCell ref="B94:C94"/>
    <mergeCell ref="B95:E95"/>
    <mergeCell ref="B96:E96"/>
    <mergeCell ref="C79:D79"/>
    <mergeCell ref="C80:D80"/>
    <mergeCell ref="D82:E82"/>
    <mergeCell ref="A89:E89"/>
    <mergeCell ref="B90:C90"/>
    <mergeCell ref="C74:E74"/>
    <mergeCell ref="C75:D75"/>
    <mergeCell ref="C76:D76"/>
    <mergeCell ref="C77:D77"/>
    <mergeCell ref="C78:D78"/>
    <mergeCell ref="C64:E64"/>
    <mergeCell ref="C65:E65"/>
    <mergeCell ref="C71:E71"/>
    <mergeCell ref="A72:E72"/>
    <mergeCell ref="B73:E73"/>
    <mergeCell ref="C59:D59"/>
    <mergeCell ref="C60:D60"/>
    <mergeCell ref="A61:E61"/>
    <mergeCell ref="B62:E62"/>
    <mergeCell ref="C63:E63"/>
    <mergeCell ref="C54:D54"/>
    <mergeCell ref="C55:D55"/>
    <mergeCell ref="C56:D56"/>
    <mergeCell ref="C57:D57"/>
    <mergeCell ref="C58:D58"/>
    <mergeCell ref="B49:C49"/>
    <mergeCell ref="B50:C50"/>
    <mergeCell ref="B51:E51"/>
    <mergeCell ref="B52:E52"/>
    <mergeCell ref="C53:E53"/>
    <mergeCell ref="C36:D36"/>
    <mergeCell ref="D38:E38"/>
    <mergeCell ref="A45:E45"/>
    <mergeCell ref="B46:C46"/>
    <mergeCell ref="B48:C48"/>
    <mergeCell ref="C31:D31"/>
    <mergeCell ref="C32:D32"/>
    <mergeCell ref="C33:D33"/>
    <mergeCell ref="C34:D34"/>
    <mergeCell ref="C35:D35"/>
    <mergeCell ref="B8:E8"/>
    <mergeCell ref="C9:E9"/>
    <mergeCell ref="C10:D10"/>
    <mergeCell ref="C21:E21"/>
    <mergeCell ref="C27:E27"/>
    <mergeCell ref="A28:E28"/>
    <mergeCell ref="B29:E29"/>
    <mergeCell ref="C30:E30"/>
    <mergeCell ref="C16:D16"/>
    <mergeCell ref="A17:E17"/>
    <mergeCell ref="B18:E18"/>
    <mergeCell ref="C19:E19"/>
    <mergeCell ref="C20:E20"/>
    <mergeCell ref="A1:E1"/>
    <mergeCell ref="B2:C2"/>
    <mergeCell ref="B3:C3"/>
    <mergeCell ref="B4:C4"/>
    <mergeCell ref="B5:C5"/>
    <mergeCell ref="C186:D186"/>
    <mergeCell ref="A174:E174"/>
    <mergeCell ref="B175:C175"/>
    <mergeCell ref="B177:C177"/>
    <mergeCell ref="B178:C178"/>
    <mergeCell ref="B179:C179"/>
    <mergeCell ref="B180:E180"/>
    <mergeCell ref="B181:E181"/>
    <mergeCell ref="C182:E182"/>
    <mergeCell ref="C183:D183"/>
    <mergeCell ref="C184:D184"/>
    <mergeCell ref="C185:D185"/>
    <mergeCell ref="C11:D11"/>
    <mergeCell ref="C12:D12"/>
    <mergeCell ref="C13:D13"/>
    <mergeCell ref="C14:D14"/>
    <mergeCell ref="C15:D15"/>
    <mergeCell ref="B6:C6"/>
    <mergeCell ref="B7:E7"/>
    <mergeCell ref="D211:E211"/>
    <mergeCell ref="C204:D204"/>
    <mergeCell ref="C205:D205"/>
    <mergeCell ref="C206:D206"/>
    <mergeCell ref="C207:D207"/>
    <mergeCell ref="C208:D208"/>
    <mergeCell ref="C209:D209"/>
    <mergeCell ref="C203:E203"/>
    <mergeCell ref="C187:D187"/>
    <mergeCell ref="C188:D188"/>
    <mergeCell ref="C189:D189"/>
    <mergeCell ref="A190:E190"/>
    <mergeCell ref="B191:E191"/>
    <mergeCell ref="C192:E192"/>
    <mergeCell ref="C193:E193"/>
    <mergeCell ref="C194:E194"/>
    <mergeCell ref="C200:E200"/>
    <mergeCell ref="A201:E201"/>
    <mergeCell ref="B202:E202"/>
  </mergeCells>
  <printOptions horizontalCentered="1"/>
  <pageMargins left="0.39" right="0.26" top="0.5" bottom="0.5" header="0.3" footer="0.3"/>
  <pageSetup paperSize="9" scale="57" orientation="portrait" r:id="rId1"/>
  <rowBreaks count="2" manualBreakCount="2">
    <brk id="88" max="7" man="1"/>
    <brk id="173"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6"/>
  <sheetViews>
    <sheetView view="pageBreakPreview" topLeftCell="A454" zoomScale="70" workbookViewId="0">
      <selection activeCell="B263" sqref="B263"/>
    </sheetView>
  </sheetViews>
  <sheetFormatPr defaultRowHeight="12.75" x14ac:dyDescent="0.25"/>
  <cols>
    <col min="1" max="1" width="34.28515625" style="437" customWidth="1"/>
    <col min="2" max="2" width="33.7109375" style="429" customWidth="1"/>
    <col min="3" max="3" width="45.28515625" style="429" customWidth="1"/>
    <col min="4" max="4" width="31.5703125" style="429" customWidth="1"/>
    <col min="5" max="5" width="21.28515625" style="429" customWidth="1"/>
    <col min="6" max="256" width="9.140625" style="429"/>
    <col min="257" max="257" width="34.28515625" style="429" customWidth="1"/>
    <col min="258" max="258" width="37.5703125" style="429" customWidth="1"/>
    <col min="259" max="259" width="51.7109375" style="429" customWidth="1"/>
    <col min="260" max="260" width="39.28515625" style="429" customWidth="1"/>
    <col min="261" max="261" width="32.85546875" style="429" customWidth="1"/>
    <col min="262" max="512" width="9.140625" style="429"/>
    <col min="513" max="513" width="34.28515625" style="429" customWidth="1"/>
    <col min="514" max="514" width="37.5703125" style="429" customWidth="1"/>
    <col min="515" max="515" width="51.7109375" style="429" customWidth="1"/>
    <col min="516" max="516" width="39.28515625" style="429" customWidth="1"/>
    <col min="517" max="517" width="32.85546875" style="429" customWidth="1"/>
    <col min="518" max="768" width="9.140625" style="429"/>
    <col min="769" max="769" width="34.28515625" style="429" customWidth="1"/>
    <col min="770" max="770" width="37.5703125" style="429" customWidth="1"/>
    <col min="771" max="771" width="51.7109375" style="429" customWidth="1"/>
    <col min="772" max="772" width="39.28515625" style="429" customWidth="1"/>
    <col min="773" max="773" width="32.85546875" style="429" customWidth="1"/>
    <col min="774" max="1024" width="9.140625" style="429"/>
    <col min="1025" max="1025" width="34.28515625" style="429" customWidth="1"/>
    <col min="1026" max="1026" width="37.5703125" style="429" customWidth="1"/>
    <col min="1027" max="1027" width="51.7109375" style="429" customWidth="1"/>
    <col min="1028" max="1028" width="39.28515625" style="429" customWidth="1"/>
    <col min="1029" max="1029" width="32.85546875" style="429" customWidth="1"/>
    <col min="1030" max="1280" width="9.140625" style="429"/>
    <col min="1281" max="1281" width="34.28515625" style="429" customWidth="1"/>
    <col min="1282" max="1282" width="37.5703125" style="429" customWidth="1"/>
    <col min="1283" max="1283" width="51.7109375" style="429" customWidth="1"/>
    <col min="1284" max="1284" width="39.28515625" style="429" customWidth="1"/>
    <col min="1285" max="1285" width="32.85546875" style="429" customWidth="1"/>
    <col min="1286" max="1536" width="9.140625" style="429"/>
    <col min="1537" max="1537" width="34.28515625" style="429" customWidth="1"/>
    <col min="1538" max="1538" width="37.5703125" style="429" customWidth="1"/>
    <col min="1539" max="1539" width="51.7109375" style="429" customWidth="1"/>
    <col min="1540" max="1540" width="39.28515625" style="429" customWidth="1"/>
    <col min="1541" max="1541" width="32.85546875" style="429" customWidth="1"/>
    <col min="1542" max="1792" width="9.140625" style="429"/>
    <col min="1793" max="1793" width="34.28515625" style="429" customWidth="1"/>
    <col min="1794" max="1794" width="37.5703125" style="429" customWidth="1"/>
    <col min="1795" max="1795" width="51.7109375" style="429" customWidth="1"/>
    <col min="1796" max="1796" width="39.28515625" style="429" customWidth="1"/>
    <col min="1797" max="1797" width="32.85546875" style="429" customWidth="1"/>
    <col min="1798" max="2048" width="9.140625" style="429"/>
    <col min="2049" max="2049" width="34.28515625" style="429" customWidth="1"/>
    <col min="2050" max="2050" width="37.5703125" style="429" customWidth="1"/>
    <col min="2051" max="2051" width="51.7109375" style="429" customWidth="1"/>
    <col min="2052" max="2052" width="39.28515625" style="429" customWidth="1"/>
    <col min="2053" max="2053" width="32.85546875" style="429" customWidth="1"/>
    <col min="2054" max="2304" width="9.140625" style="429"/>
    <col min="2305" max="2305" width="34.28515625" style="429" customWidth="1"/>
    <col min="2306" max="2306" width="37.5703125" style="429" customWidth="1"/>
    <col min="2307" max="2307" width="51.7109375" style="429" customWidth="1"/>
    <col min="2308" max="2308" width="39.28515625" style="429" customWidth="1"/>
    <col min="2309" max="2309" width="32.85546875" style="429" customWidth="1"/>
    <col min="2310" max="2560" width="9.140625" style="429"/>
    <col min="2561" max="2561" width="34.28515625" style="429" customWidth="1"/>
    <col min="2562" max="2562" width="37.5703125" style="429" customWidth="1"/>
    <col min="2563" max="2563" width="51.7109375" style="429" customWidth="1"/>
    <col min="2564" max="2564" width="39.28515625" style="429" customWidth="1"/>
    <col min="2565" max="2565" width="32.85546875" style="429" customWidth="1"/>
    <col min="2566" max="2816" width="9.140625" style="429"/>
    <col min="2817" max="2817" width="34.28515625" style="429" customWidth="1"/>
    <col min="2818" max="2818" width="37.5703125" style="429" customWidth="1"/>
    <col min="2819" max="2819" width="51.7109375" style="429" customWidth="1"/>
    <col min="2820" max="2820" width="39.28515625" style="429" customWidth="1"/>
    <col min="2821" max="2821" width="32.85546875" style="429" customWidth="1"/>
    <col min="2822" max="3072" width="9.140625" style="429"/>
    <col min="3073" max="3073" width="34.28515625" style="429" customWidth="1"/>
    <col min="3074" max="3074" width="37.5703125" style="429" customWidth="1"/>
    <col min="3075" max="3075" width="51.7109375" style="429" customWidth="1"/>
    <col min="3076" max="3076" width="39.28515625" style="429" customWidth="1"/>
    <col min="3077" max="3077" width="32.85546875" style="429" customWidth="1"/>
    <col min="3078" max="3328" width="9.140625" style="429"/>
    <col min="3329" max="3329" width="34.28515625" style="429" customWidth="1"/>
    <col min="3330" max="3330" width="37.5703125" style="429" customWidth="1"/>
    <col min="3331" max="3331" width="51.7109375" style="429" customWidth="1"/>
    <col min="3332" max="3332" width="39.28515625" style="429" customWidth="1"/>
    <col min="3333" max="3333" width="32.85546875" style="429" customWidth="1"/>
    <col min="3334" max="3584" width="9.140625" style="429"/>
    <col min="3585" max="3585" width="34.28515625" style="429" customWidth="1"/>
    <col min="3586" max="3586" width="37.5703125" style="429" customWidth="1"/>
    <col min="3587" max="3587" width="51.7109375" style="429" customWidth="1"/>
    <col min="3588" max="3588" width="39.28515625" style="429" customWidth="1"/>
    <col min="3589" max="3589" width="32.85546875" style="429" customWidth="1"/>
    <col min="3590" max="3840" width="9.140625" style="429"/>
    <col min="3841" max="3841" width="34.28515625" style="429" customWidth="1"/>
    <col min="3842" max="3842" width="37.5703125" style="429" customWidth="1"/>
    <col min="3843" max="3843" width="51.7109375" style="429" customWidth="1"/>
    <col min="3844" max="3844" width="39.28515625" style="429" customWidth="1"/>
    <col min="3845" max="3845" width="32.85546875" style="429" customWidth="1"/>
    <col min="3846" max="4096" width="9.140625" style="429"/>
    <col min="4097" max="4097" width="34.28515625" style="429" customWidth="1"/>
    <col min="4098" max="4098" width="37.5703125" style="429" customWidth="1"/>
    <col min="4099" max="4099" width="51.7109375" style="429" customWidth="1"/>
    <col min="4100" max="4100" width="39.28515625" style="429" customWidth="1"/>
    <col min="4101" max="4101" width="32.85546875" style="429" customWidth="1"/>
    <col min="4102" max="4352" width="9.140625" style="429"/>
    <col min="4353" max="4353" width="34.28515625" style="429" customWidth="1"/>
    <col min="4354" max="4354" width="37.5703125" style="429" customWidth="1"/>
    <col min="4355" max="4355" width="51.7109375" style="429" customWidth="1"/>
    <col min="4356" max="4356" width="39.28515625" style="429" customWidth="1"/>
    <col min="4357" max="4357" width="32.85546875" style="429" customWidth="1"/>
    <col min="4358" max="4608" width="9.140625" style="429"/>
    <col min="4609" max="4609" width="34.28515625" style="429" customWidth="1"/>
    <col min="4610" max="4610" width="37.5703125" style="429" customWidth="1"/>
    <col min="4611" max="4611" width="51.7109375" style="429" customWidth="1"/>
    <col min="4612" max="4612" width="39.28515625" style="429" customWidth="1"/>
    <col min="4613" max="4613" width="32.85546875" style="429" customWidth="1"/>
    <col min="4614" max="4864" width="9.140625" style="429"/>
    <col min="4865" max="4865" width="34.28515625" style="429" customWidth="1"/>
    <col min="4866" max="4866" width="37.5703125" style="429" customWidth="1"/>
    <col min="4867" max="4867" width="51.7109375" style="429" customWidth="1"/>
    <col min="4868" max="4868" width="39.28515625" style="429" customWidth="1"/>
    <col min="4869" max="4869" width="32.85546875" style="429" customWidth="1"/>
    <col min="4870" max="5120" width="9.140625" style="429"/>
    <col min="5121" max="5121" width="34.28515625" style="429" customWidth="1"/>
    <col min="5122" max="5122" width="37.5703125" style="429" customWidth="1"/>
    <col min="5123" max="5123" width="51.7109375" style="429" customWidth="1"/>
    <col min="5124" max="5124" width="39.28515625" style="429" customWidth="1"/>
    <col min="5125" max="5125" width="32.85546875" style="429" customWidth="1"/>
    <col min="5126" max="5376" width="9.140625" style="429"/>
    <col min="5377" max="5377" width="34.28515625" style="429" customWidth="1"/>
    <col min="5378" max="5378" width="37.5703125" style="429" customWidth="1"/>
    <col min="5379" max="5379" width="51.7109375" style="429" customWidth="1"/>
    <col min="5380" max="5380" width="39.28515625" style="429" customWidth="1"/>
    <col min="5381" max="5381" width="32.85546875" style="429" customWidth="1"/>
    <col min="5382" max="5632" width="9.140625" style="429"/>
    <col min="5633" max="5633" width="34.28515625" style="429" customWidth="1"/>
    <col min="5634" max="5634" width="37.5703125" style="429" customWidth="1"/>
    <col min="5635" max="5635" width="51.7109375" style="429" customWidth="1"/>
    <col min="5636" max="5636" width="39.28515625" style="429" customWidth="1"/>
    <col min="5637" max="5637" width="32.85546875" style="429" customWidth="1"/>
    <col min="5638" max="5888" width="9.140625" style="429"/>
    <col min="5889" max="5889" width="34.28515625" style="429" customWidth="1"/>
    <col min="5890" max="5890" width="37.5703125" style="429" customWidth="1"/>
    <col min="5891" max="5891" width="51.7109375" style="429" customWidth="1"/>
    <col min="5892" max="5892" width="39.28515625" style="429" customWidth="1"/>
    <col min="5893" max="5893" width="32.85546875" style="429" customWidth="1"/>
    <col min="5894" max="6144" width="9.140625" style="429"/>
    <col min="6145" max="6145" width="34.28515625" style="429" customWidth="1"/>
    <col min="6146" max="6146" width="37.5703125" style="429" customWidth="1"/>
    <col min="6147" max="6147" width="51.7109375" style="429" customWidth="1"/>
    <col min="6148" max="6148" width="39.28515625" style="429" customWidth="1"/>
    <col min="6149" max="6149" width="32.85546875" style="429" customWidth="1"/>
    <col min="6150" max="6400" width="9.140625" style="429"/>
    <col min="6401" max="6401" width="34.28515625" style="429" customWidth="1"/>
    <col min="6402" max="6402" width="37.5703125" style="429" customWidth="1"/>
    <col min="6403" max="6403" width="51.7109375" style="429" customWidth="1"/>
    <col min="6404" max="6404" width="39.28515625" style="429" customWidth="1"/>
    <col min="6405" max="6405" width="32.85546875" style="429" customWidth="1"/>
    <col min="6406" max="6656" width="9.140625" style="429"/>
    <col min="6657" max="6657" width="34.28515625" style="429" customWidth="1"/>
    <col min="6658" max="6658" width="37.5703125" style="429" customWidth="1"/>
    <col min="6659" max="6659" width="51.7109375" style="429" customWidth="1"/>
    <col min="6660" max="6660" width="39.28515625" style="429" customWidth="1"/>
    <col min="6661" max="6661" width="32.85546875" style="429" customWidth="1"/>
    <col min="6662" max="6912" width="9.140625" style="429"/>
    <col min="6913" max="6913" width="34.28515625" style="429" customWidth="1"/>
    <col min="6914" max="6914" width="37.5703125" style="429" customWidth="1"/>
    <col min="6915" max="6915" width="51.7109375" style="429" customWidth="1"/>
    <col min="6916" max="6916" width="39.28515625" style="429" customWidth="1"/>
    <col min="6917" max="6917" width="32.85546875" style="429" customWidth="1"/>
    <col min="6918" max="7168" width="9.140625" style="429"/>
    <col min="7169" max="7169" width="34.28515625" style="429" customWidth="1"/>
    <col min="7170" max="7170" width="37.5703125" style="429" customWidth="1"/>
    <col min="7171" max="7171" width="51.7109375" style="429" customWidth="1"/>
    <col min="7172" max="7172" width="39.28515625" style="429" customWidth="1"/>
    <col min="7173" max="7173" width="32.85546875" style="429" customWidth="1"/>
    <col min="7174" max="7424" width="9.140625" style="429"/>
    <col min="7425" max="7425" width="34.28515625" style="429" customWidth="1"/>
    <col min="7426" max="7426" width="37.5703125" style="429" customWidth="1"/>
    <col min="7427" max="7427" width="51.7109375" style="429" customWidth="1"/>
    <col min="7428" max="7428" width="39.28515625" style="429" customWidth="1"/>
    <col min="7429" max="7429" width="32.85546875" style="429" customWidth="1"/>
    <col min="7430" max="7680" width="9.140625" style="429"/>
    <col min="7681" max="7681" width="34.28515625" style="429" customWidth="1"/>
    <col min="7682" max="7682" width="37.5703125" style="429" customWidth="1"/>
    <col min="7683" max="7683" width="51.7109375" style="429" customWidth="1"/>
    <col min="7684" max="7684" width="39.28515625" style="429" customWidth="1"/>
    <col min="7685" max="7685" width="32.85546875" style="429" customWidth="1"/>
    <col min="7686" max="7936" width="9.140625" style="429"/>
    <col min="7937" max="7937" width="34.28515625" style="429" customWidth="1"/>
    <col min="7938" max="7938" width="37.5703125" style="429" customWidth="1"/>
    <col min="7939" max="7939" width="51.7109375" style="429" customWidth="1"/>
    <col min="7940" max="7940" width="39.28515625" style="429" customWidth="1"/>
    <col min="7941" max="7941" width="32.85546875" style="429" customWidth="1"/>
    <col min="7942" max="8192" width="9.140625" style="429"/>
    <col min="8193" max="8193" width="34.28515625" style="429" customWidth="1"/>
    <col min="8194" max="8194" width="37.5703125" style="429" customWidth="1"/>
    <col min="8195" max="8195" width="51.7109375" style="429" customWidth="1"/>
    <col min="8196" max="8196" width="39.28515625" style="429" customWidth="1"/>
    <col min="8197" max="8197" width="32.85546875" style="429" customWidth="1"/>
    <col min="8198" max="8448" width="9.140625" style="429"/>
    <col min="8449" max="8449" width="34.28515625" style="429" customWidth="1"/>
    <col min="8450" max="8450" width="37.5703125" style="429" customWidth="1"/>
    <col min="8451" max="8451" width="51.7109375" style="429" customWidth="1"/>
    <col min="8452" max="8452" width="39.28515625" style="429" customWidth="1"/>
    <col min="8453" max="8453" width="32.85546875" style="429" customWidth="1"/>
    <col min="8454" max="8704" width="9.140625" style="429"/>
    <col min="8705" max="8705" width="34.28515625" style="429" customWidth="1"/>
    <col min="8706" max="8706" width="37.5703125" style="429" customWidth="1"/>
    <col min="8707" max="8707" width="51.7109375" style="429" customWidth="1"/>
    <col min="8708" max="8708" width="39.28515625" style="429" customWidth="1"/>
    <col min="8709" max="8709" width="32.85546875" style="429" customWidth="1"/>
    <col min="8710" max="8960" width="9.140625" style="429"/>
    <col min="8961" max="8961" width="34.28515625" style="429" customWidth="1"/>
    <col min="8962" max="8962" width="37.5703125" style="429" customWidth="1"/>
    <col min="8963" max="8963" width="51.7109375" style="429" customWidth="1"/>
    <col min="8964" max="8964" width="39.28515625" style="429" customWidth="1"/>
    <col min="8965" max="8965" width="32.85546875" style="429" customWidth="1"/>
    <col min="8966" max="9216" width="9.140625" style="429"/>
    <col min="9217" max="9217" width="34.28515625" style="429" customWidth="1"/>
    <col min="9218" max="9218" width="37.5703125" style="429" customWidth="1"/>
    <col min="9219" max="9219" width="51.7109375" style="429" customWidth="1"/>
    <col min="9220" max="9220" width="39.28515625" style="429" customWidth="1"/>
    <col min="9221" max="9221" width="32.85546875" style="429" customWidth="1"/>
    <col min="9222" max="9472" width="9.140625" style="429"/>
    <col min="9473" max="9473" width="34.28515625" style="429" customWidth="1"/>
    <col min="9474" max="9474" width="37.5703125" style="429" customWidth="1"/>
    <col min="9475" max="9475" width="51.7109375" style="429" customWidth="1"/>
    <col min="9476" max="9476" width="39.28515625" style="429" customWidth="1"/>
    <col min="9477" max="9477" width="32.85546875" style="429" customWidth="1"/>
    <col min="9478" max="9728" width="9.140625" style="429"/>
    <col min="9729" max="9729" width="34.28515625" style="429" customWidth="1"/>
    <col min="9730" max="9730" width="37.5703125" style="429" customWidth="1"/>
    <col min="9731" max="9731" width="51.7109375" style="429" customWidth="1"/>
    <col min="9732" max="9732" width="39.28515625" style="429" customWidth="1"/>
    <col min="9733" max="9733" width="32.85546875" style="429" customWidth="1"/>
    <col min="9734" max="9984" width="9.140625" style="429"/>
    <col min="9985" max="9985" width="34.28515625" style="429" customWidth="1"/>
    <col min="9986" max="9986" width="37.5703125" style="429" customWidth="1"/>
    <col min="9987" max="9987" width="51.7109375" style="429" customWidth="1"/>
    <col min="9988" max="9988" width="39.28515625" style="429" customWidth="1"/>
    <col min="9989" max="9989" width="32.85546875" style="429" customWidth="1"/>
    <col min="9990" max="10240" width="9.140625" style="429"/>
    <col min="10241" max="10241" width="34.28515625" style="429" customWidth="1"/>
    <col min="10242" max="10242" width="37.5703125" style="429" customWidth="1"/>
    <col min="10243" max="10243" width="51.7109375" style="429" customWidth="1"/>
    <col min="10244" max="10244" width="39.28515625" style="429" customWidth="1"/>
    <col min="10245" max="10245" width="32.85546875" style="429" customWidth="1"/>
    <col min="10246" max="10496" width="9.140625" style="429"/>
    <col min="10497" max="10497" width="34.28515625" style="429" customWidth="1"/>
    <col min="10498" max="10498" width="37.5703125" style="429" customWidth="1"/>
    <col min="10499" max="10499" width="51.7109375" style="429" customWidth="1"/>
    <col min="10500" max="10500" width="39.28515625" style="429" customWidth="1"/>
    <col min="10501" max="10501" width="32.85546875" style="429" customWidth="1"/>
    <col min="10502" max="10752" width="9.140625" style="429"/>
    <col min="10753" max="10753" width="34.28515625" style="429" customWidth="1"/>
    <col min="10754" max="10754" width="37.5703125" style="429" customWidth="1"/>
    <col min="10755" max="10755" width="51.7109375" style="429" customWidth="1"/>
    <col min="10756" max="10756" width="39.28515625" style="429" customWidth="1"/>
    <col min="10757" max="10757" width="32.85546875" style="429" customWidth="1"/>
    <col min="10758" max="11008" width="9.140625" style="429"/>
    <col min="11009" max="11009" width="34.28515625" style="429" customWidth="1"/>
    <col min="11010" max="11010" width="37.5703125" style="429" customWidth="1"/>
    <col min="11011" max="11011" width="51.7109375" style="429" customWidth="1"/>
    <col min="11012" max="11012" width="39.28515625" style="429" customWidth="1"/>
    <col min="11013" max="11013" width="32.85546875" style="429" customWidth="1"/>
    <col min="11014" max="11264" width="9.140625" style="429"/>
    <col min="11265" max="11265" width="34.28515625" style="429" customWidth="1"/>
    <col min="11266" max="11266" width="37.5703125" style="429" customWidth="1"/>
    <col min="11267" max="11267" width="51.7109375" style="429" customWidth="1"/>
    <col min="11268" max="11268" width="39.28515625" style="429" customWidth="1"/>
    <col min="11269" max="11269" width="32.85546875" style="429" customWidth="1"/>
    <col min="11270" max="11520" width="9.140625" style="429"/>
    <col min="11521" max="11521" width="34.28515625" style="429" customWidth="1"/>
    <col min="11522" max="11522" width="37.5703125" style="429" customWidth="1"/>
    <col min="11523" max="11523" width="51.7109375" style="429" customWidth="1"/>
    <col min="11524" max="11524" width="39.28515625" style="429" customWidth="1"/>
    <col min="11525" max="11525" width="32.85546875" style="429" customWidth="1"/>
    <col min="11526" max="11776" width="9.140625" style="429"/>
    <col min="11777" max="11777" width="34.28515625" style="429" customWidth="1"/>
    <col min="11778" max="11778" width="37.5703125" style="429" customWidth="1"/>
    <col min="11779" max="11779" width="51.7109375" style="429" customWidth="1"/>
    <col min="11780" max="11780" width="39.28515625" style="429" customWidth="1"/>
    <col min="11781" max="11781" width="32.85546875" style="429" customWidth="1"/>
    <col min="11782" max="12032" width="9.140625" style="429"/>
    <col min="12033" max="12033" width="34.28515625" style="429" customWidth="1"/>
    <col min="12034" max="12034" width="37.5703125" style="429" customWidth="1"/>
    <col min="12035" max="12035" width="51.7109375" style="429" customWidth="1"/>
    <col min="12036" max="12036" width="39.28515625" style="429" customWidth="1"/>
    <col min="12037" max="12037" width="32.85546875" style="429" customWidth="1"/>
    <col min="12038" max="12288" width="9.140625" style="429"/>
    <col min="12289" max="12289" width="34.28515625" style="429" customWidth="1"/>
    <col min="12290" max="12290" width="37.5703125" style="429" customWidth="1"/>
    <col min="12291" max="12291" width="51.7109375" style="429" customWidth="1"/>
    <col min="12292" max="12292" width="39.28515625" style="429" customWidth="1"/>
    <col min="12293" max="12293" width="32.85546875" style="429" customWidth="1"/>
    <col min="12294" max="12544" width="9.140625" style="429"/>
    <col min="12545" max="12545" width="34.28515625" style="429" customWidth="1"/>
    <col min="12546" max="12546" width="37.5703125" style="429" customWidth="1"/>
    <col min="12547" max="12547" width="51.7109375" style="429" customWidth="1"/>
    <col min="12548" max="12548" width="39.28515625" style="429" customWidth="1"/>
    <col min="12549" max="12549" width="32.85546875" style="429" customWidth="1"/>
    <col min="12550" max="12800" width="9.140625" style="429"/>
    <col min="12801" max="12801" width="34.28515625" style="429" customWidth="1"/>
    <col min="12802" max="12802" width="37.5703125" style="429" customWidth="1"/>
    <col min="12803" max="12803" width="51.7109375" style="429" customWidth="1"/>
    <col min="12804" max="12804" width="39.28515625" style="429" customWidth="1"/>
    <col min="12805" max="12805" width="32.85546875" style="429" customWidth="1"/>
    <col min="12806" max="13056" width="9.140625" style="429"/>
    <col min="13057" max="13057" width="34.28515625" style="429" customWidth="1"/>
    <col min="13058" max="13058" width="37.5703125" style="429" customWidth="1"/>
    <col min="13059" max="13059" width="51.7109375" style="429" customWidth="1"/>
    <col min="13060" max="13060" width="39.28515625" style="429" customWidth="1"/>
    <col min="13061" max="13061" width="32.85546875" style="429" customWidth="1"/>
    <col min="13062" max="13312" width="9.140625" style="429"/>
    <col min="13313" max="13313" width="34.28515625" style="429" customWidth="1"/>
    <col min="13314" max="13314" width="37.5703125" style="429" customWidth="1"/>
    <col min="13315" max="13315" width="51.7109375" style="429" customWidth="1"/>
    <col min="13316" max="13316" width="39.28515625" style="429" customWidth="1"/>
    <col min="13317" max="13317" width="32.85546875" style="429" customWidth="1"/>
    <col min="13318" max="13568" width="9.140625" style="429"/>
    <col min="13569" max="13569" width="34.28515625" style="429" customWidth="1"/>
    <col min="13570" max="13570" width="37.5703125" style="429" customWidth="1"/>
    <col min="13571" max="13571" width="51.7109375" style="429" customWidth="1"/>
    <col min="13572" max="13572" width="39.28515625" style="429" customWidth="1"/>
    <col min="13573" max="13573" width="32.85546875" style="429" customWidth="1"/>
    <col min="13574" max="13824" width="9.140625" style="429"/>
    <col min="13825" max="13825" width="34.28515625" style="429" customWidth="1"/>
    <col min="13826" max="13826" width="37.5703125" style="429" customWidth="1"/>
    <col min="13827" max="13827" width="51.7109375" style="429" customWidth="1"/>
    <col min="13828" max="13828" width="39.28515625" style="429" customWidth="1"/>
    <col min="13829" max="13829" width="32.85546875" style="429" customWidth="1"/>
    <col min="13830" max="14080" width="9.140625" style="429"/>
    <col min="14081" max="14081" width="34.28515625" style="429" customWidth="1"/>
    <col min="14082" max="14082" width="37.5703125" style="429" customWidth="1"/>
    <col min="14083" max="14083" width="51.7109375" style="429" customWidth="1"/>
    <col min="14084" max="14084" width="39.28515625" style="429" customWidth="1"/>
    <col min="14085" max="14085" width="32.85546875" style="429" customWidth="1"/>
    <col min="14086" max="14336" width="9.140625" style="429"/>
    <col min="14337" max="14337" width="34.28515625" style="429" customWidth="1"/>
    <col min="14338" max="14338" width="37.5703125" style="429" customWidth="1"/>
    <col min="14339" max="14339" width="51.7109375" style="429" customWidth="1"/>
    <col min="14340" max="14340" width="39.28515625" style="429" customWidth="1"/>
    <col min="14341" max="14341" width="32.85546875" style="429" customWidth="1"/>
    <col min="14342" max="14592" width="9.140625" style="429"/>
    <col min="14593" max="14593" width="34.28515625" style="429" customWidth="1"/>
    <col min="14594" max="14594" width="37.5703125" style="429" customWidth="1"/>
    <col min="14595" max="14595" width="51.7109375" style="429" customWidth="1"/>
    <col min="14596" max="14596" width="39.28515625" style="429" customWidth="1"/>
    <col min="14597" max="14597" width="32.85546875" style="429" customWidth="1"/>
    <col min="14598" max="14848" width="9.140625" style="429"/>
    <col min="14849" max="14849" width="34.28515625" style="429" customWidth="1"/>
    <col min="14850" max="14850" width="37.5703125" style="429" customWidth="1"/>
    <col min="14851" max="14851" width="51.7109375" style="429" customWidth="1"/>
    <col min="14852" max="14852" width="39.28515625" style="429" customWidth="1"/>
    <col min="14853" max="14853" width="32.85546875" style="429" customWidth="1"/>
    <col min="14854" max="15104" width="9.140625" style="429"/>
    <col min="15105" max="15105" width="34.28515625" style="429" customWidth="1"/>
    <col min="15106" max="15106" width="37.5703125" style="429" customWidth="1"/>
    <col min="15107" max="15107" width="51.7109375" style="429" customWidth="1"/>
    <col min="15108" max="15108" width="39.28515625" style="429" customWidth="1"/>
    <col min="15109" max="15109" width="32.85546875" style="429" customWidth="1"/>
    <col min="15110" max="15360" width="9.140625" style="429"/>
    <col min="15361" max="15361" width="34.28515625" style="429" customWidth="1"/>
    <col min="15362" max="15362" width="37.5703125" style="429" customWidth="1"/>
    <col min="15363" max="15363" width="51.7109375" style="429" customWidth="1"/>
    <col min="15364" max="15364" width="39.28515625" style="429" customWidth="1"/>
    <col min="15365" max="15365" width="32.85546875" style="429" customWidth="1"/>
    <col min="15366" max="15616" width="9.140625" style="429"/>
    <col min="15617" max="15617" width="34.28515625" style="429" customWidth="1"/>
    <col min="15618" max="15618" width="37.5703125" style="429" customWidth="1"/>
    <col min="15619" max="15619" width="51.7109375" style="429" customWidth="1"/>
    <col min="15620" max="15620" width="39.28515625" style="429" customWidth="1"/>
    <col min="15621" max="15621" width="32.85546875" style="429" customWidth="1"/>
    <col min="15622" max="15872" width="9.140625" style="429"/>
    <col min="15873" max="15873" width="34.28515625" style="429" customWidth="1"/>
    <col min="15874" max="15874" width="37.5703125" style="429" customWidth="1"/>
    <col min="15875" max="15875" width="51.7109375" style="429" customWidth="1"/>
    <col min="15876" max="15876" width="39.28515625" style="429" customWidth="1"/>
    <col min="15877" max="15877" width="32.85546875" style="429" customWidth="1"/>
    <col min="15878" max="16128" width="9.140625" style="429"/>
    <col min="16129" max="16129" width="34.28515625" style="429" customWidth="1"/>
    <col min="16130" max="16130" width="37.5703125" style="429" customWidth="1"/>
    <col min="16131" max="16131" width="51.7109375" style="429" customWidth="1"/>
    <col min="16132" max="16132" width="39.28515625" style="429" customWidth="1"/>
    <col min="16133" max="16133" width="32.85546875" style="429" customWidth="1"/>
    <col min="16134" max="16384" width="9.140625" style="429"/>
  </cols>
  <sheetData>
    <row r="1" spans="1:5" ht="27" customHeight="1" x14ac:dyDescent="0.25">
      <c r="A1" s="951" t="s">
        <v>864</v>
      </c>
      <c r="B1" s="952"/>
      <c r="C1" s="952"/>
      <c r="D1" s="952"/>
      <c r="E1" s="953"/>
    </row>
    <row r="2" spans="1:5" ht="32.25" customHeight="1" x14ac:dyDescent="0.25">
      <c r="A2" s="954" t="s">
        <v>865</v>
      </c>
      <c r="B2" s="955"/>
      <c r="C2" s="430" t="s">
        <v>866</v>
      </c>
      <c r="D2" s="430" t="s">
        <v>867</v>
      </c>
      <c r="E2" s="440"/>
    </row>
    <row r="3" spans="1:5" ht="20.25" x14ac:dyDescent="0.25">
      <c r="A3" s="954" t="s">
        <v>868</v>
      </c>
      <c r="B3" s="955"/>
      <c r="C3" s="431"/>
      <c r="D3" s="431"/>
      <c r="E3" s="440"/>
    </row>
    <row r="4" spans="1:5" ht="20.25" x14ac:dyDescent="0.25">
      <c r="A4" s="959" t="s">
        <v>869</v>
      </c>
      <c r="B4" s="960"/>
      <c r="C4" s="960"/>
      <c r="D4" s="431"/>
      <c r="E4" s="440"/>
    </row>
    <row r="5" spans="1:5" ht="20.25" customHeight="1" x14ac:dyDescent="0.25">
      <c r="A5" s="441"/>
      <c r="B5" s="431"/>
      <c r="C5" s="431"/>
      <c r="D5" s="431"/>
      <c r="E5" s="440"/>
    </row>
    <row r="6" spans="1:5" ht="34.5" customHeight="1" x14ac:dyDescent="0.25">
      <c r="A6" s="947" t="s">
        <v>870</v>
      </c>
      <c r="B6" s="947"/>
      <c r="C6" s="947"/>
      <c r="D6" s="947"/>
      <c r="E6" s="938" t="s">
        <v>454</v>
      </c>
    </row>
    <row r="7" spans="1:5" ht="29.25" customHeight="1" x14ac:dyDescent="0.25">
      <c r="A7" s="432" t="s">
        <v>871</v>
      </c>
      <c r="B7" s="433"/>
      <c r="C7" s="965" t="s">
        <v>872</v>
      </c>
      <c r="D7" s="965"/>
      <c r="E7" s="938"/>
    </row>
    <row r="8" spans="1:5" ht="20.25" x14ac:dyDescent="0.25">
      <c r="A8" s="432" t="s">
        <v>873</v>
      </c>
      <c r="B8" s="433" t="s">
        <v>874</v>
      </c>
      <c r="C8" s="433"/>
      <c r="D8" s="433"/>
      <c r="E8" s="938"/>
    </row>
    <row r="9" spans="1:5" ht="56.25" customHeight="1" x14ac:dyDescent="0.25">
      <c r="A9" s="941" t="s">
        <v>875</v>
      </c>
      <c r="B9" s="942"/>
      <c r="C9" s="942"/>
      <c r="D9" s="943"/>
      <c r="E9" s="944" t="s">
        <v>876</v>
      </c>
    </row>
    <row r="10" spans="1:5" ht="20.25" x14ac:dyDescent="0.25">
      <c r="A10" s="434" t="s">
        <v>877</v>
      </c>
      <c r="B10" s="433"/>
      <c r="C10" s="433" t="s">
        <v>878</v>
      </c>
      <c r="D10" s="433" t="s">
        <v>879</v>
      </c>
      <c r="E10" s="944"/>
    </row>
    <row r="11" spans="1:5" ht="23.25" customHeight="1" x14ac:dyDescent="0.25">
      <c r="A11" s="945"/>
      <c r="B11" s="945"/>
      <c r="C11" s="435" t="s">
        <v>880</v>
      </c>
      <c r="D11" s="435" t="s">
        <v>881</v>
      </c>
      <c r="E11" s="944"/>
    </row>
    <row r="12" spans="1:5" ht="23.25" customHeight="1" x14ac:dyDescent="0.25">
      <c r="A12" s="945"/>
      <c r="B12" s="945"/>
      <c r="C12" s="433" t="s">
        <v>882</v>
      </c>
      <c r="D12" s="433">
        <v>5000</v>
      </c>
      <c r="E12" s="944"/>
    </row>
    <row r="13" spans="1:5" ht="23.25" customHeight="1" x14ac:dyDescent="0.25">
      <c r="A13" s="945"/>
      <c r="B13" s="945"/>
      <c r="C13" s="433" t="s">
        <v>883</v>
      </c>
      <c r="D13" s="433">
        <v>15000</v>
      </c>
      <c r="E13" s="944"/>
    </row>
    <row r="14" spans="1:5" ht="23.25" customHeight="1" x14ac:dyDescent="0.25">
      <c r="A14" s="945"/>
      <c r="B14" s="945"/>
      <c r="C14" s="433" t="s">
        <v>884</v>
      </c>
      <c r="D14" s="433">
        <v>25500</v>
      </c>
      <c r="E14" s="944"/>
    </row>
    <row r="15" spans="1:5" ht="23.25" customHeight="1" x14ac:dyDescent="0.25">
      <c r="A15" s="946" t="s">
        <v>885</v>
      </c>
      <c r="B15" s="946"/>
      <c r="C15" s="433"/>
      <c r="D15" s="433">
        <v>25500</v>
      </c>
      <c r="E15" s="944"/>
    </row>
    <row r="16" spans="1:5" ht="21" customHeight="1" x14ac:dyDescent="0.25">
      <c r="A16" s="947" t="s">
        <v>886</v>
      </c>
      <c r="B16" s="947"/>
      <c r="C16" s="947"/>
      <c r="D16" s="947"/>
      <c r="E16" s="944"/>
    </row>
    <row r="17" spans="1:5" ht="27" customHeight="1" x14ac:dyDescent="0.25">
      <c r="A17" s="946" t="s">
        <v>887</v>
      </c>
      <c r="B17" s="946"/>
      <c r="C17" s="946"/>
      <c r="D17" s="946"/>
      <c r="E17" s="944"/>
    </row>
    <row r="18" spans="1:5" ht="21.75" customHeight="1" x14ac:dyDescent="0.25">
      <c r="A18" s="947" t="s">
        <v>888</v>
      </c>
      <c r="B18" s="947"/>
      <c r="C18" s="947"/>
      <c r="D18" s="947"/>
      <c r="E18" s="944"/>
    </row>
    <row r="19" spans="1:5" ht="27.75" customHeight="1" x14ac:dyDescent="0.25">
      <c r="A19" s="941" t="s">
        <v>889</v>
      </c>
      <c r="B19" s="942"/>
      <c r="C19" s="942"/>
      <c r="D19" s="943"/>
      <c r="E19" s="944"/>
    </row>
    <row r="20" spans="1:5" ht="20.25" x14ac:dyDescent="0.25">
      <c r="A20" s="432" t="s">
        <v>890</v>
      </c>
      <c r="B20" s="948" t="s">
        <v>891</v>
      </c>
      <c r="C20" s="949"/>
      <c r="D20" s="950"/>
      <c r="E20" s="944"/>
    </row>
    <row r="21" spans="1:5" ht="20.25" x14ac:dyDescent="0.25">
      <c r="A21" s="432" t="s">
        <v>892</v>
      </c>
      <c r="B21" s="956" t="s">
        <v>893</v>
      </c>
      <c r="C21" s="957"/>
      <c r="D21" s="958"/>
      <c r="E21" s="944"/>
    </row>
    <row r="22" spans="1:5" ht="20.25" x14ac:dyDescent="0.25">
      <c r="A22" s="432"/>
      <c r="B22" s="435" t="s">
        <v>894</v>
      </c>
      <c r="C22" s="435" t="s">
        <v>895</v>
      </c>
      <c r="D22" s="435" t="s">
        <v>896</v>
      </c>
      <c r="E22" s="944"/>
    </row>
    <row r="23" spans="1:5" ht="20.25" x14ac:dyDescent="0.25">
      <c r="A23" s="432" t="s">
        <v>897</v>
      </c>
      <c r="B23" s="433" t="s">
        <v>898</v>
      </c>
      <c r="C23" s="433" t="s">
        <v>899</v>
      </c>
      <c r="D23" s="433" t="s">
        <v>900</v>
      </c>
      <c r="E23" s="944"/>
    </row>
    <row r="24" spans="1:5" ht="22.5" customHeight="1" x14ac:dyDescent="0.25">
      <c r="A24" s="432" t="s">
        <v>901</v>
      </c>
      <c r="B24" s="433">
        <v>2</v>
      </c>
      <c r="C24" s="433">
        <v>3</v>
      </c>
      <c r="D24" s="433">
        <v>5</v>
      </c>
      <c r="E24" s="944"/>
    </row>
    <row r="25" spans="1:5" ht="22.5" customHeight="1" x14ac:dyDescent="0.25">
      <c r="A25" s="432" t="s">
        <v>39</v>
      </c>
      <c r="B25" s="433">
        <v>4</v>
      </c>
      <c r="C25" s="433">
        <v>5</v>
      </c>
      <c r="D25" s="433">
        <v>10</v>
      </c>
      <c r="E25" s="944"/>
    </row>
    <row r="26" spans="1:5" ht="20.25" x14ac:dyDescent="0.25">
      <c r="A26" s="434" t="s">
        <v>877</v>
      </c>
      <c r="B26" s="436"/>
      <c r="C26" s="436"/>
      <c r="D26" s="436"/>
      <c r="E26" s="944"/>
    </row>
    <row r="27" spans="1:5" ht="23.25" customHeight="1" x14ac:dyDescent="0.25">
      <c r="A27" s="432" t="s">
        <v>902</v>
      </c>
      <c r="B27" s="433">
        <v>2500</v>
      </c>
      <c r="C27" s="433">
        <v>2500</v>
      </c>
      <c r="D27" s="433">
        <v>3000</v>
      </c>
      <c r="E27" s="944"/>
    </row>
    <row r="28" spans="1:5" ht="23.25" customHeight="1" x14ac:dyDescent="0.25">
      <c r="A28" s="432" t="s">
        <v>885</v>
      </c>
      <c r="B28" s="433">
        <v>5000</v>
      </c>
      <c r="C28" s="433">
        <v>5000</v>
      </c>
      <c r="D28" s="433">
        <v>15000</v>
      </c>
      <c r="E28" s="944"/>
    </row>
    <row r="29" spans="1:5" ht="30" customHeight="1" x14ac:dyDescent="0.25">
      <c r="A29" s="947" t="s">
        <v>903</v>
      </c>
      <c r="B29" s="947"/>
      <c r="C29" s="947"/>
      <c r="D29" s="947"/>
      <c r="E29" s="944"/>
    </row>
    <row r="30" spans="1:5" ht="33.75" customHeight="1" x14ac:dyDescent="0.25">
      <c r="A30" s="941" t="s">
        <v>904</v>
      </c>
      <c r="B30" s="942"/>
      <c r="C30" s="942"/>
      <c r="D30" s="943"/>
      <c r="E30" s="944"/>
    </row>
    <row r="31" spans="1:5" ht="20.25" x14ac:dyDescent="0.25">
      <c r="A31" s="432" t="s">
        <v>871</v>
      </c>
      <c r="B31" s="948" t="s">
        <v>905</v>
      </c>
      <c r="C31" s="949"/>
      <c r="D31" s="950"/>
      <c r="E31" s="944"/>
    </row>
    <row r="32" spans="1:5" ht="24.75" customHeight="1" x14ac:dyDescent="0.25">
      <c r="A32" s="941" t="s">
        <v>906</v>
      </c>
      <c r="B32" s="942"/>
      <c r="C32" s="942"/>
      <c r="D32" s="943"/>
      <c r="E32" s="944"/>
    </row>
    <row r="33" spans="1:5" ht="20.25" x14ac:dyDescent="0.25">
      <c r="A33" s="432"/>
      <c r="B33" s="435" t="s">
        <v>894</v>
      </c>
      <c r="C33" s="435"/>
      <c r="D33" s="433"/>
      <c r="E33" s="944"/>
    </row>
    <row r="34" spans="1:5" ht="24" customHeight="1" x14ac:dyDescent="0.25">
      <c r="A34" s="432" t="s">
        <v>244</v>
      </c>
      <c r="B34" s="433" t="s">
        <v>907</v>
      </c>
      <c r="C34" s="433"/>
      <c r="D34" s="433"/>
      <c r="E34" s="944"/>
    </row>
    <row r="35" spans="1:5" ht="24" customHeight="1" x14ac:dyDescent="0.25">
      <c r="A35" s="432" t="s">
        <v>908</v>
      </c>
      <c r="B35" s="433">
        <v>15</v>
      </c>
      <c r="C35" s="433"/>
      <c r="D35" s="433"/>
      <c r="E35" s="944"/>
    </row>
    <row r="36" spans="1:5" ht="24" customHeight="1" x14ac:dyDescent="0.25">
      <c r="A36" s="432" t="s">
        <v>299</v>
      </c>
      <c r="B36" s="433">
        <v>5</v>
      </c>
      <c r="C36" s="433"/>
      <c r="D36" s="436"/>
      <c r="E36" s="944"/>
    </row>
    <row r="37" spans="1:5" ht="24" customHeight="1" x14ac:dyDescent="0.25">
      <c r="A37" s="432" t="s">
        <v>909</v>
      </c>
      <c r="B37" s="433">
        <v>8</v>
      </c>
      <c r="C37" s="433"/>
      <c r="D37" s="436"/>
      <c r="E37" s="944"/>
    </row>
    <row r="38" spans="1:5" ht="24" customHeight="1" x14ac:dyDescent="0.25">
      <c r="A38" s="432" t="s">
        <v>39</v>
      </c>
      <c r="B38" s="433">
        <v>13</v>
      </c>
      <c r="C38" s="433"/>
      <c r="D38" s="436"/>
      <c r="E38" s="944"/>
    </row>
    <row r="39" spans="1:5" ht="24" customHeight="1" x14ac:dyDescent="0.25">
      <c r="A39" s="432" t="s">
        <v>910</v>
      </c>
      <c r="B39" s="433">
        <v>6000</v>
      </c>
      <c r="C39" s="433"/>
      <c r="D39" s="433"/>
      <c r="E39" s="944"/>
    </row>
    <row r="40" spans="1:5" ht="24" customHeight="1" x14ac:dyDescent="0.25">
      <c r="A40" s="432" t="s">
        <v>911</v>
      </c>
      <c r="B40" s="433">
        <v>17500</v>
      </c>
      <c r="C40" s="433"/>
      <c r="D40" s="433"/>
      <c r="E40" s="944"/>
    </row>
    <row r="41" spans="1:5" ht="24" customHeight="1" x14ac:dyDescent="0.25">
      <c r="A41" s="432" t="s">
        <v>885</v>
      </c>
      <c r="B41" s="433">
        <v>23500</v>
      </c>
      <c r="C41" s="433"/>
      <c r="D41" s="433"/>
      <c r="E41" s="944"/>
    </row>
    <row r="42" spans="1:5" ht="27" customHeight="1" x14ac:dyDescent="0.25">
      <c r="A42" s="432"/>
      <c r="B42" s="433" t="s">
        <v>912</v>
      </c>
      <c r="C42" s="433"/>
      <c r="D42" s="433">
        <f>B41+B28+C28+D28+D15</f>
        <v>74000</v>
      </c>
      <c r="E42" s="944"/>
    </row>
    <row r="43" spans="1:5" x14ac:dyDescent="0.25">
      <c r="A43" s="442"/>
      <c r="B43" s="443"/>
      <c r="C43" s="443"/>
      <c r="D43" s="443"/>
      <c r="E43" s="444"/>
    </row>
    <row r="44" spans="1:5" ht="25.5" x14ac:dyDescent="0.25">
      <c r="A44" s="951" t="s">
        <v>864</v>
      </c>
      <c r="B44" s="952"/>
      <c r="C44" s="952"/>
      <c r="D44" s="952"/>
      <c r="E44" s="953"/>
    </row>
    <row r="45" spans="1:5" ht="20.25" x14ac:dyDescent="0.25">
      <c r="A45" s="954" t="s">
        <v>865</v>
      </c>
      <c r="B45" s="955"/>
      <c r="C45" s="430" t="s">
        <v>866</v>
      </c>
      <c r="D45" s="430" t="s">
        <v>913</v>
      </c>
      <c r="E45" s="440"/>
    </row>
    <row r="46" spans="1:5" ht="20.25" x14ac:dyDescent="0.25">
      <c r="A46" s="954" t="s">
        <v>868</v>
      </c>
      <c r="B46" s="955"/>
      <c r="C46" s="431"/>
      <c r="D46" s="431"/>
      <c r="E46" s="440"/>
    </row>
    <row r="47" spans="1:5" ht="20.25" x14ac:dyDescent="0.25">
      <c r="A47" s="959" t="s">
        <v>869</v>
      </c>
      <c r="B47" s="960"/>
      <c r="C47" s="960"/>
      <c r="D47" s="431"/>
      <c r="E47" s="440"/>
    </row>
    <row r="48" spans="1:5" ht="13.5" customHeight="1" x14ac:dyDescent="0.25">
      <c r="A48" s="441"/>
      <c r="B48" s="431"/>
      <c r="C48" s="431"/>
      <c r="D48" s="431"/>
      <c r="E48" s="440"/>
    </row>
    <row r="49" spans="1:5" ht="20.25" x14ac:dyDescent="0.25">
      <c r="A49" s="941" t="s">
        <v>914</v>
      </c>
      <c r="B49" s="942"/>
      <c r="C49" s="942"/>
      <c r="D49" s="943"/>
      <c r="E49" s="938" t="s">
        <v>454</v>
      </c>
    </row>
    <row r="50" spans="1:5" ht="20.25" x14ac:dyDescent="0.25">
      <c r="A50" s="432" t="s">
        <v>871</v>
      </c>
      <c r="B50" s="433"/>
      <c r="C50" s="939" t="s">
        <v>872</v>
      </c>
      <c r="D50" s="940"/>
      <c r="E50" s="938"/>
    </row>
    <row r="51" spans="1:5" ht="20.25" x14ac:dyDescent="0.25">
      <c r="A51" s="432" t="s">
        <v>873</v>
      </c>
      <c r="B51" s="433" t="s">
        <v>874</v>
      </c>
      <c r="C51" s="433"/>
      <c r="D51" s="433"/>
      <c r="E51" s="938"/>
    </row>
    <row r="52" spans="1:5" ht="45" customHeight="1" x14ac:dyDescent="0.25">
      <c r="A52" s="941" t="s">
        <v>875</v>
      </c>
      <c r="B52" s="942"/>
      <c r="C52" s="942"/>
      <c r="D52" s="943"/>
      <c r="E52" s="944" t="s">
        <v>915</v>
      </c>
    </row>
    <row r="53" spans="1:5" ht="20.25" x14ac:dyDescent="0.25">
      <c r="A53" s="434" t="s">
        <v>877</v>
      </c>
      <c r="B53" s="433"/>
      <c r="C53" s="433" t="s">
        <v>878</v>
      </c>
      <c r="D53" s="433" t="s">
        <v>879</v>
      </c>
      <c r="E53" s="944"/>
    </row>
    <row r="54" spans="1:5" ht="24.75" customHeight="1" x14ac:dyDescent="0.25">
      <c r="A54" s="945"/>
      <c r="B54" s="945"/>
      <c r="C54" s="435" t="s">
        <v>880</v>
      </c>
      <c r="D54" s="435" t="s">
        <v>881</v>
      </c>
      <c r="E54" s="944"/>
    </row>
    <row r="55" spans="1:5" ht="24.75" customHeight="1" x14ac:dyDescent="0.25">
      <c r="A55" s="945"/>
      <c r="B55" s="945"/>
      <c r="C55" s="433" t="s">
        <v>882</v>
      </c>
      <c r="D55" s="433">
        <v>5000</v>
      </c>
      <c r="E55" s="944"/>
    </row>
    <row r="56" spans="1:5" ht="24.75" customHeight="1" x14ac:dyDescent="0.25">
      <c r="A56" s="945"/>
      <c r="B56" s="945"/>
      <c r="C56" s="433" t="s">
        <v>883</v>
      </c>
      <c r="D56" s="433">
        <v>15000</v>
      </c>
      <c r="E56" s="944"/>
    </row>
    <row r="57" spans="1:5" ht="24.75" customHeight="1" x14ac:dyDescent="0.25">
      <c r="A57" s="945"/>
      <c r="B57" s="945"/>
      <c r="C57" s="433" t="s">
        <v>884</v>
      </c>
      <c r="D57" s="433">
        <v>25500</v>
      </c>
      <c r="E57" s="944"/>
    </row>
    <row r="58" spans="1:5" ht="20.25" x14ac:dyDescent="0.25">
      <c r="A58" s="946" t="s">
        <v>885</v>
      </c>
      <c r="B58" s="946"/>
      <c r="C58" s="433"/>
      <c r="D58" s="433">
        <v>25500</v>
      </c>
      <c r="E58" s="944"/>
    </row>
    <row r="59" spans="1:5" ht="34.5" customHeight="1" x14ac:dyDescent="0.25">
      <c r="A59" s="947" t="s">
        <v>916</v>
      </c>
      <c r="B59" s="947"/>
      <c r="C59" s="947"/>
      <c r="D59" s="947"/>
      <c r="E59" s="944"/>
    </row>
    <row r="60" spans="1:5" ht="32.25" customHeight="1" x14ac:dyDescent="0.25">
      <c r="A60" s="946" t="s">
        <v>887</v>
      </c>
      <c r="B60" s="946"/>
      <c r="C60" s="946"/>
      <c r="D60" s="946"/>
      <c r="E60" s="944"/>
    </row>
    <row r="61" spans="1:5" ht="20.25" x14ac:dyDescent="0.25">
      <c r="A61" s="947" t="s">
        <v>888</v>
      </c>
      <c r="B61" s="947"/>
      <c r="C61" s="947"/>
      <c r="D61" s="947"/>
      <c r="E61" s="944"/>
    </row>
    <row r="62" spans="1:5" ht="25.5" customHeight="1" x14ac:dyDescent="0.25">
      <c r="A62" s="941" t="s">
        <v>889</v>
      </c>
      <c r="B62" s="942"/>
      <c r="C62" s="942"/>
      <c r="D62" s="943"/>
      <c r="E62" s="944"/>
    </row>
    <row r="63" spans="1:5" ht="20.25" x14ac:dyDescent="0.25">
      <c r="A63" s="432" t="s">
        <v>890</v>
      </c>
      <c r="B63" s="948" t="s">
        <v>891</v>
      </c>
      <c r="C63" s="949"/>
      <c r="D63" s="950"/>
      <c r="E63" s="944"/>
    </row>
    <row r="64" spans="1:5" ht="20.25" x14ac:dyDescent="0.25">
      <c r="A64" s="432" t="s">
        <v>892</v>
      </c>
      <c r="B64" s="956" t="s">
        <v>893</v>
      </c>
      <c r="C64" s="957"/>
      <c r="D64" s="958"/>
      <c r="E64" s="944"/>
    </row>
    <row r="65" spans="1:5" ht="20.25" x14ac:dyDescent="0.25">
      <c r="A65" s="432"/>
      <c r="B65" s="435" t="s">
        <v>894</v>
      </c>
      <c r="C65" s="435" t="s">
        <v>895</v>
      </c>
      <c r="D65" s="435" t="s">
        <v>896</v>
      </c>
      <c r="E65" s="944"/>
    </row>
    <row r="66" spans="1:5" ht="20.25" x14ac:dyDescent="0.25">
      <c r="A66" s="432" t="s">
        <v>897</v>
      </c>
      <c r="B66" s="433" t="s">
        <v>898</v>
      </c>
      <c r="C66" s="433" t="s">
        <v>899</v>
      </c>
      <c r="D66" s="433" t="s">
        <v>900</v>
      </c>
      <c r="E66" s="944"/>
    </row>
    <row r="67" spans="1:5" ht="25.5" customHeight="1" x14ac:dyDescent="0.25">
      <c r="A67" s="432" t="s">
        <v>901</v>
      </c>
      <c r="B67" s="433">
        <v>2</v>
      </c>
      <c r="C67" s="433">
        <v>3</v>
      </c>
      <c r="D67" s="433">
        <v>5</v>
      </c>
      <c r="E67" s="944"/>
    </row>
    <row r="68" spans="1:5" ht="25.5" customHeight="1" x14ac:dyDescent="0.25">
      <c r="A68" s="432" t="s">
        <v>39</v>
      </c>
      <c r="B68" s="433">
        <v>4</v>
      </c>
      <c r="C68" s="433">
        <v>5</v>
      </c>
      <c r="D68" s="433">
        <v>10</v>
      </c>
      <c r="E68" s="944"/>
    </row>
    <row r="69" spans="1:5" ht="25.5" customHeight="1" x14ac:dyDescent="0.25">
      <c r="A69" s="434" t="s">
        <v>877</v>
      </c>
      <c r="B69" s="436"/>
      <c r="C69" s="436"/>
      <c r="D69" s="436"/>
      <c r="E69" s="944"/>
    </row>
    <row r="70" spans="1:5" ht="25.5" customHeight="1" x14ac:dyDescent="0.25">
      <c r="A70" s="432" t="s">
        <v>902</v>
      </c>
      <c r="B70" s="433">
        <v>2500</v>
      </c>
      <c r="C70" s="433">
        <v>2500</v>
      </c>
      <c r="D70" s="433">
        <v>3000</v>
      </c>
      <c r="E70" s="944"/>
    </row>
    <row r="71" spans="1:5" ht="25.5" customHeight="1" x14ac:dyDescent="0.25">
      <c r="A71" s="432" t="s">
        <v>885</v>
      </c>
      <c r="B71" s="433">
        <v>5000</v>
      </c>
      <c r="C71" s="433">
        <v>5000</v>
      </c>
      <c r="D71" s="433">
        <v>15000</v>
      </c>
      <c r="E71" s="944"/>
    </row>
    <row r="72" spans="1:5" ht="20.25" x14ac:dyDescent="0.25">
      <c r="A72" s="947" t="s">
        <v>903</v>
      </c>
      <c r="B72" s="947"/>
      <c r="C72" s="947"/>
      <c r="D72" s="947"/>
      <c r="E72" s="944"/>
    </row>
    <row r="73" spans="1:5" ht="37.5" customHeight="1" x14ac:dyDescent="0.25">
      <c r="A73" s="941" t="s">
        <v>904</v>
      </c>
      <c r="B73" s="942"/>
      <c r="C73" s="942"/>
      <c r="D73" s="943"/>
      <c r="E73" s="944"/>
    </row>
    <row r="74" spans="1:5" ht="20.25" x14ac:dyDescent="0.25">
      <c r="A74" s="432" t="s">
        <v>871</v>
      </c>
      <c r="B74" s="948" t="s">
        <v>905</v>
      </c>
      <c r="C74" s="949"/>
      <c r="D74" s="950"/>
      <c r="E74" s="944"/>
    </row>
    <row r="75" spans="1:5" ht="36" customHeight="1" x14ac:dyDescent="0.25">
      <c r="A75" s="941" t="s">
        <v>917</v>
      </c>
      <c r="B75" s="942"/>
      <c r="C75" s="942"/>
      <c r="D75" s="943"/>
      <c r="E75" s="944"/>
    </row>
    <row r="76" spans="1:5" ht="20.25" x14ac:dyDescent="0.25">
      <c r="A76" s="432"/>
      <c r="B76" s="435" t="s">
        <v>894</v>
      </c>
      <c r="C76" s="435"/>
      <c r="D76" s="433"/>
      <c r="E76" s="944"/>
    </row>
    <row r="77" spans="1:5" ht="20.25" x14ac:dyDescent="0.25">
      <c r="A77" s="432" t="s">
        <v>244</v>
      </c>
      <c r="B77" s="433" t="s">
        <v>907</v>
      </c>
      <c r="C77" s="433"/>
      <c r="D77" s="433"/>
      <c r="E77" s="944"/>
    </row>
    <row r="78" spans="1:5" ht="20.25" x14ac:dyDescent="0.25">
      <c r="A78" s="432" t="s">
        <v>908</v>
      </c>
      <c r="B78" s="433">
        <v>15</v>
      </c>
      <c r="C78" s="433"/>
      <c r="D78" s="433"/>
      <c r="E78" s="944"/>
    </row>
    <row r="79" spans="1:5" ht="20.25" x14ac:dyDescent="0.25">
      <c r="A79" s="432" t="s">
        <v>299</v>
      </c>
      <c r="B79" s="433">
        <v>5</v>
      </c>
      <c r="C79" s="433"/>
      <c r="D79" s="436"/>
      <c r="E79" s="944"/>
    </row>
    <row r="80" spans="1:5" ht="20.25" x14ac:dyDescent="0.25">
      <c r="A80" s="432" t="s">
        <v>909</v>
      </c>
      <c r="B80" s="433">
        <v>8</v>
      </c>
      <c r="C80" s="433"/>
      <c r="D80" s="436"/>
      <c r="E80" s="944"/>
    </row>
    <row r="81" spans="1:5" ht="20.25" x14ac:dyDescent="0.25">
      <c r="A81" s="432" t="s">
        <v>39</v>
      </c>
      <c r="B81" s="433">
        <v>13</v>
      </c>
      <c r="C81" s="433"/>
      <c r="D81" s="436"/>
      <c r="E81" s="944"/>
    </row>
    <row r="82" spans="1:5" ht="20.25" x14ac:dyDescent="0.25">
      <c r="A82" s="432" t="s">
        <v>910</v>
      </c>
      <c r="B82" s="433">
        <v>6000</v>
      </c>
      <c r="C82" s="433"/>
      <c r="D82" s="433"/>
      <c r="E82" s="944"/>
    </row>
    <row r="83" spans="1:5" ht="20.25" x14ac:dyDescent="0.25">
      <c r="A83" s="432" t="s">
        <v>911</v>
      </c>
      <c r="B83" s="433">
        <v>17500</v>
      </c>
      <c r="C83" s="433"/>
      <c r="D83" s="433"/>
      <c r="E83" s="944"/>
    </row>
    <row r="84" spans="1:5" ht="20.25" x14ac:dyDescent="0.25">
      <c r="A84" s="432" t="s">
        <v>885</v>
      </c>
      <c r="B84" s="433">
        <v>23500</v>
      </c>
      <c r="C84" s="433"/>
      <c r="D84" s="433"/>
      <c r="E84" s="944"/>
    </row>
    <row r="85" spans="1:5" ht="20.25" x14ac:dyDescent="0.25">
      <c r="A85" s="432"/>
      <c r="B85" s="433" t="s">
        <v>912</v>
      </c>
      <c r="C85" s="433"/>
      <c r="D85" s="433">
        <f>B84+B71+C71+D71+D58</f>
        <v>74000</v>
      </c>
      <c r="E85" s="944"/>
    </row>
    <row r="86" spans="1:5" x14ac:dyDescent="0.25">
      <c r="A86" s="445"/>
      <c r="B86" s="446"/>
      <c r="C86" s="446"/>
      <c r="D86" s="446"/>
      <c r="E86" s="447"/>
    </row>
    <row r="87" spans="1:5" ht="25.5" x14ac:dyDescent="0.25">
      <c r="A87" s="962" t="s">
        <v>864</v>
      </c>
      <c r="B87" s="963"/>
      <c r="C87" s="963"/>
      <c r="D87" s="963"/>
      <c r="E87" s="964"/>
    </row>
    <row r="88" spans="1:5" ht="20.25" x14ac:dyDescent="0.25">
      <c r="A88" s="954" t="s">
        <v>865</v>
      </c>
      <c r="B88" s="955"/>
      <c r="C88" s="430" t="s">
        <v>866</v>
      </c>
      <c r="D88" s="430" t="s">
        <v>918</v>
      </c>
      <c r="E88" s="440"/>
    </row>
    <row r="89" spans="1:5" ht="20.25" x14ac:dyDescent="0.25">
      <c r="A89" s="954" t="s">
        <v>868</v>
      </c>
      <c r="B89" s="955"/>
      <c r="C89" s="431"/>
      <c r="D89" s="431"/>
      <c r="E89" s="440"/>
    </row>
    <row r="90" spans="1:5" ht="20.25" x14ac:dyDescent="0.25">
      <c r="A90" s="959" t="s">
        <v>869</v>
      </c>
      <c r="B90" s="960"/>
      <c r="C90" s="960"/>
      <c r="D90" s="431"/>
      <c r="E90" s="440"/>
    </row>
    <row r="91" spans="1:5" ht="20.25" x14ac:dyDescent="0.25">
      <c r="A91" s="441"/>
      <c r="B91" s="431"/>
      <c r="C91" s="431"/>
      <c r="D91" s="431"/>
      <c r="E91" s="440"/>
    </row>
    <row r="92" spans="1:5" ht="20.25" x14ac:dyDescent="0.25">
      <c r="A92" s="941" t="s">
        <v>919</v>
      </c>
      <c r="B92" s="942"/>
      <c r="C92" s="942"/>
      <c r="D92" s="943"/>
      <c r="E92" s="938" t="s">
        <v>454</v>
      </c>
    </row>
    <row r="93" spans="1:5" ht="20.25" x14ac:dyDescent="0.25">
      <c r="A93" s="432" t="s">
        <v>871</v>
      </c>
      <c r="B93" s="433"/>
      <c r="C93" s="939" t="s">
        <v>872</v>
      </c>
      <c r="D93" s="940"/>
      <c r="E93" s="938"/>
    </row>
    <row r="94" spans="1:5" ht="20.25" x14ac:dyDescent="0.25">
      <c r="A94" s="432" t="s">
        <v>873</v>
      </c>
      <c r="B94" s="433" t="s">
        <v>874</v>
      </c>
      <c r="C94" s="433"/>
      <c r="D94" s="433"/>
      <c r="E94" s="938"/>
    </row>
    <row r="95" spans="1:5" ht="51" customHeight="1" x14ac:dyDescent="0.25">
      <c r="A95" s="941" t="s">
        <v>875</v>
      </c>
      <c r="B95" s="942"/>
      <c r="C95" s="942"/>
      <c r="D95" s="943"/>
      <c r="E95" s="944" t="s">
        <v>920</v>
      </c>
    </row>
    <row r="96" spans="1:5" ht="20.25" x14ac:dyDescent="0.25">
      <c r="A96" s="434" t="s">
        <v>877</v>
      </c>
      <c r="B96" s="433"/>
      <c r="C96" s="433" t="s">
        <v>878</v>
      </c>
      <c r="D96" s="433" t="s">
        <v>879</v>
      </c>
      <c r="E96" s="944"/>
    </row>
    <row r="97" spans="1:5" ht="25.5" customHeight="1" x14ac:dyDescent="0.25">
      <c r="A97" s="945"/>
      <c r="B97" s="945"/>
      <c r="C97" s="435" t="s">
        <v>880</v>
      </c>
      <c r="D97" s="435" t="s">
        <v>881</v>
      </c>
      <c r="E97" s="944"/>
    </row>
    <row r="98" spans="1:5" ht="25.5" customHeight="1" x14ac:dyDescent="0.25">
      <c r="A98" s="945"/>
      <c r="B98" s="945"/>
      <c r="C98" s="433" t="s">
        <v>882</v>
      </c>
      <c r="D98" s="433">
        <v>5000</v>
      </c>
      <c r="E98" s="944"/>
    </row>
    <row r="99" spans="1:5" ht="25.5" customHeight="1" x14ac:dyDescent="0.25">
      <c r="A99" s="945"/>
      <c r="B99" s="945"/>
      <c r="C99" s="433" t="s">
        <v>883</v>
      </c>
      <c r="D99" s="433">
        <v>15000</v>
      </c>
      <c r="E99" s="944"/>
    </row>
    <row r="100" spans="1:5" ht="25.5" customHeight="1" x14ac:dyDescent="0.25">
      <c r="A100" s="945"/>
      <c r="B100" s="945"/>
      <c r="C100" s="433" t="s">
        <v>884</v>
      </c>
      <c r="D100" s="433">
        <v>25500</v>
      </c>
      <c r="E100" s="944"/>
    </row>
    <row r="101" spans="1:5" ht="25.5" customHeight="1" x14ac:dyDescent="0.25">
      <c r="A101" s="946" t="s">
        <v>885</v>
      </c>
      <c r="B101" s="946"/>
      <c r="C101" s="433"/>
      <c r="D101" s="433">
        <v>25500</v>
      </c>
      <c r="E101" s="944"/>
    </row>
    <row r="102" spans="1:5" ht="20.25" x14ac:dyDescent="0.25">
      <c r="A102" s="947" t="s">
        <v>886</v>
      </c>
      <c r="B102" s="947"/>
      <c r="C102" s="947"/>
      <c r="D102" s="947"/>
      <c r="E102" s="944"/>
    </row>
    <row r="103" spans="1:5" ht="20.25" x14ac:dyDescent="0.25">
      <c r="A103" s="946" t="s">
        <v>887</v>
      </c>
      <c r="B103" s="946"/>
      <c r="C103" s="946"/>
      <c r="D103" s="946"/>
      <c r="E103" s="944"/>
    </row>
    <row r="104" spans="1:5" ht="20.25" x14ac:dyDescent="0.25">
      <c r="A104" s="947" t="s">
        <v>888</v>
      </c>
      <c r="B104" s="947"/>
      <c r="C104" s="947"/>
      <c r="D104" s="947"/>
      <c r="E104" s="944"/>
    </row>
    <row r="105" spans="1:5" ht="20.25" x14ac:dyDescent="0.25">
      <c r="A105" s="941" t="s">
        <v>889</v>
      </c>
      <c r="B105" s="942"/>
      <c r="C105" s="942"/>
      <c r="D105" s="943"/>
      <c r="E105" s="944"/>
    </row>
    <row r="106" spans="1:5" ht="20.25" x14ac:dyDescent="0.25">
      <c r="A106" s="432" t="s">
        <v>890</v>
      </c>
      <c r="B106" s="948" t="s">
        <v>891</v>
      </c>
      <c r="C106" s="949"/>
      <c r="D106" s="950"/>
      <c r="E106" s="944"/>
    </row>
    <row r="107" spans="1:5" ht="20.25" x14ac:dyDescent="0.25">
      <c r="A107" s="432" t="s">
        <v>892</v>
      </c>
      <c r="B107" s="956" t="s">
        <v>893</v>
      </c>
      <c r="C107" s="957"/>
      <c r="D107" s="958"/>
      <c r="E107" s="944"/>
    </row>
    <row r="108" spans="1:5" ht="20.25" x14ac:dyDescent="0.25">
      <c r="A108" s="432"/>
      <c r="B108" s="435" t="s">
        <v>894</v>
      </c>
      <c r="C108" s="435" t="s">
        <v>895</v>
      </c>
      <c r="D108" s="435" t="s">
        <v>896</v>
      </c>
      <c r="E108" s="944"/>
    </row>
    <row r="109" spans="1:5" ht="20.25" x14ac:dyDescent="0.25">
      <c r="A109" s="432" t="s">
        <v>897</v>
      </c>
      <c r="B109" s="433" t="s">
        <v>898</v>
      </c>
      <c r="C109" s="433" t="s">
        <v>899</v>
      </c>
      <c r="D109" s="433" t="s">
        <v>900</v>
      </c>
      <c r="E109" s="944"/>
    </row>
    <row r="110" spans="1:5" ht="20.25" x14ac:dyDescent="0.25">
      <c r="A110" s="432" t="s">
        <v>901</v>
      </c>
      <c r="B110" s="433">
        <v>2</v>
      </c>
      <c r="C110" s="433">
        <v>3</v>
      </c>
      <c r="D110" s="433">
        <v>5</v>
      </c>
      <c r="E110" s="944"/>
    </row>
    <row r="111" spans="1:5" ht="20.25" x14ac:dyDescent="0.25">
      <c r="A111" s="432" t="s">
        <v>39</v>
      </c>
      <c r="B111" s="433">
        <v>4</v>
      </c>
      <c r="C111" s="433">
        <v>5</v>
      </c>
      <c r="D111" s="433">
        <v>10</v>
      </c>
      <c r="E111" s="944"/>
    </row>
    <row r="112" spans="1:5" ht="20.25" x14ac:dyDescent="0.25">
      <c r="A112" s="434" t="s">
        <v>877</v>
      </c>
      <c r="B112" s="436"/>
      <c r="C112" s="436"/>
      <c r="D112" s="436"/>
      <c r="E112" s="944"/>
    </row>
    <row r="113" spans="1:5" ht="27" customHeight="1" x14ac:dyDescent="0.25">
      <c r="A113" s="432" t="s">
        <v>902</v>
      </c>
      <c r="B113" s="433">
        <v>2500</v>
      </c>
      <c r="C113" s="433">
        <v>2500</v>
      </c>
      <c r="D113" s="433">
        <v>3000</v>
      </c>
      <c r="E113" s="944"/>
    </row>
    <row r="114" spans="1:5" ht="20.25" x14ac:dyDescent="0.25">
      <c r="A114" s="432" t="s">
        <v>885</v>
      </c>
      <c r="B114" s="433">
        <v>5000</v>
      </c>
      <c r="C114" s="433">
        <v>5000</v>
      </c>
      <c r="D114" s="433">
        <v>15000</v>
      </c>
      <c r="E114" s="944"/>
    </row>
    <row r="115" spans="1:5" ht="20.25" x14ac:dyDescent="0.25">
      <c r="A115" s="947" t="s">
        <v>903</v>
      </c>
      <c r="B115" s="947"/>
      <c r="C115" s="947"/>
      <c r="D115" s="947"/>
      <c r="E115" s="944"/>
    </row>
    <row r="116" spans="1:5" ht="33" customHeight="1" x14ac:dyDescent="0.25">
      <c r="A116" s="941" t="s">
        <v>904</v>
      </c>
      <c r="B116" s="942"/>
      <c r="C116" s="942"/>
      <c r="D116" s="943"/>
      <c r="E116" s="944"/>
    </row>
    <row r="117" spans="1:5" ht="20.25" x14ac:dyDescent="0.25">
      <c r="A117" s="432" t="s">
        <v>871</v>
      </c>
      <c r="B117" s="948" t="s">
        <v>905</v>
      </c>
      <c r="C117" s="949"/>
      <c r="D117" s="950"/>
      <c r="E117" s="944"/>
    </row>
    <row r="118" spans="1:5" ht="31.5" customHeight="1" x14ac:dyDescent="0.25">
      <c r="A118" s="941" t="s">
        <v>917</v>
      </c>
      <c r="B118" s="942"/>
      <c r="C118" s="942"/>
      <c r="D118" s="943"/>
      <c r="E118" s="944"/>
    </row>
    <row r="119" spans="1:5" ht="20.25" x14ac:dyDescent="0.25">
      <c r="A119" s="432"/>
      <c r="B119" s="435" t="s">
        <v>894</v>
      </c>
      <c r="C119" s="435"/>
      <c r="D119" s="433"/>
      <c r="E119" s="944"/>
    </row>
    <row r="120" spans="1:5" ht="20.25" x14ac:dyDescent="0.25">
      <c r="A120" s="432" t="s">
        <v>244</v>
      </c>
      <c r="B120" s="433" t="s">
        <v>907</v>
      </c>
      <c r="C120" s="433"/>
      <c r="D120" s="433"/>
      <c r="E120" s="944"/>
    </row>
    <row r="121" spans="1:5" ht="20.25" x14ac:dyDescent="0.25">
      <c r="A121" s="432" t="s">
        <v>908</v>
      </c>
      <c r="B121" s="433">
        <v>15</v>
      </c>
      <c r="C121" s="433"/>
      <c r="D121" s="433"/>
      <c r="E121" s="944"/>
    </row>
    <row r="122" spans="1:5" ht="20.25" x14ac:dyDescent="0.25">
      <c r="A122" s="432" t="s">
        <v>299</v>
      </c>
      <c r="B122" s="433">
        <v>5</v>
      </c>
      <c r="C122" s="433"/>
      <c r="D122" s="436"/>
      <c r="E122" s="944"/>
    </row>
    <row r="123" spans="1:5" ht="20.25" x14ac:dyDescent="0.25">
      <c r="A123" s="432" t="s">
        <v>909</v>
      </c>
      <c r="B123" s="433">
        <v>8</v>
      </c>
      <c r="C123" s="433"/>
      <c r="D123" s="436"/>
      <c r="E123" s="944"/>
    </row>
    <row r="124" spans="1:5" ht="20.25" x14ac:dyDescent="0.25">
      <c r="A124" s="432" t="s">
        <v>39</v>
      </c>
      <c r="B124" s="433">
        <v>13</v>
      </c>
      <c r="C124" s="433"/>
      <c r="D124" s="436"/>
      <c r="E124" s="944"/>
    </row>
    <row r="125" spans="1:5" ht="20.25" x14ac:dyDescent="0.25">
      <c r="A125" s="432" t="s">
        <v>910</v>
      </c>
      <c r="B125" s="433">
        <v>6000</v>
      </c>
      <c r="C125" s="433"/>
      <c r="D125" s="433"/>
      <c r="E125" s="944"/>
    </row>
    <row r="126" spans="1:5" ht="20.25" x14ac:dyDescent="0.25">
      <c r="A126" s="432" t="s">
        <v>921</v>
      </c>
      <c r="B126" s="433">
        <v>17500</v>
      </c>
      <c r="C126" s="433"/>
      <c r="D126" s="433"/>
      <c r="E126" s="944"/>
    </row>
    <row r="127" spans="1:5" ht="20.25" x14ac:dyDescent="0.25">
      <c r="A127" s="432" t="s">
        <v>885</v>
      </c>
      <c r="B127" s="433">
        <v>23500</v>
      </c>
      <c r="C127" s="433"/>
      <c r="D127" s="433"/>
      <c r="E127" s="944"/>
    </row>
    <row r="128" spans="1:5" ht="22.5" customHeight="1" x14ac:dyDescent="0.25">
      <c r="A128" s="432"/>
      <c r="B128" s="433" t="s">
        <v>912</v>
      </c>
      <c r="C128" s="433"/>
      <c r="D128" s="433">
        <f>B127+B114+C114+D114+D101</f>
        <v>74000</v>
      </c>
      <c r="E128" s="944"/>
    </row>
    <row r="129" spans="1:5" ht="25.5" x14ac:dyDescent="0.25">
      <c r="A129" s="951" t="s">
        <v>864</v>
      </c>
      <c r="B129" s="952"/>
      <c r="C129" s="952"/>
      <c r="D129" s="952"/>
      <c r="E129" s="953"/>
    </row>
    <row r="130" spans="1:5" ht="20.25" x14ac:dyDescent="0.25">
      <c r="A130" s="954" t="s">
        <v>865</v>
      </c>
      <c r="B130" s="955"/>
      <c r="C130" s="430" t="s">
        <v>866</v>
      </c>
      <c r="D130" s="430" t="s">
        <v>922</v>
      </c>
      <c r="E130" s="440"/>
    </row>
    <row r="131" spans="1:5" ht="20.25" x14ac:dyDescent="0.25">
      <c r="A131" s="954" t="s">
        <v>868</v>
      </c>
      <c r="B131" s="955"/>
      <c r="C131" s="431"/>
      <c r="D131" s="431"/>
      <c r="E131" s="440"/>
    </row>
    <row r="132" spans="1:5" ht="20.25" x14ac:dyDescent="0.25">
      <c r="A132" s="959" t="s">
        <v>869</v>
      </c>
      <c r="B132" s="960"/>
      <c r="C132" s="960"/>
      <c r="D132" s="431"/>
      <c r="E132" s="440"/>
    </row>
    <row r="133" spans="1:5" ht="20.25" x14ac:dyDescent="0.25">
      <c r="A133" s="441"/>
      <c r="B133" s="431"/>
      <c r="C133" s="431"/>
      <c r="D133" s="431"/>
      <c r="E133" s="440"/>
    </row>
    <row r="134" spans="1:5" ht="20.25" x14ac:dyDescent="0.25">
      <c r="A134" s="941" t="s">
        <v>919</v>
      </c>
      <c r="B134" s="942"/>
      <c r="C134" s="942"/>
      <c r="D134" s="943"/>
      <c r="E134" s="938" t="s">
        <v>454</v>
      </c>
    </row>
    <row r="135" spans="1:5" ht="20.25" x14ac:dyDescent="0.25">
      <c r="A135" s="432" t="s">
        <v>871</v>
      </c>
      <c r="B135" s="433"/>
      <c r="C135" s="939" t="s">
        <v>872</v>
      </c>
      <c r="D135" s="940"/>
      <c r="E135" s="938"/>
    </row>
    <row r="136" spans="1:5" ht="20.25" x14ac:dyDescent="0.25">
      <c r="A136" s="432" t="s">
        <v>873</v>
      </c>
      <c r="B136" s="433" t="s">
        <v>874</v>
      </c>
      <c r="C136" s="433"/>
      <c r="D136" s="433"/>
      <c r="E136" s="938"/>
    </row>
    <row r="137" spans="1:5" ht="39" customHeight="1" x14ac:dyDescent="0.25">
      <c r="A137" s="941" t="s">
        <v>875</v>
      </c>
      <c r="B137" s="942"/>
      <c r="C137" s="942"/>
      <c r="D137" s="943"/>
      <c r="E137" s="944" t="s">
        <v>923</v>
      </c>
    </row>
    <row r="138" spans="1:5" ht="20.25" x14ac:dyDescent="0.25">
      <c r="A138" s="434" t="s">
        <v>877</v>
      </c>
      <c r="B138" s="433"/>
      <c r="C138" s="433" t="s">
        <v>878</v>
      </c>
      <c r="D138" s="433" t="s">
        <v>879</v>
      </c>
      <c r="E138" s="944"/>
    </row>
    <row r="139" spans="1:5" ht="22.5" customHeight="1" x14ac:dyDescent="0.25">
      <c r="A139" s="945"/>
      <c r="B139" s="945"/>
      <c r="C139" s="435" t="s">
        <v>880</v>
      </c>
      <c r="D139" s="435" t="s">
        <v>881</v>
      </c>
      <c r="E139" s="944"/>
    </row>
    <row r="140" spans="1:5" ht="22.5" customHeight="1" x14ac:dyDescent="0.25">
      <c r="A140" s="945"/>
      <c r="B140" s="945"/>
      <c r="C140" s="433" t="s">
        <v>882</v>
      </c>
      <c r="D140" s="433">
        <v>5000</v>
      </c>
      <c r="E140" s="944"/>
    </row>
    <row r="141" spans="1:5" ht="22.5" customHeight="1" x14ac:dyDescent="0.25">
      <c r="A141" s="945"/>
      <c r="B141" s="945"/>
      <c r="C141" s="433" t="s">
        <v>883</v>
      </c>
      <c r="D141" s="433">
        <v>15000</v>
      </c>
      <c r="E141" s="944"/>
    </row>
    <row r="142" spans="1:5" ht="22.5" customHeight="1" x14ac:dyDescent="0.25">
      <c r="A142" s="945"/>
      <c r="B142" s="945"/>
      <c r="C142" s="433" t="s">
        <v>884</v>
      </c>
      <c r="D142" s="433">
        <v>25500</v>
      </c>
      <c r="E142" s="944"/>
    </row>
    <row r="143" spans="1:5" ht="22.5" customHeight="1" x14ac:dyDescent="0.25">
      <c r="A143" s="946" t="s">
        <v>885</v>
      </c>
      <c r="B143" s="946"/>
      <c r="C143" s="433"/>
      <c r="D143" s="433">
        <v>25500</v>
      </c>
      <c r="E143" s="944"/>
    </row>
    <row r="144" spans="1:5" ht="20.25" x14ac:dyDescent="0.25">
      <c r="A144" s="947" t="s">
        <v>886</v>
      </c>
      <c r="B144" s="947"/>
      <c r="C144" s="947"/>
      <c r="D144" s="947"/>
      <c r="E144" s="944"/>
    </row>
    <row r="145" spans="1:5" ht="20.25" x14ac:dyDescent="0.25">
      <c r="A145" s="946" t="s">
        <v>887</v>
      </c>
      <c r="B145" s="946"/>
      <c r="C145" s="946"/>
      <c r="D145" s="946"/>
      <c r="E145" s="944"/>
    </row>
    <row r="146" spans="1:5" ht="20.25" x14ac:dyDescent="0.25">
      <c r="A146" s="947" t="s">
        <v>888</v>
      </c>
      <c r="B146" s="947"/>
      <c r="C146" s="947"/>
      <c r="D146" s="947"/>
      <c r="E146" s="944"/>
    </row>
    <row r="147" spans="1:5" ht="20.25" x14ac:dyDescent="0.25">
      <c r="A147" s="941" t="s">
        <v>889</v>
      </c>
      <c r="B147" s="942"/>
      <c r="C147" s="942"/>
      <c r="D147" s="943"/>
      <c r="E147" s="944"/>
    </row>
    <row r="148" spans="1:5" ht="20.25" x14ac:dyDescent="0.25">
      <c r="A148" s="432" t="s">
        <v>890</v>
      </c>
      <c r="B148" s="948" t="s">
        <v>891</v>
      </c>
      <c r="C148" s="949"/>
      <c r="D148" s="950"/>
      <c r="E148" s="944"/>
    </row>
    <row r="149" spans="1:5" ht="20.25" x14ac:dyDescent="0.25">
      <c r="A149" s="432" t="s">
        <v>892</v>
      </c>
      <c r="B149" s="956" t="s">
        <v>893</v>
      </c>
      <c r="C149" s="957"/>
      <c r="D149" s="958"/>
      <c r="E149" s="944"/>
    </row>
    <row r="150" spans="1:5" ht="20.25" x14ac:dyDescent="0.25">
      <c r="A150" s="432"/>
      <c r="B150" s="435" t="s">
        <v>894</v>
      </c>
      <c r="C150" s="435" t="s">
        <v>895</v>
      </c>
      <c r="D150" s="435" t="s">
        <v>896</v>
      </c>
      <c r="E150" s="944"/>
    </row>
    <row r="151" spans="1:5" ht="24.75" customHeight="1" x14ac:dyDescent="0.25">
      <c r="A151" s="432" t="s">
        <v>897</v>
      </c>
      <c r="B151" s="433" t="s">
        <v>898</v>
      </c>
      <c r="C151" s="433" t="s">
        <v>899</v>
      </c>
      <c r="D151" s="433" t="s">
        <v>900</v>
      </c>
      <c r="E151" s="944"/>
    </row>
    <row r="152" spans="1:5" ht="24.75" customHeight="1" x14ac:dyDescent="0.25">
      <c r="A152" s="432" t="s">
        <v>901</v>
      </c>
      <c r="B152" s="433">
        <v>2</v>
      </c>
      <c r="C152" s="433">
        <v>3</v>
      </c>
      <c r="D152" s="433">
        <v>5</v>
      </c>
      <c r="E152" s="944"/>
    </row>
    <row r="153" spans="1:5" ht="24.75" customHeight="1" x14ac:dyDescent="0.25">
      <c r="A153" s="432" t="s">
        <v>39</v>
      </c>
      <c r="B153" s="433">
        <v>4</v>
      </c>
      <c r="C153" s="433">
        <v>5</v>
      </c>
      <c r="D153" s="433">
        <v>10</v>
      </c>
      <c r="E153" s="944"/>
    </row>
    <row r="154" spans="1:5" ht="24.75" customHeight="1" x14ac:dyDescent="0.25">
      <c r="A154" s="434" t="s">
        <v>877</v>
      </c>
      <c r="B154" s="436"/>
      <c r="C154" s="436"/>
      <c r="D154" s="436"/>
      <c r="E154" s="944"/>
    </row>
    <row r="155" spans="1:5" ht="24.75" customHeight="1" x14ac:dyDescent="0.25">
      <c r="A155" s="432" t="s">
        <v>902</v>
      </c>
      <c r="B155" s="433">
        <v>2500</v>
      </c>
      <c r="C155" s="433">
        <v>2500</v>
      </c>
      <c r="D155" s="433">
        <v>3000</v>
      </c>
      <c r="E155" s="944"/>
    </row>
    <row r="156" spans="1:5" ht="24.75" customHeight="1" x14ac:dyDescent="0.25">
      <c r="A156" s="432" t="s">
        <v>885</v>
      </c>
      <c r="B156" s="433">
        <v>5000</v>
      </c>
      <c r="C156" s="433">
        <v>5000</v>
      </c>
      <c r="D156" s="433">
        <v>15000</v>
      </c>
      <c r="E156" s="944"/>
    </row>
    <row r="157" spans="1:5" ht="20.25" x14ac:dyDescent="0.25">
      <c r="A157" s="947" t="s">
        <v>903</v>
      </c>
      <c r="B157" s="947"/>
      <c r="C157" s="947"/>
      <c r="D157" s="947"/>
      <c r="E157" s="944"/>
    </row>
    <row r="158" spans="1:5" ht="27.75" customHeight="1" x14ac:dyDescent="0.25">
      <c r="A158" s="941" t="s">
        <v>904</v>
      </c>
      <c r="B158" s="942"/>
      <c r="C158" s="942"/>
      <c r="D158" s="943"/>
      <c r="E158" s="944"/>
    </row>
    <row r="159" spans="1:5" ht="20.25" x14ac:dyDescent="0.25">
      <c r="A159" s="432" t="s">
        <v>871</v>
      </c>
      <c r="B159" s="948" t="s">
        <v>905</v>
      </c>
      <c r="C159" s="949"/>
      <c r="D159" s="950"/>
      <c r="E159" s="944"/>
    </row>
    <row r="160" spans="1:5" ht="24.75" customHeight="1" x14ac:dyDescent="0.25">
      <c r="A160" s="941" t="s">
        <v>917</v>
      </c>
      <c r="B160" s="942"/>
      <c r="C160" s="942"/>
      <c r="D160" s="943"/>
      <c r="E160" s="944"/>
    </row>
    <row r="161" spans="1:5" ht="20.25" x14ac:dyDescent="0.25">
      <c r="A161" s="432"/>
      <c r="B161" s="435" t="s">
        <v>894</v>
      </c>
      <c r="C161" s="435"/>
      <c r="D161" s="433"/>
      <c r="E161" s="944"/>
    </row>
    <row r="162" spans="1:5" ht="20.25" x14ac:dyDescent="0.25">
      <c r="A162" s="432" t="s">
        <v>244</v>
      </c>
      <c r="B162" s="433" t="s">
        <v>924</v>
      </c>
      <c r="C162" s="433"/>
      <c r="D162" s="433"/>
      <c r="E162" s="944"/>
    </row>
    <row r="163" spans="1:5" ht="28.5" customHeight="1" x14ac:dyDescent="0.25">
      <c r="A163" s="432" t="s">
        <v>908</v>
      </c>
      <c r="B163" s="433">
        <v>15</v>
      </c>
      <c r="C163" s="433"/>
      <c r="D163" s="433"/>
      <c r="E163" s="944"/>
    </row>
    <row r="164" spans="1:5" ht="28.5" customHeight="1" x14ac:dyDescent="0.25">
      <c r="A164" s="432" t="s">
        <v>299</v>
      </c>
      <c r="B164" s="433">
        <v>5</v>
      </c>
      <c r="C164" s="433"/>
      <c r="D164" s="436"/>
      <c r="E164" s="944"/>
    </row>
    <row r="165" spans="1:5" ht="28.5" customHeight="1" x14ac:dyDescent="0.25">
      <c r="A165" s="432" t="s">
        <v>909</v>
      </c>
      <c r="B165" s="433">
        <v>8</v>
      </c>
      <c r="C165" s="433"/>
      <c r="D165" s="436"/>
      <c r="E165" s="944"/>
    </row>
    <row r="166" spans="1:5" ht="28.5" customHeight="1" x14ac:dyDescent="0.25">
      <c r="A166" s="432" t="s">
        <v>39</v>
      </c>
      <c r="B166" s="433">
        <v>13</v>
      </c>
      <c r="C166" s="433"/>
      <c r="D166" s="436"/>
      <c r="E166" s="944"/>
    </row>
    <row r="167" spans="1:5" ht="28.5" customHeight="1" x14ac:dyDescent="0.25">
      <c r="A167" s="432" t="s">
        <v>910</v>
      </c>
      <c r="B167" s="433">
        <v>6000</v>
      </c>
      <c r="C167" s="433"/>
      <c r="D167" s="433"/>
      <c r="E167" s="944"/>
    </row>
    <row r="168" spans="1:5" ht="28.5" customHeight="1" x14ac:dyDescent="0.25">
      <c r="A168" s="432" t="s">
        <v>911</v>
      </c>
      <c r="B168" s="433">
        <v>17500</v>
      </c>
      <c r="C168" s="433"/>
      <c r="D168" s="433"/>
      <c r="E168" s="944"/>
    </row>
    <row r="169" spans="1:5" ht="28.5" customHeight="1" x14ac:dyDescent="0.25">
      <c r="A169" s="432" t="s">
        <v>885</v>
      </c>
      <c r="B169" s="433">
        <v>23500</v>
      </c>
      <c r="C169" s="433"/>
      <c r="D169" s="433"/>
      <c r="E169" s="944"/>
    </row>
    <row r="170" spans="1:5" ht="20.25" x14ac:dyDescent="0.25">
      <c r="A170" s="432"/>
      <c r="B170" s="433" t="s">
        <v>912</v>
      </c>
      <c r="C170" s="433"/>
      <c r="D170" s="433">
        <f>B169+B156+C156+D156+D143</f>
        <v>74000</v>
      </c>
      <c r="E170" s="944"/>
    </row>
    <row r="171" spans="1:5" ht="25.5" x14ac:dyDescent="0.25">
      <c r="A171" s="951" t="s">
        <v>864</v>
      </c>
      <c r="B171" s="952"/>
      <c r="C171" s="952"/>
      <c r="D171" s="952"/>
      <c r="E171" s="953"/>
    </row>
    <row r="172" spans="1:5" ht="20.25" x14ac:dyDescent="0.25">
      <c r="A172" s="954" t="s">
        <v>865</v>
      </c>
      <c r="B172" s="955"/>
      <c r="C172" s="430" t="s">
        <v>925</v>
      </c>
      <c r="D172" s="430" t="s">
        <v>926</v>
      </c>
      <c r="E172" s="440"/>
    </row>
    <row r="173" spans="1:5" ht="20.25" x14ac:dyDescent="0.25">
      <c r="A173" s="954" t="s">
        <v>868</v>
      </c>
      <c r="B173" s="955"/>
      <c r="C173" s="431"/>
      <c r="D173" s="431"/>
      <c r="E173" s="440"/>
    </row>
    <row r="174" spans="1:5" ht="20.25" x14ac:dyDescent="0.25">
      <c r="A174" s="959" t="s">
        <v>869</v>
      </c>
      <c r="B174" s="960"/>
      <c r="C174" s="960"/>
      <c r="D174" s="431"/>
      <c r="E174" s="440"/>
    </row>
    <row r="175" spans="1:5" ht="20.25" x14ac:dyDescent="0.25">
      <c r="A175" s="441"/>
      <c r="B175" s="431"/>
      <c r="C175" s="431"/>
      <c r="D175" s="431"/>
      <c r="E175" s="440"/>
    </row>
    <row r="176" spans="1:5" ht="23.25" customHeight="1" x14ac:dyDescent="0.25">
      <c r="A176" s="941" t="s">
        <v>919</v>
      </c>
      <c r="B176" s="942"/>
      <c r="C176" s="942"/>
      <c r="D176" s="943"/>
      <c r="E176" s="938" t="s">
        <v>454</v>
      </c>
    </row>
    <row r="177" spans="1:5" ht="23.25" customHeight="1" x14ac:dyDescent="0.25">
      <c r="A177" s="432" t="s">
        <v>871</v>
      </c>
      <c r="B177" s="433"/>
      <c r="C177" s="939" t="s">
        <v>872</v>
      </c>
      <c r="D177" s="940"/>
      <c r="E177" s="938"/>
    </row>
    <row r="178" spans="1:5" ht="23.25" customHeight="1" x14ac:dyDescent="0.25">
      <c r="A178" s="432" t="s">
        <v>873</v>
      </c>
      <c r="B178" s="433" t="s">
        <v>874</v>
      </c>
      <c r="C178" s="433"/>
      <c r="D178" s="433"/>
      <c r="E178" s="938"/>
    </row>
    <row r="179" spans="1:5" ht="41.25" customHeight="1" x14ac:dyDescent="0.25">
      <c r="A179" s="941" t="s">
        <v>875</v>
      </c>
      <c r="B179" s="942"/>
      <c r="C179" s="942"/>
      <c r="D179" s="943"/>
      <c r="E179" s="944" t="s">
        <v>927</v>
      </c>
    </row>
    <row r="180" spans="1:5" ht="23.25" customHeight="1" x14ac:dyDescent="0.25">
      <c r="A180" s="434" t="s">
        <v>877</v>
      </c>
      <c r="B180" s="433"/>
      <c r="C180" s="433" t="s">
        <v>878</v>
      </c>
      <c r="D180" s="433" t="s">
        <v>879</v>
      </c>
      <c r="E180" s="944"/>
    </row>
    <row r="181" spans="1:5" ht="23.25" customHeight="1" x14ac:dyDescent="0.25">
      <c r="A181" s="945"/>
      <c r="B181" s="945"/>
      <c r="C181" s="435" t="s">
        <v>880</v>
      </c>
      <c r="D181" s="435" t="s">
        <v>881</v>
      </c>
      <c r="E181" s="944"/>
    </row>
    <row r="182" spans="1:5" ht="23.25" customHeight="1" x14ac:dyDescent="0.25">
      <c r="A182" s="945"/>
      <c r="B182" s="945"/>
      <c r="C182" s="433" t="s">
        <v>882</v>
      </c>
      <c r="D182" s="433">
        <v>5000</v>
      </c>
      <c r="E182" s="944"/>
    </row>
    <row r="183" spans="1:5" ht="23.25" customHeight="1" x14ac:dyDescent="0.25">
      <c r="A183" s="945"/>
      <c r="B183" s="945"/>
      <c r="C183" s="433" t="s">
        <v>883</v>
      </c>
      <c r="D183" s="433">
        <v>15000</v>
      </c>
      <c r="E183" s="944"/>
    </row>
    <row r="184" spans="1:5" ht="23.25" customHeight="1" x14ac:dyDescent="0.25">
      <c r="A184" s="945"/>
      <c r="B184" s="945"/>
      <c r="C184" s="433" t="s">
        <v>884</v>
      </c>
      <c r="D184" s="433">
        <v>25500</v>
      </c>
      <c r="E184" s="944"/>
    </row>
    <row r="185" spans="1:5" ht="23.25" customHeight="1" x14ac:dyDescent="0.25">
      <c r="A185" s="946" t="s">
        <v>885</v>
      </c>
      <c r="B185" s="946"/>
      <c r="C185" s="433"/>
      <c r="D185" s="433">
        <v>25500</v>
      </c>
      <c r="E185" s="944"/>
    </row>
    <row r="186" spans="1:5" ht="20.25" x14ac:dyDescent="0.25">
      <c r="A186" s="947" t="s">
        <v>886</v>
      </c>
      <c r="B186" s="947"/>
      <c r="C186" s="947"/>
      <c r="D186" s="947"/>
      <c r="E186" s="944"/>
    </row>
    <row r="187" spans="1:5" ht="22.5" customHeight="1" x14ac:dyDescent="0.25">
      <c r="A187" s="946" t="s">
        <v>887</v>
      </c>
      <c r="B187" s="946"/>
      <c r="C187" s="946"/>
      <c r="D187" s="946"/>
      <c r="E187" s="944"/>
    </row>
    <row r="188" spans="1:5" ht="20.25" x14ac:dyDescent="0.25">
      <c r="A188" s="947" t="s">
        <v>888</v>
      </c>
      <c r="B188" s="947"/>
      <c r="C188" s="947"/>
      <c r="D188" s="947"/>
      <c r="E188" s="944"/>
    </row>
    <row r="189" spans="1:5" ht="32.25" customHeight="1" x14ac:dyDescent="0.25">
      <c r="A189" s="941" t="s">
        <v>889</v>
      </c>
      <c r="B189" s="942"/>
      <c r="C189" s="942"/>
      <c r="D189" s="943"/>
      <c r="E189" s="944"/>
    </row>
    <row r="190" spans="1:5" ht="27" customHeight="1" x14ac:dyDescent="0.25">
      <c r="A190" s="432" t="s">
        <v>890</v>
      </c>
      <c r="B190" s="948" t="s">
        <v>891</v>
      </c>
      <c r="C190" s="949"/>
      <c r="D190" s="950"/>
      <c r="E190" s="944"/>
    </row>
    <row r="191" spans="1:5" ht="27" customHeight="1" x14ac:dyDescent="0.25">
      <c r="A191" s="432" t="s">
        <v>892</v>
      </c>
      <c r="B191" s="956" t="s">
        <v>893</v>
      </c>
      <c r="C191" s="957"/>
      <c r="D191" s="958"/>
      <c r="E191" s="944"/>
    </row>
    <row r="192" spans="1:5" ht="27" customHeight="1" x14ac:dyDescent="0.25">
      <c r="A192" s="432"/>
      <c r="B192" s="435" t="s">
        <v>894</v>
      </c>
      <c r="C192" s="435" t="s">
        <v>895</v>
      </c>
      <c r="D192" s="435" t="s">
        <v>896</v>
      </c>
      <c r="E192" s="944"/>
    </row>
    <row r="193" spans="1:5" ht="27" customHeight="1" x14ac:dyDescent="0.25">
      <c r="A193" s="432" t="s">
        <v>897</v>
      </c>
      <c r="B193" s="433" t="s">
        <v>898</v>
      </c>
      <c r="C193" s="433" t="s">
        <v>899</v>
      </c>
      <c r="D193" s="433" t="s">
        <v>900</v>
      </c>
      <c r="E193" s="944"/>
    </row>
    <row r="194" spans="1:5" ht="27" customHeight="1" x14ac:dyDescent="0.25">
      <c r="A194" s="432" t="s">
        <v>901</v>
      </c>
      <c r="B194" s="433">
        <v>2</v>
      </c>
      <c r="C194" s="433">
        <v>3</v>
      </c>
      <c r="D194" s="433">
        <v>5</v>
      </c>
      <c r="E194" s="944"/>
    </row>
    <row r="195" spans="1:5" ht="27" customHeight="1" x14ac:dyDescent="0.25">
      <c r="A195" s="432" t="s">
        <v>39</v>
      </c>
      <c r="B195" s="433">
        <v>4</v>
      </c>
      <c r="C195" s="433">
        <v>5</v>
      </c>
      <c r="D195" s="433">
        <v>10</v>
      </c>
      <c r="E195" s="944"/>
    </row>
    <row r="196" spans="1:5" ht="27" customHeight="1" x14ac:dyDescent="0.25">
      <c r="A196" s="434" t="s">
        <v>877</v>
      </c>
      <c r="B196" s="436"/>
      <c r="C196" s="436"/>
      <c r="D196" s="436"/>
      <c r="E196" s="944"/>
    </row>
    <row r="197" spans="1:5" ht="27" customHeight="1" x14ac:dyDescent="0.25">
      <c r="A197" s="432" t="s">
        <v>902</v>
      </c>
      <c r="B197" s="433">
        <v>2500</v>
      </c>
      <c r="C197" s="433">
        <v>2500</v>
      </c>
      <c r="D197" s="433">
        <v>3000</v>
      </c>
      <c r="E197" s="944"/>
    </row>
    <row r="198" spans="1:5" ht="27" customHeight="1" x14ac:dyDescent="0.25">
      <c r="A198" s="432" t="s">
        <v>885</v>
      </c>
      <c r="B198" s="433">
        <v>5000</v>
      </c>
      <c r="C198" s="433">
        <v>5000</v>
      </c>
      <c r="D198" s="433">
        <v>15000</v>
      </c>
      <c r="E198" s="944"/>
    </row>
    <row r="199" spans="1:5" ht="20.25" x14ac:dyDescent="0.25">
      <c r="A199" s="947" t="s">
        <v>903</v>
      </c>
      <c r="B199" s="947"/>
      <c r="C199" s="947"/>
      <c r="D199" s="947"/>
      <c r="E199" s="944"/>
    </row>
    <row r="200" spans="1:5" ht="20.25" x14ac:dyDescent="0.25">
      <c r="A200" s="941" t="s">
        <v>904</v>
      </c>
      <c r="B200" s="942"/>
      <c r="C200" s="942"/>
      <c r="D200" s="943"/>
      <c r="E200" s="944"/>
    </row>
    <row r="201" spans="1:5" ht="20.25" x14ac:dyDescent="0.25">
      <c r="A201" s="432" t="s">
        <v>871</v>
      </c>
      <c r="B201" s="948" t="s">
        <v>905</v>
      </c>
      <c r="C201" s="949"/>
      <c r="D201" s="950"/>
      <c r="E201" s="944"/>
    </row>
    <row r="202" spans="1:5" ht="20.25" x14ac:dyDescent="0.25">
      <c r="A202" s="941" t="s">
        <v>917</v>
      </c>
      <c r="B202" s="942"/>
      <c r="C202" s="942"/>
      <c r="D202" s="943"/>
      <c r="E202" s="944"/>
    </row>
    <row r="203" spans="1:5" ht="27" customHeight="1" x14ac:dyDescent="0.25">
      <c r="A203" s="432"/>
      <c r="B203" s="435" t="s">
        <v>894</v>
      </c>
      <c r="C203" s="435"/>
      <c r="D203" s="433"/>
      <c r="E203" s="944"/>
    </row>
    <row r="204" spans="1:5" ht="27" customHeight="1" x14ac:dyDescent="0.25">
      <c r="A204" s="432" t="s">
        <v>244</v>
      </c>
      <c r="B204" s="433" t="s">
        <v>924</v>
      </c>
      <c r="C204" s="433"/>
      <c r="D204" s="433"/>
      <c r="E204" s="944"/>
    </row>
    <row r="205" spans="1:5" ht="27" customHeight="1" x14ac:dyDescent="0.25">
      <c r="A205" s="432" t="s">
        <v>908</v>
      </c>
      <c r="B205" s="433">
        <v>15</v>
      </c>
      <c r="C205" s="433"/>
      <c r="D205" s="433"/>
      <c r="E205" s="944"/>
    </row>
    <row r="206" spans="1:5" ht="27" customHeight="1" x14ac:dyDescent="0.25">
      <c r="A206" s="432" t="s">
        <v>299</v>
      </c>
      <c r="B206" s="433">
        <v>5</v>
      </c>
      <c r="C206" s="433"/>
      <c r="D206" s="436"/>
      <c r="E206" s="944"/>
    </row>
    <row r="207" spans="1:5" ht="27" customHeight="1" x14ac:dyDescent="0.25">
      <c r="A207" s="432" t="s">
        <v>909</v>
      </c>
      <c r="B207" s="433">
        <v>8</v>
      </c>
      <c r="C207" s="433"/>
      <c r="D207" s="436"/>
      <c r="E207" s="944"/>
    </row>
    <row r="208" spans="1:5" ht="27" customHeight="1" x14ac:dyDescent="0.25">
      <c r="A208" s="432" t="s">
        <v>39</v>
      </c>
      <c r="B208" s="433">
        <v>13</v>
      </c>
      <c r="C208" s="433"/>
      <c r="D208" s="436"/>
      <c r="E208" s="944"/>
    </row>
    <row r="209" spans="1:5" ht="27" customHeight="1" x14ac:dyDescent="0.25">
      <c r="A209" s="432" t="s">
        <v>910</v>
      </c>
      <c r="B209" s="433">
        <v>6000</v>
      </c>
      <c r="C209" s="433"/>
      <c r="D209" s="433"/>
      <c r="E209" s="944"/>
    </row>
    <row r="210" spans="1:5" ht="27" customHeight="1" x14ac:dyDescent="0.25">
      <c r="A210" s="432" t="s">
        <v>911</v>
      </c>
      <c r="B210" s="433">
        <v>17500</v>
      </c>
      <c r="C210" s="433"/>
      <c r="D210" s="433"/>
      <c r="E210" s="944"/>
    </row>
    <row r="211" spans="1:5" ht="27" customHeight="1" x14ac:dyDescent="0.25">
      <c r="A211" s="432" t="s">
        <v>885</v>
      </c>
      <c r="B211" s="433">
        <v>23500</v>
      </c>
      <c r="C211" s="433"/>
      <c r="D211" s="433"/>
      <c r="E211" s="944"/>
    </row>
    <row r="212" spans="1:5" ht="27" customHeight="1" x14ac:dyDescent="0.25">
      <c r="A212" s="438"/>
      <c r="B212" s="439" t="s">
        <v>912</v>
      </c>
      <c r="C212" s="439"/>
      <c r="D212" s="439">
        <f>B211+B198+C198+D198+D185</f>
        <v>74000</v>
      </c>
      <c r="E212" s="961"/>
    </row>
    <row r="213" spans="1:5" ht="25.5" x14ac:dyDescent="0.25">
      <c r="A213" s="951" t="s">
        <v>864</v>
      </c>
      <c r="B213" s="952"/>
      <c r="C213" s="952"/>
      <c r="D213" s="952"/>
      <c r="E213" s="953"/>
    </row>
    <row r="214" spans="1:5" ht="20.25" x14ac:dyDescent="0.25">
      <c r="A214" s="954" t="s">
        <v>865</v>
      </c>
      <c r="B214" s="955"/>
      <c r="C214" s="430" t="s">
        <v>925</v>
      </c>
      <c r="D214" s="430" t="s">
        <v>928</v>
      </c>
      <c r="E214" s="440"/>
    </row>
    <row r="215" spans="1:5" ht="20.25" x14ac:dyDescent="0.25">
      <c r="A215" s="954" t="s">
        <v>868</v>
      </c>
      <c r="B215" s="955"/>
      <c r="C215" s="431"/>
      <c r="D215" s="431"/>
      <c r="E215" s="440"/>
    </row>
    <row r="216" spans="1:5" ht="20.25" x14ac:dyDescent="0.25">
      <c r="A216" s="959" t="s">
        <v>869</v>
      </c>
      <c r="B216" s="960"/>
      <c r="C216" s="960"/>
      <c r="D216" s="431"/>
      <c r="E216" s="440"/>
    </row>
    <row r="217" spans="1:5" ht="20.25" x14ac:dyDescent="0.25">
      <c r="A217" s="441"/>
      <c r="B217" s="431"/>
      <c r="C217" s="431"/>
      <c r="D217" s="431"/>
      <c r="E217" s="440"/>
    </row>
    <row r="218" spans="1:5" ht="20.25" x14ac:dyDescent="0.25">
      <c r="A218" s="941" t="s">
        <v>919</v>
      </c>
      <c r="B218" s="942"/>
      <c r="C218" s="942"/>
      <c r="D218" s="943"/>
      <c r="E218" s="938" t="s">
        <v>454</v>
      </c>
    </row>
    <row r="219" spans="1:5" ht="20.25" x14ac:dyDescent="0.25">
      <c r="A219" s="432" t="s">
        <v>871</v>
      </c>
      <c r="B219" s="433"/>
      <c r="C219" s="939" t="s">
        <v>872</v>
      </c>
      <c r="D219" s="940"/>
      <c r="E219" s="938"/>
    </row>
    <row r="220" spans="1:5" ht="20.25" x14ac:dyDescent="0.25">
      <c r="A220" s="432" t="s">
        <v>873</v>
      </c>
      <c r="B220" s="433" t="s">
        <v>874</v>
      </c>
      <c r="C220" s="433"/>
      <c r="D220" s="433"/>
      <c r="E220" s="938"/>
    </row>
    <row r="221" spans="1:5" ht="45" customHeight="1" x14ac:dyDescent="0.25">
      <c r="A221" s="941" t="s">
        <v>875</v>
      </c>
      <c r="B221" s="942"/>
      <c r="C221" s="942"/>
      <c r="D221" s="943"/>
      <c r="E221" s="944" t="s">
        <v>929</v>
      </c>
    </row>
    <row r="222" spans="1:5" ht="24.75" customHeight="1" x14ac:dyDescent="0.25">
      <c r="A222" s="434" t="s">
        <v>877</v>
      </c>
      <c r="B222" s="433"/>
      <c r="C222" s="433" t="s">
        <v>878</v>
      </c>
      <c r="D222" s="433" t="s">
        <v>879</v>
      </c>
      <c r="E222" s="944"/>
    </row>
    <row r="223" spans="1:5" ht="27.75" customHeight="1" x14ac:dyDescent="0.25">
      <c r="A223" s="945"/>
      <c r="B223" s="945"/>
      <c r="C223" s="435" t="s">
        <v>880</v>
      </c>
      <c r="D223" s="435" t="s">
        <v>881</v>
      </c>
      <c r="E223" s="944"/>
    </row>
    <row r="224" spans="1:5" ht="27.75" customHeight="1" x14ac:dyDescent="0.25">
      <c r="A224" s="945"/>
      <c r="B224" s="945"/>
      <c r="C224" s="433" t="s">
        <v>882</v>
      </c>
      <c r="D224" s="433">
        <v>5000</v>
      </c>
      <c r="E224" s="944"/>
    </row>
    <row r="225" spans="1:5" ht="27.75" customHeight="1" x14ac:dyDescent="0.25">
      <c r="A225" s="945"/>
      <c r="B225" s="945"/>
      <c r="C225" s="433" t="s">
        <v>883</v>
      </c>
      <c r="D225" s="433">
        <v>15000</v>
      </c>
      <c r="E225" s="944"/>
    </row>
    <row r="226" spans="1:5" ht="27.75" customHeight="1" x14ac:dyDescent="0.25">
      <c r="A226" s="945"/>
      <c r="B226" s="945"/>
      <c r="C226" s="433" t="s">
        <v>884</v>
      </c>
      <c r="D226" s="433">
        <v>25500</v>
      </c>
      <c r="E226" s="944"/>
    </row>
    <row r="227" spans="1:5" ht="27.75" customHeight="1" x14ac:dyDescent="0.25">
      <c r="A227" s="946" t="s">
        <v>885</v>
      </c>
      <c r="B227" s="946"/>
      <c r="C227" s="433"/>
      <c r="D227" s="433">
        <v>25500</v>
      </c>
      <c r="E227" s="944"/>
    </row>
    <row r="228" spans="1:5" ht="20.25" x14ac:dyDescent="0.25">
      <c r="A228" s="947" t="s">
        <v>886</v>
      </c>
      <c r="B228" s="947"/>
      <c r="C228" s="947"/>
      <c r="D228" s="947"/>
      <c r="E228" s="944"/>
    </row>
    <row r="229" spans="1:5" ht="20.25" x14ac:dyDescent="0.25">
      <c r="A229" s="946" t="s">
        <v>887</v>
      </c>
      <c r="B229" s="946"/>
      <c r="C229" s="946"/>
      <c r="D229" s="946"/>
      <c r="E229" s="944"/>
    </row>
    <row r="230" spans="1:5" ht="20.25" x14ac:dyDescent="0.25">
      <c r="A230" s="947" t="s">
        <v>888</v>
      </c>
      <c r="B230" s="947"/>
      <c r="C230" s="947"/>
      <c r="D230" s="947"/>
      <c r="E230" s="944"/>
    </row>
    <row r="231" spans="1:5" ht="20.25" x14ac:dyDescent="0.25">
      <c r="A231" s="941" t="s">
        <v>889</v>
      </c>
      <c r="B231" s="942"/>
      <c r="C231" s="942"/>
      <c r="D231" s="943"/>
      <c r="E231" s="944"/>
    </row>
    <row r="232" spans="1:5" ht="20.25" x14ac:dyDescent="0.25">
      <c r="A232" s="432" t="s">
        <v>890</v>
      </c>
      <c r="B232" s="948" t="s">
        <v>891</v>
      </c>
      <c r="C232" s="949"/>
      <c r="D232" s="950"/>
      <c r="E232" s="944"/>
    </row>
    <row r="233" spans="1:5" ht="20.25" x14ac:dyDescent="0.25">
      <c r="A233" s="432" t="s">
        <v>892</v>
      </c>
      <c r="B233" s="956" t="s">
        <v>893</v>
      </c>
      <c r="C233" s="957"/>
      <c r="D233" s="958"/>
      <c r="E233" s="944"/>
    </row>
    <row r="234" spans="1:5" ht="20.25" x14ac:dyDescent="0.25">
      <c r="A234" s="432"/>
      <c r="B234" s="435" t="s">
        <v>894</v>
      </c>
      <c r="C234" s="435" t="s">
        <v>895</v>
      </c>
      <c r="D234" s="435" t="s">
        <v>896</v>
      </c>
      <c r="E234" s="944"/>
    </row>
    <row r="235" spans="1:5" ht="20.25" x14ac:dyDescent="0.25">
      <c r="A235" s="432" t="s">
        <v>897</v>
      </c>
      <c r="B235" s="433" t="s">
        <v>898</v>
      </c>
      <c r="C235" s="433" t="s">
        <v>899</v>
      </c>
      <c r="D235" s="433" t="s">
        <v>900</v>
      </c>
      <c r="E235" s="944"/>
    </row>
    <row r="236" spans="1:5" ht="24.75" customHeight="1" x14ac:dyDescent="0.25">
      <c r="A236" s="432" t="s">
        <v>901</v>
      </c>
      <c r="B236" s="433">
        <v>2</v>
      </c>
      <c r="C236" s="433">
        <v>3</v>
      </c>
      <c r="D236" s="433">
        <v>5</v>
      </c>
      <c r="E236" s="944"/>
    </row>
    <row r="237" spans="1:5" ht="24.75" customHeight="1" x14ac:dyDescent="0.25">
      <c r="A237" s="432" t="s">
        <v>39</v>
      </c>
      <c r="B237" s="433">
        <v>4</v>
      </c>
      <c r="C237" s="433">
        <v>5</v>
      </c>
      <c r="D237" s="433">
        <v>10</v>
      </c>
      <c r="E237" s="944"/>
    </row>
    <row r="238" spans="1:5" ht="24.75" customHeight="1" x14ac:dyDescent="0.25">
      <c r="A238" s="434" t="s">
        <v>877</v>
      </c>
      <c r="B238" s="436"/>
      <c r="C238" s="436"/>
      <c r="D238" s="436"/>
      <c r="E238" s="944"/>
    </row>
    <row r="239" spans="1:5" ht="24.75" customHeight="1" x14ac:dyDescent="0.25">
      <c r="A239" s="432" t="s">
        <v>902</v>
      </c>
      <c r="B239" s="433">
        <v>2500</v>
      </c>
      <c r="C239" s="433">
        <v>2500</v>
      </c>
      <c r="D239" s="433">
        <v>3000</v>
      </c>
      <c r="E239" s="944"/>
    </row>
    <row r="240" spans="1:5" ht="24.75" customHeight="1" x14ac:dyDescent="0.25">
      <c r="A240" s="432" t="s">
        <v>885</v>
      </c>
      <c r="B240" s="433">
        <v>5000</v>
      </c>
      <c r="C240" s="433">
        <v>5000</v>
      </c>
      <c r="D240" s="433">
        <v>15000</v>
      </c>
      <c r="E240" s="944"/>
    </row>
    <row r="241" spans="1:5" ht="20.25" x14ac:dyDescent="0.25">
      <c r="A241" s="947" t="s">
        <v>903</v>
      </c>
      <c r="B241" s="947"/>
      <c r="C241" s="947"/>
      <c r="D241" s="947"/>
      <c r="E241" s="944"/>
    </row>
    <row r="242" spans="1:5" ht="20.25" x14ac:dyDescent="0.25">
      <c r="A242" s="941" t="s">
        <v>904</v>
      </c>
      <c r="B242" s="942"/>
      <c r="C242" s="942"/>
      <c r="D242" s="943"/>
      <c r="E242" s="944"/>
    </row>
    <row r="243" spans="1:5" ht="20.25" x14ac:dyDescent="0.25">
      <c r="A243" s="432" t="s">
        <v>871</v>
      </c>
      <c r="B243" s="948" t="s">
        <v>905</v>
      </c>
      <c r="C243" s="949"/>
      <c r="D243" s="950"/>
      <c r="E243" s="944"/>
    </row>
    <row r="244" spans="1:5" ht="20.25" x14ac:dyDescent="0.25">
      <c r="A244" s="941" t="s">
        <v>917</v>
      </c>
      <c r="B244" s="942"/>
      <c r="C244" s="942"/>
      <c r="D244" s="943"/>
      <c r="E244" s="944"/>
    </row>
    <row r="245" spans="1:5" ht="20.25" x14ac:dyDescent="0.25">
      <c r="A245" s="432"/>
      <c r="B245" s="435" t="s">
        <v>894</v>
      </c>
      <c r="C245" s="435"/>
      <c r="D245" s="433"/>
      <c r="E245" s="944"/>
    </row>
    <row r="246" spans="1:5" ht="27" customHeight="1" x14ac:dyDescent="0.25">
      <c r="A246" s="432" t="s">
        <v>244</v>
      </c>
      <c r="B246" s="433" t="s">
        <v>924</v>
      </c>
      <c r="C246" s="433"/>
      <c r="D246" s="433"/>
      <c r="E246" s="944"/>
    </row>
    <row r="247" spans="1:5" ht="27" customHeight="1" x14ac:dyDescent="0.25">
      <c r="A247" s="432" t="s">
        <v>908</v>
      </c>
      <c r="B247" s="433">
        <v>15</v>
      </c>
      <c r="C247" s="433"/>
      <c r="D247" s="433"/>
      <c r="E247" s="944"/>
    </row>
    <row r="248" spans="1:5" ht="27" customHeight="1" x14ac:dyDescent="0.25">
      <c r="A248" s="432" t="s">
        <v>299</v>
      </c>
      <c r="B248" s="433">
        <v>5</v>
      </c>
      <c r="C248" s="433"/>
      <c r="D248" s="436"/>
      <c r="E248" s="944"/>
    </row>
    <row r="249" spans="1:5" ht="27" customHeight="1" x14ac:dyDescent="0.25">
      <c r="A249" s="432" t="s">
        <v>909</v>
      </c>
      <c r="B249" s="433">
        <v>8</v>
      </c>
      <c r="C249" s="433"/>
      <c r="D249" s="436"/>
      <c r="E249" s="944"/>
    </row>
    <row r="250" spans="1:5" ht="27" customHeight="1" x14ac:dyDescent="0.25">
      <c r="A250" s="432" t="s">
        <v>39</v>
      </c>
      <c r="B250" s="433">
        <v>13</v>
      </c>
      <c r="C250" s="433"/>
      <c r="D250" s="436"/>
      <c r="E250" s="944"/>
    </row>
    <row r="251" spans="1:5" ht="27" customHeight="1" x14ac:dyDescent="0.25">
      <c r="A251" s="432" t="s">
        <v>910</v>
      </c>
      <c r="B251" s="433">
        <v>6000</v>
      </c>
      <c r="C251" s="433"/>
      <c r="D251" s="433"/>
      <c r="E251" s="944"/>
    </row>
    <row r="252" spans="1:5" ht="27" customHeight="1" x14ac:dyDescent="0.25">
      <c r="A252" s="432" t="s">
        <v>911</v>
      </c>
      <c r="B252" s="433">
        <v>17500</v>
      </c>
      <c r="C252" s="433"/>
      <c r="D252" s="433"/>
      <c r="E252" s="944"/>
    </row>
    <row r="253" spans="1:5" ht="27" customHeight="1" x14ac:dyDescent="0.25">
      <c r="A253" s="432" t="s">
        <v>885</v>
      </c>
      <c r="B253" s="433">
        <v>23500</v>
      </c>
      <c r="C253" s="433"/>
      <c r="D253" s="433"/>
      <c r="E253" s="944"/>
    </row>
    <row r="254" spans="1:5" ht="27" customHeight="1" x14ac:dyDescent="0.25">
      <c r="A254" s="432"/>
      <c r="B254" s="433" t="s">
        <v>912</v>
      </c>
      <c r="C254" s="433"/>
      <c r="D254" s="433">
        <f>B253+B240+C240+D240+D227</f>
        <v>74000</v>
      </c>
      <c r="E254" s="944"/>
    </row>
    <row r="255" spans="1:5" x14ac:dyDescent="0.25">
      <c r="A255" s="442"/>
      <c r="B255" s="443"/>
      <c r="C255" s="443"/>
      <c r="D255" s="443"/>
      <c r="E255" s="444"/>
    </row>
    <row r="256" spans="1:5" ht="25.5" x14ac:dyDescent="0.25">
      <c r="A256" s="951" t="s">
        <v>864</v>
      </c>
      <c r="B256" s="952"/>
      <c r="C256" s="952"/>
      <c r="D256" s="952"/>
      <c r="E256" s="953"/>
    </row>
    <row r="257" spans="1:5" ht="40.5" x14ac:dyDescent="0.25">
      <c r="A257" s="954" t="s">
        <v>865</v>
      </c>
      <c r="B257" s="955"/>
      <c r="C257" s="430" t="s">
        <v>925</v>
      </c>
      <c r="D257" s="430" t="s">
        <v>930</v>
      </c>
      <c r="E257" s="440"/>
    </row>
    <row r="258" spans="1:5" ht="20.25" x14ac:dyDescent="0.25">
      <c r="A258" s="954" t="s">
        <v>868</v>
      </c>
      <c r="B258" s="955"/>
      <c r="C258" s="431"/>
      <c r="D258" s="431"/>
      <c r="E258" s="440"/>
    </row>
    <row r="259" spans="1:5" ht="20.25" x14ac:dyDescent="0.25">
      <c r="A259" s="959" t="s">
        <v>869</v>
      </c>
      <c r="B259" s="960"/>
      <c r="C259" s="960"/>
      <c r="D259" s="431"/>
      <c r="E259" s="440"/>
    </row>
    <row r="260" spans="1:5" ht="20.25" x14ac:dyDescent="0.25">
      <c r="A260" s="441"/>
      <c r="B260" s="431"/>
      <c r="C260" s="431"/>
      <c r="D260" s="431"/>
      <c r="E260" s="440"/>
    </row>
    <row r="261" spans="1:5" ht="20.25" x14ac:dyDescent="0.25">
      <c r="A261" s="941" t="s">
        <v>919</v>
      </c>
      <c r="B261" s="942"/>
      <c r="C261" s="942"/>
      <c r="D261" s="943"/>
      <c r="E261" s="938" t="s">
        <v>454</v>
      </c>
    </row>
    <row r="262" spans="1:5" ht="20.25" x14ac:dyDescent="0.25">
      <c r="A262" s="432" t="s">
        <v>871</v>
      </c>
      <c r="B262" s="433"/>
      <c r="C262" s="939" t="s">
        <v>872</v>
      </c>
      <c r="D262" s="940"/>
      <c r="E262" s="938"/>
    </row>
    <row r="263" spans="1:5" ht="20.25" x14ac:dyDescent="0.25">
      <c r="A263" s="432" t="s">
        <v>873</v>
      </c>
      <c r="B263" s="433" t="s">
        <v>874</v>
      </c>
      <c r="C263" s="433"/>
      <c r="D263" s="433"/>
      <c r="E263" s="938"/>
    </row>
    <row r="264" spans="1:5" ht="48" customHeight="1" x14ac:dyDescent="0.25">
      <c r="A264" s="941" t="s">
        <v>875</v>
      </c>
      <c r="B264" s="942"/>
      <c r="C264" s="942"/>
      <c r="D264" s="943"/>
      <c r="E264" s="944" t="s">
        <v>931</v>
      </c>
    </row>
    <row r="265" spans="1:5" ht="25.5" customHeight="1" x14ac:dyDescent="0.25">
      <c r="A265" s="434" t="s">
        <v>877</v>
      </c>
      <c r="B265" s="433"/>
      <c r="C265" s="433" t="s">
        <v>878</v>
      </c>
      <c r="D265" s="433" t="s">
        <v>879</v>
      </c>
      <c r="E265" s="944"/>
    </row>
    <row r="266" spans="1:5" ht="25.5" customHeight="1" x14ac:dyDescent="0.25">
      <c r="A266" s="945"/>
      <c r="B266" s="945"/>
      <c r="C266" s="435" t="s">
        <v>880</v>
      </c>
      <c r="D266" s="435" t="s">
        <v>881</v>
      </c>
      <c r="E266" s="944"/>
    </row>
    <row r="267" spans="1:5" ht="25.5" customHeight="1" x14ac:dyDescent="0.25">
      <c r="A267" s="945"/>
      <c r="B267" s="945"/>
      <c r="C267" s="433" t="s">
        <v>882</v>
      </c>
      <c r="D267" s="433">
        <v>5000</v>
      </c>
      <c r="E267" s="944"/>
    </row>
    <row r="268" spans="1:5" ht="25.5" customHeight="1" x14ac:dyDescent="0.25">
      <c r="A268" s="945"/>
      <c r="B268" s="945"/>
      <c r="C268" s="433" t="s">
        <v>883</v>
      </c>
      <c r="D268" s="433">
        <v>15000</v>
      </c>
      <c r="E268" s="944"/>
    </row>
    <row r="269" spans="1:5" ht="25.5" customHeight="1" x14ac:dyDescent="0.25">
      <c r="A269" s="945"/>
      <c r="B269" s="945"/>
      <c r="C269" s="433" t="s">
        <v>884</v>
      </c>
      <c r="D269" s="433">
        <v>25500</v>
      </c>
      <c r="E269" s="944"/>
    </row>
    <row r="270" spans="1:5" ht="25.5" customHeight="1" x14ac:dyDescent="0.25">
      <c r="A270" s="946" t="s">
        <v>885</v>
      </c>
      <c r="B270" s="946"/>
      <c r="C270" s="433"/>
      <c r="D270" s="433">
        <v>25500</v>
      </c>
      <c r="E270" s="944"/>
    </row>
    <row r="271" spans="1:5" ht="27.75" customHeight="1" x14ac:dyDescent="0.25">
      <c r="A271" s="947" t="s">
        <v>886</v>
      </c>
      <c r="B271" s="947"/>
      <c r="C271" s="947"/>
      <c r="D271" s="947"/>
      <c r="E271" s="944"/>
    </row>
    <row r="272" spans="1:5" ht="30" customHeight="1" x14ac:dyDescent="0.25">
      <c r="A272" s="946" t="s">
        <v>887</v>
      </c>
      <c r="B272" s="946"/>
      <c r="C272" s="946"/>
      <c r="D272" s="946"/>
      <c r="E272" s="944"/>
    </row>
    <row r="273" spans="1:5" ht="27" customHeight="1" x14ac:dyDescent="0.25">
      <c r="A273" s="947" t="s">
        <v>888</v>
      </c>
      <c r="B273" s="947"/>
      <c r="C273" s="947"/>
      <c r="D273" s="947"/>
      <c r="E273" s="944"/>
    </row>
    <row r="274" spans="1:5" ht="32.25" customHeight="1" x14ac:dyDescent="0.25">
      <c r="A274" s="941" t="s">
        <v>889</v>
      </c>
      <c r="B274" s="942"/>
      <c r="C274" s="942"/>
      <c r="D274" s="943"/>
      <c r="E274" s="944"/>
    </row>
    <row r="275" spans="1:5" ht="20.25" x14ac:dyDescent="0.25">
      <c r="A275" s="432" t="s">
        <v>890</v>
      </c>
      <c r="B275" s="948" t="s">
        <v>891</v>
      </c>
      <c r="C275" s="949"/>
      <c r="D275" s="950"/>
      <c r="E275" s="944"/>
    </row>
    <row r="276" spans="1:5" ht="20.25" x14ac:dyDescent="0.25">
      <c r="A276" s="432" t="s">
        <v>892</v>
      </c>
      <c r="B276" s="956" t="s">
        <v>893</v>
      </c>
      <c r="C276" s="957"/>
      <c r="D276" s="958"/>
      <c r="E276" s="944"/>
    </row>
    <row r="277" spans="1:5" ht="20.25" x14ac:dyDescent="0.25">
      <c r="A277" s="432"/>
      <c r="B277" s="435" t="s">
        <v>894</v>
      </c>
      <c r="C277" s="435" t="s">
        <v>895</v>
      </c>
      <c r="D277" s="435" t="s">
        <v>896</v>
      </c>
      <c r="E277" s="944"/>
    </row>
    <row r="278" spans="1:5" ht="25.5" customHeight="1" x14ac:dyDescent="0.25">
      <c r="A278" s="432" t="s">
        <v>897</v>
      </c>
      <c r="B278" s="433" t="s">
        <v>898</v>
      </c>
      <c r="C278" s="433" t="s">
        <v>899</v>
      </c>
      <c r="D278" s="433" t="s">
        <v>900</v>
      </c>
      <c r="E278" s="944"/>
    </row>
    <row r="279" spans="1:5" ht="25.5" customHeight="1" x14ac:dyDescent="0.25">
      <c r="A279" s="432" t="s">
        <v>901</v>
      </c>
      <c r="B279" s="433">
        <v>2</v>
      </c>
      <c r="C279" s="433">
        <v>3</v>
      </c>
      <c r="D279" s="433">
        <v>5</v>
      </c>
      <c r="E279" s="944"/>
    </row>
    <row r="280" spans="1:5" ht="25.5" customHeight="1" x14ac:dyDescent="0.25">
      <c r="A280" s="432" t="s">
        <v>39</v>
      </c>
      <c r="B280" s="433">
        <v>4</v>
      </c>
      <c r="C280" s="433">
        <v>5</v>
      </c>
      <c r="D280" s="433">
        <v>10</v>
      </c>
      <c r="E280" s="944"/>
    </row>
    <row r="281" spans="1:5" ht="25.5" customHeight="1" x14ac:dyDescent="0.25">
      <c r="A281" s="434" t="s">
        <v>877</v>
      </c>
      <c r="B281" s="436"/>
      <c r="C281" s="436"/>
      <c r="D281" s="436"/>
      <c r="E281" s="944"/>
    </row>
    <row r="282" spans="1:5" ht="25.5" customHeight="1" x14ac:dyDescent="0.25">
      <c r="A282" s="432" t="s">
        <v>902</v>
      </c>
      <c r="B282" s="433">
        <v>2500</v>
      </c>
      <c r="C282" s="433">
        <v>2500</v>
      </c>
      <c r="D282" s="433">
        <v>3000</v>
      </c>
      <c r="E282" s="944"/>
    </row>
    <row r="283" spans="1:5" ht="25.5" customHeight="1" x14ac:dyDescent="0.25">
      <c r="A283" s="432" t="s">
        <v>885</v>
      </c>
      <c r="B283" s="433">
        <v>5000</v>
      </c>
      <c r="C283" s="433">
        <v>5000</v>
      </c>
      <c r="D283" s="433">
        <v>15000</v>
      </c>
      <c r="E283" s="944"/>
    </row>
    <row r="284" spans="1:5" ht="20.25" x14ac:dyDescent="0.25">
      <c r="A284" s="947" t="s">
        <v>903</v>
      </c>
      <c r="B284" s="947"/>
      <c r="C284" s="947"/>
      <c r="D284" s="947"/>
      <c r="E284" s="944"/>
    </row>
    <row r="285" spans="1:5" ht="27.75" customHeight="1" x14ac:dyDescent="0.25">
      <c r="A285" s="941" t="s">
        <v>904</v>
      </c>
      <c r="B285" s="942"/>
      <c r="C285" s="942"/>
      <c r="D285" s="943"/>
      <c r="E285" s="944"/>
    </row>
    <row r="286" spans="1:5" ht="20.25" x14ac:dyDescent="0.25">
      <c r="A286" s="432" t="s">
        <v>871</v>
      </c>
      <c r="B286" s="948" t="s">
        <v>905</v>
      </c>
      <c r="C286" s="949"/>
      <c r="D286" s="950"/>
      <c r="E286" s="944"/>
    </row>
    <row r="287" spans="1:5" ht="30.75" customHeight="1" x14ac:dyDescent="0.25">
      <c r="A287" s="941" t="s">
        <v>917</v>
      </c>
      <c r="B287" s="942"/>
      <c r="C287" s="942"/>
      <c r="D287" s="943"/>
      <c r="E287" s="944"/>
    </row>
    <row r="288" spans="1:5" ht="20.25" x14ac:dyDescent="0.25">
      <c r="A288" s="432"/>
      <c r="B288" s="435" t="s">
        <v>894</v>
      </c>
      <c r="C288" s="435"/>
      <c r="D288" s="433"/>
      <c r="E288" s="944"/>
    </row>
    <row r="289" spans="1:5" ht="30" customHeight="1" x14ac:dyDescent="0.25">
      <c r="A289" s="432" t="s">
        <v>244</v>
      </c>
      <c r="B289" s="433" t="s">
        <v>924</v>
      </c>
      <c r="C289" s="433"/>
      <c r="D289" s="433"/>
      <c r="E289" s="944"/>
    </row>
    <row r="290" spans="1:5" ht="30" customHeight="1" x14ac:dyDescent="0.25">
      <c r="A290" s="432" t="s">
        <v>908</v>
      </c>
      <c r="B290" s="433">
        <v>15</v>
      </c>
      <c r="C290" s="433"/>
      <c r="D290" s="433"/>
      <c r="E290" s="944"/>
    </row>
    <row r="291" spans="1:5" ht="30" customHeight="1" x14ac:dyDescent="0.25">
      <c r="A291" s="432" t="s">
        <v>299</v>
      </c>
      <c r="B291" s="433">
        <v>5</v>
      </c>
      <c r="C291" s="433"/>
      <c r="D291" s="436"/>
      <c r="E291" s="944"/>
    </row>
    <row r="292" spans="1:5" ht="30" customHeight="1" x14ac:dyDescent="0.25">
      <c r="A292" s="432" t="s">
        <v>909</v>
      </c>
      <c r="B292" s="433">
        <v>8</v>
      </c>
      <c r="C292" s="433"/>
      <c r="D292" s="436"/>
      <c r="E292" s="944"/>
    </row>
    <row r="293" spans="1:5" ht="30" customHeight="1" x14ac:dyDescent="0.25">
      <c r="A293" s="432" t="s">
        <v>39</v>
      </c>
      <c r="B293" s="433">
        <v>13</v>
      </c>
      <c r="C293" s="433"/>
      <c r="D293" s="436"/>
      <c r="E293" s="944"/>
    </row>
    <row r="294" spans="1:5" ht="30" customHeight="1" x14ac:dyDescent="0.25">
      <c r="A294" s="432" t="s">
        <v>910</v>
      </c>
      <c r="B294" s="433">
        <v>6000</v>
      </c>
      <c r="C294" s="433"/>
      <c r="D294" s="433"/>
      <c r="E294" s="944"/>
    </row>
    <row r="295" spans="1:5" ht="30" customHeight="1" x14ac:dyDescent="0.25">
      <c r="A295" s="432" t="s">
        <v>911</v>
      </c>
      <c r="B295" s="433">
        <v>17500</v>
      </c>
      <c r="C295" s="433"/>
      <c r="D295" s="433"/>
      <c r="E295" s="944"/>
    </row>
    <row r="296" spans="1:5" ht="30" customHeight="1" x14ac:dyDescent="0.25">
      <c r="A296" s="432" t="s">
        <v>885</v>
      </c>
      <c r="B296" s="433">
        <v>23500</v>
      </c>
      <c r="C296" s="433"/>
      <c r="D296" s="433"/>
      <c r="E296" s="944"/>
    </row>
    <row r="297" spans="1:5" ht="30" customHeight="1" x14ac:dyDescent="0.25">
      <c r="A297" s="432"/>
      <c r="B297" s="433" t="s">
        <v>912</v>
      </c>
      <c r="C297" s="433"/>
      <c r="D297" s="433">
        <f>B296+B283+C283+D283+D270</f>
        <v>74000</v>
      </c>
      <c r="E297" s="944"/>
    </row>
    <row r="298" spans="1:5" ht="25.5" x14ac:dyDescent="0.25">
      <c r="A298" s="951" t="s">
        <v>864</v>
      </c>
      <c r="B298" s="952"/>
      <c r="C298" s="952"/>
      <c r="D298" s="952"/>
      <c r="E298" s="953"/>
    </row>
    <row r="299" spans="1:5" ht="20.25" x14ac:dyDescent="0.25">
      <c r="A299" s="954" t="s">
        <v>865</v>
      </c>
      <c r="B299" s="955"/>
      <c r="C299" s="430" t="s">
        <v>932</v>
      </c>
      <c r="D299" s="430" t="s">
        <v>933</v>
      </c>
      <c r="E299" s="440"/>
    </row>
    <row r="300" spans="1:5" ht="20.25" x14ac:dyDescent="0.25">
      <c r="A300" s="954" t="s">
        <v>868</v>
      </c>
      <c r="B300" s="955"/>
      <c r="C300" s="431"/>
      <c r="D300" s="431"/>
      <c r="E300" s="440"/>
    </row>
    <row r="301" spans="1:5" ht="20.25" x14ac:dyDescent="0.25">
      <c r="A301" s="959" t="s">
        <v>869</v>
      </c>
      <c r="B301" s="960"/>
      <c r="C301" s="960"/>
      <c r="D301" s="431"/>
      <c r="E301" s="440"/>
    </row>
    <row r="302" spans="1:5" ht="20.25" x14ac:dyDescent="0.25">
      <c r="A302" s="441"/>
      <c r="B302" s="431"/>
      <c r="C302" s="431"/>
      <c r="D302" s="431"/>
      <c r="E302" s="440"/>
    </row>
    <row r="303" spans="1:5" ht="24.75" customHeight="1" x14ac:dyDescent="0.25">
      <c r="A303" s="941" t="s">
        <v>919</v>
      </c>
      <c r="B303" s="942"/>
      <c r="C303" s="942"/>
      <c r="D303" s="943"/>
      <c r="E303" s="938" t="s">
        <v>454</v>
      </c>
    </row>
    <row r="304" spans="1:5" ht="24.75" customHeight="1" x14ac:dyDescent="0.25">
      <c r="A304" s="432" t="s">
        <v>871</v>
      </c>
      <c r="B304" s="433"/>
      <c r="C304" s="939" t="s">
        <v>872</v>
      </c>
      <c r="D304" s="940"/>
      <c r="E304" s="938"/>
    </row>
    <row r="305" spans="1:5" ht="24.75" customHeight="1" x14ac:dyDescent="0.25">
      <c r="A305" s="432" t="s">
        <v>873</v>
      </c>
      <c r="B305" s="433" t="s">
        <v>874</v>
      </c>
      <c r="C305" s="433"/>
      <c r="D305" s="433"/>
      <c r="E305" s="938"/>
    </row>
    <row r="306" spans="1:5" ht="43.5" customHeight="1" x14ac:dyDescent="0.25">
      <c r="A306" s="941" t="s">
        <v>875</v>
      </c>
      <c r="B306" s="942"/>
      <c r="C306" s="942"/>
      <c r="D306" s="943"/>
      <c r="E306" s="944" t="s">
        <v>934</v>
      </c>
    </row>
    <row r="307" spans="1:5" ht="24.75" customHeight="1" x14ac:dyDescent="0.25">
      <c r="A307" s="434" t="s">
        <v>877</v>
      </c>
      <c r="B307" s="433"/>
      <c r="C307" s="433" t="s">
        <v>878</v>
      </c>
      <c r="D307" s="433" t="s">
        <v>879</v>
      </c>
      <c r="E307" s="944"/>
    </row>
    <row r="308" spans="1:5" ht="24.75" customHeight="1" x14ac:dyDescent="0.25">
      <c r="A308" s="945"/>
      <c r="B308" s="945"/>
      <c r="C308" s="435" t="s">
        <v>880</v>
      </c>
      <c r="D308" s="435" t="s">
        <v>881</v>
      </c>
      <c r="E308" s="944"/>
    </row>
    <row r="309" spans="1:5" ht="24.75" customHeight="1" x14ac:dyDescent="0.25">
      <c r="A309" s="945"/>
      <c r="B309" s="945"/>
      <c r="C309" s="433" t="s">
        <v>882</v>
      </c>
      <c r="D309" s="433">
        <v>5000</v>
      </c>
      <c r="E309" s="944"/>
    </row>
    <row r="310" spans="1:5" ht="24.75" customHeight="1" x14ac:dyDescent="0.25">
      <c r="A310" s="945"/>
      <c r="B310" s="945"/>
      <c r="C310" s="433" t="s">
        <v>883</v>
      </c>
      <c r="D310" s="433">
        <v>15000</v>
      </c>
      <c r="E310" s="944"/>
    </row>
    <row r="311" spans="1:5" ht="24.75" customHeight="1" x14ac:dyDescent="0.25">
      <c r="A311" s="945"/>
      <c r="B311" s="945"/>
      <c r="C311" s="433" t="s">
        <v>884</v>
      </c>
      <c r="D311" s="433">
        <v>25500</v>
      </c>
      <c r="E311" s="944"/>
    </row>
    <row r="312" spans="1:5" ht="24.75" customHeight="1" x14ac:dyDescent="0.25">
      <c r="A312" s="946" t="s">
        <v>885</v>
      </c>
      <c r="B312" s="946"/>
      <c r="C312" s="433"/>
      <c r="D312" s="433">
        <v>25500</v>
      </c>
      <c r="E312" s="944"/>
    </row>
    <row r="313" spans="1:5" ht="25.5" customHeight="1" x14ac:dyDescent="0.25">
      <c r="A313" s="947" t="s">
        <v>886</v>
      </c>
      <c r="B313" s="947"/>
      <c r="C313" s="947"/>
      <c r="D313" s="947"/>
      <c r="E313" s="944"/>
    </row>
    <row r="314" spans="1:5" ht="25.5" customHeight="1" x14ac:dyDescent="0.25">
      <c r="A314" s="946" t="s">
        <v>887</v>
      </c>
      <c r="B314" s="946"/>
      <c r="C314" s="946"/>
      <c r="D314" s="946"/>
      <c r="E314" s="944"/>
    </row>
    <row r="315" spans="1:5" ht="25.5" customHeight="1" x14ac:dyDescent="0.25">
      <c r="A315" s="947" t="s">
        <v>888</v>
      </c>
      <c r="B315" s="947"/>
      <c r="C315" s="947"/>
      <c r="D315" s="947"/>
      <c r="E315" s="944"/>
    </row>
    <row r="316" spans="1:5" ht="32.25" customHeight="1" x14ac:dyDescent="0.25">
      <c r="A316" s="941" t="s">
        <v>889</v>
      </c>
      <c r="B316" s="942"/>
      <c r="C316" s="942"/>
      <c r="D316" s="943"/>
      <c r="E316" s="944"/>
    </row>
    <row r="317" spans="1:5" ht="25.5" customHeight="1" x14ac:dyDescent="0.25">
      <c r="A317" s="432" t="s">
        <v>890</v>
      </c>
      <c r="B317" s="948" t="s">
        <v>891</v>
      </c>
      <c r="C317" s="949"/>
      <c r="D317" s="950"/>
      <c r="E317" s="944"/>
    </row>
    <row r="318" spans="1:5" ht="25.5" customHeight="1" x14ac:dyDescent="0.25">
      <c r="A318" s="432" t="s">
        <v>892</v>
      </c>
      <c r="B318" s="956" t="s">
        <v>893</v>
      </c>
      <c r="C318" s="957"/>
      <c r="D318" s="958"/>
      <c r="E318" s="944"/>
    </row>
    <row r="319" spans="1:5" ht="25.5" customHeight="1" x14ac:dyDescent="0.25">
      <c r="A319" s="432"/>
      <c r="B319" s="435" t="s">
        <v>894</v>
      </c>
      <c r="C319" s="435" t="s">
        <v>895</v>
      </c>
      <c r="D319" s="435" t="s">
        <v>896</v>
      </c>
      <c r="E319" s="944"/>
    </row>
    <row r="320" spans="1:5" ht="25.5" customHeight="1" x14ac:dyDescent="0.25">
      <c r="A320" s="432" t="s">
        <v>897</v>
      </c>
      <c r="B320" s="433" t="s">
        <v>898</v>
      </c>
      <c r="C320" s="433" t="s">
        <v>899</v>
      </c>
      <c r="D320" s="433" t="s">
        <v>900</v>
      </c>
      <c r="E320" s="944"/>
    </row>
    <row r="321" spans="1:5" ht="25.5" customHeight="1" x14ac:dyDescent="0.25">
      <c r="A321" s="432" t="s">
        <v>901</v>
      </c>
      <c r="B321" s="433">
        <v>2</v>
      </c>
      <c r="C321" s="433">
        <v>3</v>
      </c>
      <c r="D321" s="433">
        <v>5</v>
      </c>
      <c r="E321" s="944"/>
    </row>
    <row r="322" spans="1:5" ht="25.5" customHeight="1" x14ac:dyDescent="0.25">
      <c r="A322" s="432" t="s">
        <v>39</v>
      </c>
      <c r="B322" s="433">
        <v>4</v>
      </c>
      <c r="C322" s="433">
        <v>5</v>
      </c>
      <c r="D322" s="433">
        <v>10</v>
      </c>
      <c r="E322" s="944"/>
    </row>
    <row r="323" spans="1:5" ht="25.5" customHeight="1" x14ac:dyDescent="0.25">
      <c r="A323" s="434" t="s">
        <v>877</v>
      </c>
      <c r="B323" s="436"/>
      <c r="C323" s="436"/>
      <c r="D323" s="436"/>
      <c r="E323" s="944"/>
    </row>
    <row r="324" spans="1:5" ht="25.5" customHeight="1" x14ac:dyDescent="0.25">
      <c r="A324" s="432" t="s">
        <v>902</v>
      </c>
      <c r="B324" s="433">
        <v>2500</v>
      </c>
      <c r="C324" s="433">
        <v>2500</v>
      </c>
      <c r="D324" s="433">
        <v>3000</v>
      </c>
      <c r="E324" s="944"/>
    </row>
    <row r="325" spans="1:5" ht="25.5" customHeight="1" x14ac:dyDescent="0.25">
      <c r="A325" s="432" t="s">
        <v>885</v>
      </c>
      <c r="B325" s="433">
        <v>5000</v>
      </c>
      <c r="C325" s="433">
        <v>5000</v>
      </c>
      <c r="D325" s="433">
        <v>15000</v>
      </c>
      <c r="E325" s="944"/>
    </row>
    <row r="326" spans="1:5" ht="20.25" x14ac:dyDescent="0.25">
      <c r="A326" s="947" t="s">
        <v>903</v>
      </c>
      <c r="B326" s="947"/>
      <c r="C326" s="947"/>
      <c r="D326" s="947"/>
      <c r="E326" s="944"/>
    </row>
    <row r="327" spans="1:5" ht="27" customHeight="1" x14ac:dyDescent="0.25">
      <c r="A327" s="941" t="s">
        <v>904</v>
      </c>
      <c r="B327" s="942"/>
      <c r="C327" s="942"/>
      <c r="D327" s="943"/>
      <c r="E327" s="944"/>
    </row>
    <row r="328" spans="1:5" ht="27" customHeight="1" x14ac:dyDescent="0.25">
      <c r="A328" s="432" t="s">
        <v>871</v>
      </c>
      <c r="B328" s="948" t="s">
        <v>905</v>
      </c>
      <c r="C328" s="949"/>
      <c r="D328" s="950"/>
      <c r="E328" s="944"/>
    </row>
    <row r="329" spans="1:5" ht="27" customHeight="1" x14ac:dyDescent="0.25">
      <c r="A329" s="941" t="s">
        <v>917</v>
      </c>
      <c r="B329" s="942"/>
      <c r="C329" s="942"/>
      <c r="D329" s="943"/>
      <c r="E329" s="944"/>
    </row>
    <row r="330" spans="1:5" ht="27" customHeight="1" x14ac:dyDescent="0.25">
      <c r="A330" s="432"/>
      <c r="B330" s="435" t="s">
        <v>894</v>
      </c>
      <c r="C330" s="435"/>
      <c r="D330" s="433"/>
      <c r="E330" s="944"/>
    </row>
    <row r="331" spans="1:5" ht="27" customHeight="1" x14ac:dyDescent="0.25">
      <c r="A331" s="432" t="s">
        <v>244</v>
      </c>
      <c r="B331" s="433" t="s">
        <v>924</v>
      </c>
      <c r="C331" s="433"/>
      <c r="D331" s="433"/>
      <c r="E331" s="944"/>
    </row>
    <row r="332" spans="1:5" ht="27" customHeight="1" x14ac:dyDescent="0.25">
      <c r="A332" s="432" t="s">
        <v>908</v>
      </c>
      <c r="B332" s="433">
        <v>15</v>
      </c>
      <c r="C332" s="433"/>
      <c r="D332" s="433"/>
      <c r="E332" s="944"/>
    </row>
    <row r="333" spans="1:5" ht="27" customHeight="1" x14ac:dyDescent="0.25">
      <c r="A333" s="432" t="s">
        <v>299</v>
      </c>
      <c r="B333" s="433">
        <v>5</v>
      </c>
      <c r="C333" s="433"/>
      <c r="D333" s="436"/>
      <c r="E333" s="944"/>
    </row>
    <row r="334" spans="1:5" ht="27" customHeight="1" x14ac:dyDescent="0.25">
      <c r="A334" s="432" t="s">
        <v>909</v>
      </c>
      <c r="B334" s="433">
        <v>8</v>
      </c>
      <c r="C334" s="433"/>
      <c r="D334" s="436"/>
      <c r="E334" s="944"/>
    </row>
    <row r="335" spans="1:5" ht="27" customHeight="1" x14ac:dyDescent="0.25">
      <c r="A335" s="432" t="s">
        <v>39</v>
      </c>
      <c r="B335" s="433">
        <v>13</v>
      </c>
      <c r="C335" s="433"/>
      <c r="D335" s="436"/>
      <c r="E335" s="944"/>
    </row>
    <row r="336" spans="1:5" ht="27" customHeight="1" x14ac:dyDescent="0.25">
      <c r="A336" s="432" t="s">
        <v>910</v>
      </c>
      <c r="B336" s="433">
        <v>6000</v>
      </c>
      <c r="C336" s="433"/>
      <c r="D336" s="433"/>
      <c r="E336" s="944"/>
    </row>
    <row r="337" spans="1:5" ht="27" customHeight="1" x14ac:dyDescent="0.25">
      <c r="A337" s="432" t="s">
        <v>911</v>
      </c>
      <c r="B337" s="433">
        <v>17500</v>
      </c>
      <c r="C337" s="433"/>
      <c r="D337" s="433"/>
      <c r="E337" s="944"/>
    </row>
    <row r="338" spans="1:5" ht="27" customHeight="1" x14ac:dyDescent="0.25">
      <c r="A338" s="432" t="s">
        <v>885</v>
      </c>
      <c r="B338" s="433">
        <v>23500</v>
      </c>
      <c r="C338" s="433"/>
      <c r="D338" s="433"/>
      <c r="E338" s="944"/>
    </row>
    <row r="339" spans="1:5" ht="20.25" x14ac:dyDescent="0.25">
      <c r="A339" s="432"/>
      <c r="B339" s="433" t="s">
        <v>912</v>
      </c>
      <c r="C339" s="433"/>
      <c r="D339" s="433">
        <f>B338+B325+C325+D325+D312</f>
        <v>74000</v>
      </c>
      <c r="E339" s="944"/>
    </row>
    <row r="340" spans="1:5" ht="25.5" x14ac:dyDescent="0.25">
      <c r="A340" s="951" t="s">
        <v>864</v>
      </c>
      <c r="B340" s="952"/>
      <c r="C340" s="952"/>
      <c r="D340" s="952"/>
      <c r="E340" s="953"/>
    </row>
    <row r="341" spans="1:5" ht="20.25" x14ac:dyDescent="0.25">
      <c r="A341" s="954" t="s">
        <v>865</v>
      </c>
      <c r="B341" s="955"/>
      <c r="C341" s="430" t="s">
        <v>932</v>
      </c>
      <c r="D341" s="430" t="s">
        <v>935</v>
      </c>
      <c r="E341" s="440"/>
    </row>
    <row r="342" spans="1:5" ht="20.25" x14ac:dyDescent="0.25">
      <c r="A342" s="954" t="s">
        <v>868</v>
      </c>
      <c r="B342" s="955"/>
      <c r="C342" s="431"/>
      <c r="D342" s="431"/>
      <c r="E342" s="440"/>
    </row>
    <row r="343" spans="1:5" ht="20.25" x14ac:dyDescent="0.25">
      <c r="A343" s="959" t="s">
        <v>869</v>
      </c>
      <c r="B343" s="960"/>
      <c r="C343" s="960"/>
      <c r="D343" s="431"/>
      <c r="E343" s="440"/>
    </row>
    <row r="344" spans="1:5" ht="20.25" x14ac:dyDescent="0.25">
      <c r="A344" s="441"/>
      <c r="B344" s="431"/>
      <c r="C344" s="431"/>
      <c r="D344" s="431"/>
      <c r="E344" s="440"/>
    </row>
    <row r="345" spans="1:5" ht="20.25" x14ac:dyDescent="0.25">
      <c r="A345" s="941" t="s">
        <v>919</v>
      </c>
      <c r="B345" s="942"/>
      <c r="C345" s="942"/>
      <c r="D345" s="943"/>
      <c r="E345" s="938" t="s">
        <v>454</v>
      </c>
    </row>
    <row r="346" spans="1:5" ht="20.25" x14ac:dyDescent="0.25">
      <c r="A346" s="432" t="s">
        <v>871</v>
      </c>
      <c r="B346" s="433"/>
      <c r="C346" s="939" t="s">
        <v>872</v>
      </c>
      <c r="D346" s="940"/>
      <c r="E346" s="938"/>
    </row>
    <row r="347" spans="1:5" ht="27.75" customHeight="1" x14ac:dyDescent="0.25">
      <c r="A347" s="432" t="s">
        <v>873</v>
      </c>
      <c r="B347" s="433" t="s">
        <v>874</v>
      </c>
      <c r="C347" s="433"/>
      <c r="D347" s="433"/>
      <c r="E347" s="938"/>
    </row>
    <row r="348" spans="1:5" ht="44.25" customHeight="1" x14ac:dyDescent="0.25">
      <c r="A348" s="941" t="s">
        <v>875</v>
      </c>
      <c r="B348" s="942"/>
      <c r="C348" s="942"/>
      <c r="D348" s="943"/>
      <c r="E348" s="944" t="s">
        <v>936</v>
      </c>
    </row>
    <row r="349" spans="1:5" ht="27.75" customHeight="1" x14ac:dyDescent="0.25">
      <c r="A349" s="434" t="s">
        <v>877</v>
      </c>
      <c r="B349" s="433"/>
      <c r="C349" s="433" t="s">
        <v>878</v>
      </c>
      <c r="D349" s="433" t="s">
        <v>879</v>
      </c>
      <c r="E349" s="944"/>
    </row>
    <row r="350" spans="1:5" ht="27.75" customHeight="1" x14ac:dyDescent="0.25">
      <c r="A350" s="945"/>
      <c r="B350" s="945"/>
      <c r="C350" s="435" t="s">
        <v>880</v>
      </c>
      <c r="D350" s="435" t="s">
        <v>881</v>
      </c>
      <c r="E350" s="944"/>
    </row>
    <row r="351" spans="1:5" ht="27.75" customHeight="1" x14ac:dyDescent="0.25">
      <c r="A351" s="945"/>
      <c r="B351" s="945"/>
      <c r="C351" s="433" t="s">
        <v>882</v>
      </c>
      <c r="D351" s="433">
        <v>5000</v>
      </c>
      <c r="E351" s="944"/>
    </row>
    <row r="352" spans="1:5" ht="27.75" customHeight="1" x14ac:dyDescent="0.25">
      <c r="A352" s="945"/>
      <c r="B352" s="945"/>
      <c r="C352" s="433" t="s">
        <v>883</v>
      </c>
      <c r="D352" s="433">
        <v>15000</v>
      </c>
      <c r="E352" s="944"/>
    </row>
    <row r="353" spans="1:5" ht="27.75" customHeight="1" x14ac:dyDescent="0.25">
      <c r="A353" s="945"/>
      <c r="B353" s="945"/>
      <c r="C353" s="433" t="s">
        <v>884</v>
      </c>
      <c r="D353" s="433">
        <v>25500</v>
      </c>
      <c r="E353" s="944"/>
    </row>
    <row r="354" spans="1:5" ht="27.75" customHeight="1" x14ac:dyDescent="0.25">
      <c r="A354" s="946" t="s">
        <v>885</v>
      </c>
      <c r="B354" s="946"/>
      <c r="C354" s="433"/>
      <c r="D354" s="433">
        <v>25500</v>
      </c>
      <c r="E354" s="944"/>
    </row>
    <row r="355" spans="1:5" ht="20.25" x14ac:dyDescent="0.25">
      <c r="A355" s="947" t="s">
        <v>886</v>
      </c>
      <c r="B355" s="947"/>
      <c r="C355" s="947"/>
      <c r="D355" s="947"/>
      <c r="E355" s="944"/>
    </row>
    <row r="356" spans="1:5" ht="20.25" x14ac:dyDescent="0.25">
      <c r="A356" s="946" t="s">
        <v>887</v>
      </c>
      <c r="B356" s="946"/>
      <c r="C356" s="946"/>
      <c r="D356" s="946"/>
      <c r="E356" s="944"/>
    </row>
    <row r="357" spans="1:5" ht="20.25" x14ac:dyDescent="0.25">
      <c r="A357" s="947" t="s">
        <v>888</v>
      </c>
      <c r="B357" s="947"/>
      <c r="C357" s="947"/>
      <c r="D357" s="947"/>
      <c r="E357" s="944"/>
    </row>
    <row r="358" spans="1:5" ht="30" customHeight="1" x14ac:dyDescent="0.25">
      <c r="A358" s="941" t="s">
        <v>889</v>
      </c>
      <c r="B358" s="942"/>
      <c r="C358" s="942"/>
      <c r="D358" s="943"/>
      <c r="E358" s="944"/>
    </row>
    <row r="359" spans="1:5" ht="20.25" x14ac:dyDescent="0.25">
      <c r="A359" s="432" t="s">
        <v>890</v>
      </c>
      <c r="B359" s="948" t="s">
        <v>891</v>
      </c>
      <c r="C359" s="949"/>
      <c r="D359" s="950"/>
      <c r="E359" s="944"/>
    </row>
    <row r="360" spans="1:5" ht="20.25" x14ac:dyDescent="0.25">
      <c r="A360" s="432" t="s">
        <v>892</v>
      </c>
      <c r="B360" s="956" t="s">
        <v>893</v>
      </c>
      <c r="C360" s="957"/>
      <c r="D360" s="958"/>
      <c r="E360" s="944"/>
    </row>
    <row r="361" spans="1:5" ht="23.25" customHeight="1" x14ac:dyDescent="0.25">
      <c r="A361" s="432"/>
      <c r="B361" s="435" t="s">
        <v>894</v>
      </c>
      <c r="C361" s="435" t="s">
        <v>895</v>
      </c>
      <c r="D361" s="435" t="s">
        <v>896</v>
      </c>
      <c r="E361" s="944"/>
    </row>
    <row r="362" spans="1:5" ht="23.25" customHeight="1" x14ac:dyDescent="0.25">
      <c r="A362" s="432" t="s">
        <v>897</v>
      </c>
      <c r="B362" s="433" t="s">
        <v>898</v>
      </c>
      <c r="C362" s="433" t="s">
        <v>899</v>
      </c>
      <c r="D362" s="433" t="s">
        <v>900</v>
      </c>
      <c r="E362" s="944"/>
    </row>
    <row r="363" spans="1:5" ht="23.25" customHeight="1" x14ac:dyDescent="0.25">
      <c r="A363" s="432" t="s">
        <v>901</v>
      </c>
      <c r="B363" s="433">
        <v>2</v>
      </c>
      <c r="C363" s="433">
        <v>3</v>
      </c>
      <c r="D363" s="433">
        <v>5</v>
      </c>
      <c r="E363" s="944"/>
    </row>
    <row r="364" spans="1:5" ht="23.25" customHeight="1" x14ac:dyDescent="0.25">
      <c r="A364" s="432" t="s">
        <v>39</v>
      </c>
      <c r="B364" s="433">
        <v>4</v>
      </c>
      <c r="C364" s="433">
        <v>5</v>
      </c>
      <c r="D364" s="433">
        <v>10</v>
      </c>
      <c r="E364" s="944"/>
    </row>
    <row r="365" spans="1:5" ht="23.25" customHeight="1" x14ac:dyDescent="0.25">
      <c r="A365" s="434" t="s">
        <v>877</v>
      </c>
      <c r="B365" s="436"/>
      <c r="C365" s="436"/>
      <c r="D365" s="436"/>
      <c r="E365" s="944"/>
    </row>
    <row r="366" spans="1:5" ht="23.25" customHeight="1" x14ac:dyDescent="0.25">
      <c r="A366" s="432" t="s">
        <v>902</v>
      </c>
      <c r="B366" s="433">
        <v>2500</v>
      </c>
      <c r="C366" s="433">
        <v>2500</v>
      </c>
      <c r="D366" s="433">
        <v>3000</v>
      </c>
      <c r="E366" s="944"/>
    </row>
    <row r="367" spans="1:5" ht="23.25" customHeight="1" x14ac:dyDescent="0.25">
      <c r="A367" s="432" t="s">
        <v>885</v>
      </c>
      <c r="B367" s="433">
        <v>5000</v>
      </c>
      <c r="C367" s="433">
        <v>5000</v>
      </c>
      <c r="D367" s="433">
        <v>15000</v>
      </c>
      <c r="E367" s="944"/>
    </row>
    <row r="368" spans="1:5" ht="23.25" customHeight="1" x14ac:dyDescent="0.25">
      <c r="A368" s="947" t="s">
        <v>903</v>
      </c>
      <c r="B368" s="947"/>
      <c r="C368" s="947"/>
      <c r="D368" s="947"/>
      <c r="E368" s="944"/>
    </row>
    <row r="369" spans="1:5" ht="23.25" customHeight="1" x14ac:dyDescent="0.25">
      <c r="A369" s="941" t="s">
        <v>904</v>
      </c>
      <c r="B369" s="942"/>
      <c r="C369" s="942"/>
      <c r="D369" s="943"/>
      <c r="E369" s="944"/>
    </row>
    <row r="370" spans="1:5" ht="23.25" customHeight="1" x14ac:dyDescent="0.25">
      <c r="A370" s="432" t="s">
        <v>871</v>
      </c>
      <c r="B370" s="948" t="s">
        <v>905</v>
      </c>
      <c r="C370" s="949"/>
      <c r="D370" s="950"/>
      <c r="E370" s="944"/>
    </row>
    <row r="371" spans="1:5" ht="30" customHeight="1" x14ac:dyDescent="0.25">
      <c r="A371" s="941" t="s">
        <v>917</v>
      </c>
      <c r="B371" s="942"/>
      <c r="C371" s="942"/>
      <c r="D371" s="943"/>
      <c r="E371" s="944"/>
    </row>
    <row r="372" spans="1:5" ht="23.25" customHeight="1" x14ac:dyDescent="0.25">
      <c r="A372" s="432"/>
      <c r="B372" s="435" t="s">
        <v>894</v>
      </c>
      <c r="C372" s="435"/>
      <c r="D372" s="433"/>
      <c r="E372" s="944"/>
    </row>
    <row r="373" spans="1:5" ht="23.25" customHeight="1" x14ac:dyDescent="0.25">
      <c r="A373" s="432" t="s">
        <v>244</v>
      </c>
      <c r="B373" s="433" t="s">
        <v>924</v>
      </c>
      <c r="C373" s="433"/>
      <c r="D373" s="433"/>
      <c r="E373" s="944"/>
    </row>
    <row r="374" spans="1:5" ht="23.25" customHeight="1" x14ac:dyDescent="0.25">
      <c r="A374" s="432" t="s">
        <v>908</v>
      </c>
      <c r="B374" s="433">
        <v>15</v>
      </c>
      <c r="C374" s="433"/>
      <c r="D374" s="433"/>
      <c r="E374" s="944"/>
    </row>
    <row r="375" spans="1:5" ht="23.25" customHeight="1" x14ac:dyDescent="0.25">
      <c r="A375" s="432" t="s">
        <v>299</v>
      </c>
      <c r="B375" s="433">
        <v>5</v>
      </c>
      <c r="C375" s="433"/>
      <c r="D375" s="436"/>
      <c r="E375" s="944"/>
    </row>
    <row r="376" spans="1:5" ht="23.25" customHeight="1" x14ac:dyDescent="0.25">
      <c r="A376" s="432" t="s">
        <v>909</v>
      </c>
      <c r="B376" s="433">
        <v>8</v>
      </c>
      <c r="C376" s="433"/>
      <c r="D376" s="436"/>
      <c r="E376" s="944"/>
    </row>
    <row r="377" spans="1:5" ht="23.25" customHeight="1" x14ac:dyDescent="0.25">
      <c r="A377" s="432" t="s">
        <v>39</v>
      </c>
      <c r="B377" s="433">
        <v>13</v>
      </c>
      <c r="C377" s="433"/>
      <c r="D377" s="436"/>
      <c r="E377" s="944"/>
    </row>
    <row r="378" spans="1:5" ht="23.25" customHeight="1" x14ac:dyDescent="0.25">
      <c r="A378" s="432" t="s">
        <v>910</v>
      </c>
      <c r="B378" s="433">
        <v>6000</v>
      </c>
      <c r="C378" s="433"/>
      <c r="D378" s="433"/>
      <c r="E378" s="944"/>
    </row>
    <row r="379" spans="1:5" ht="23.25" customHeight="1" x14ac:dyDescent="0.25">
      <c r="A379" s="432" t="s">
        <v>911</v>
      </c>
      <c r="B379" s="433">
        <v>17500</v>
      </c>
      <c r="C379" s="433"/>
      <c r="D379" s="433"/>
      <c r="E379" s="944"/>
    </row>
    <row r="380" spans="1:5" ht="23.25" customHeight="1" x14ac:dyDescent="0.25">
      <c r="A380" s="432" t="s">
        <v>885</v>
      </c>
      <c r="B380" s="433">
        <v>23500</v>
      </c>
      <c r="C380" s="433"/>
      <c r="D380" s="433"/>
      <c r="E380" s="944"/>
    </row>
    <row r="381" spans="1:5" ht="20.25" x14ac:dyDescent="0.25">
      <c r="A381" s="432"/>
      <c r="B381" s="433" t="s">
        <v>912</v>
      </c>
      <c r="C381" s="433"/>
      <c r="D381" s="433">
        <f>B380+B367+C367+D367+D354</f>
        <v>74000</v>
      </c>
      <c r="E381" s="944"/>
    </row>
    <row r="383" spans="1:5" ht="27.75" customHeight="1" x14ac:dyDescent="0.25">
      <c r="A383" s="951" t="s">
        <v>864</v>
      </c>
      <c r="B383" s="952"/>
      <c r="C383" s="952"/>
      <c r="D383" s="952"/>
      <c r="E383" s="953"/>
    </row>
    <row r="384" spans="1:5" ht="27.75" customHeight="1" x14ac:dyDescent="0.25">
      <c r="A384" s="954" t="s">
        <v>865</v>
      </c>
      <c r="B384" s="955"/>
      <c r="C384" s="430" t="s">
        <v>937</v>
      </c>
      <c r="D384" s="430" t="s">
        <v>938</v>
      </c>
      <c r="E384" s="440"/>
    </row>
    <row r="385" spans="1:5" ht="27.75" customHeight="1" x14ac:dyDescent="0.25">
      <c r="A385" s="954" t="s">
        <v>868</v>
      </c>
      <c r="B385" s="955"/>
      <c r="C385" s="431"/>
      <c r="D385" s="431"/>
      <c r="E385" s="440"/>
    </row>
    <row r="386" spans="1:5" ht="27.75" customHeight="1" x14ac:dyDescent="0.25">
      <c r="A386" s="959" t="s">
        <v>869</v>
      </c>
      <c r="B386" s="960"/>
      <c r="C386" s="960"/>
      <c r="D386" s="431"/>
      <c r="E386" s="440"/>
    </row>
    <row r="387" spans="1:5" ht="27.75" customHeight="1" x14ac:dyDescent="0.25">
      <c r="A387" s="441"/>
      <c r="B387" s="431"/>
      <c r="C387" s="431"/>
      <c r="D387" s="431"/>
      <c r="E387" s="440"/>
    </row>
    <row r="388" spans="1:5" ht="27.75" customHeight="1" x14ac:dyDescent="0.25">
      <c r="A388" s="941" t="s">
        <v>919</v>
      </c>
      <c r="B388" s="942"/>
      <c r="C388" s="942"/>
      <c r="D388" s="943"/>
      <c r="E388" s="938" t="s">
        <v>454</v>
      </c>
    </row>
    <row r="389" spans="1:5" ht="27.75" customHeight="1" x14ac:dyDescent="0.25">
      <c r="A389" s="432" t="s">
        <v>871</v>
      </c>
      <c r="B389" s="433"/>
      <c r="C389" s="939" t="s">
        <v>872</v>
      </c>
      <c r="D389" s="940"/>
      <c r="E389" s="938"/>
    </row>
    <row r="390" spans="1:5" ht="27.75" customHeight="1" x14ac:dyDescent="0.25">
      <c r="A390" s="432" t="s">
        <v>873</v>
      </c>
      <c r="B390" s="433" t="s">
        <v>874</v>
      </c>
      <c r="C390" s="433"/>
      <c r="D390" s="433"/>
      <c r="E390" s="938"/>
    </row>
    <row r="391" spans="1:5" ht="43.5" customHeight="1" x14ac:dyDescent="0.25">
      <c r="A391" s="941" t="s">
        <v>875</v>
      </c>
      <c r="B391" s="942"/>
      <c r="C391" s="942"/>
      <c r="D391" s="943"/>
      <c r="E391" s="944" t="s">
        <v>939</v>
      </c>
    </row>
    <row r="392" spans="1:5" ht="27.75" customHeight="1" x14ac:dyDescent="0.25">
      <c r="A392" s="434" t="s">
        <v>877</v>
      </c>
      <c r="B392" s="433"/>
      <c r="C392" s="433" t="s">
        <v>878</v>
      </c>
      <c r="D392" s="433" t="s">
        <v>879</v>
      </c>
      <c r="E392" s="944"/>
    </row>
    <row r="393" spans="1:5" ht="27.75" customHeight="1" x14ac:dyDescent="0.25">
      <c r="A393" s="945"/>
      <c r="B393" s="945"/>
      <c r="C393" s="435" t="s">
        <v>880</v>
      </c>
      <c r="D393" s="435" t="s">
        <v>881</v>
      </c>
      <c r="E393" s="944"/>
    </row>
    <row r="394" spans="1:5" ht="27.75" customHeight="1" x14ac:dyDescent="0.25">
      <c r="A394" s="945"/>
      <c r="B394" s="945"/>
      <c r="C394" s="433" t="s">
        <v>882</v>
      </c>
      <c r="D394" s="433">
        <v>5000</v>
      </c>
      <c r="E394" s="944"/>
    </row>
    <row r="395" spans="1:5" ht="27.75" customHeight="1" x14ac:dyDescent="0.25">
      <c r="A395" s="945"/>
      <c r="B395" s="945"/>
      <c r="C395" s="433" t="s">
        <v>883</v>
      </c>
      <c r="D395" s="433">
        <v>15000</v>
      </c>
      <c r="E395" s="944"/>
    </row>
    <row r="396" spans="1:5" ht="27.75" customHeight="1" x14ac:dyDescent="0.25">
      <c r="A396" s="945"/>
      <c r="B396" s="945"/>
      <c r="C396" s="433" t="s">
        <v>884</v>
      </c>
      <c r="D396" s="433">
        <v>25500</v>
      </c>
      <c r="E396" s="944"/>
    </row>
    <row r="397" spans="1:5" ht="27.75" customHeight="1" x14ac:dyDescent="0.25">
      <c r="A397" s="946" t="s">
        <v>885</v>
      </c>
      <c r="B397" s="946"/>
      <c r="C397" s="433"/>
      <c r="D397" s="433">
        <v>25500</v>
      </c>
      <c r="E397" s="944"/>
    </row>
    <row r="398" spans="1:5" ht="27.75" customHeight="1" x14ac:dyDescent="0.25">
      <c r="A398" s="947" t="s">
        <v>886</v>
      </c>
      <c r="B398" s="947"/>
      <c r="C398" s="947"/>
      <c r="D398" s="947"/>
      <c r="E398" s="944"/>
    </row>
    <row r="399" spans="1:5" ht="27.75" customHeight="1" x14ac:dyDescent="0.25">
      <c r="A399" s="946" t="s">
        <v>887</v>
      </c>
      <c r="B399" s="946"/>
      <c r="C399" s="946"/>
      <c r="D399" s="946"/>
      <c r="E399" s="944"/>
    </row>
    <row r="400" spans="1:5" ht="27.75" customHeight="1" x14ac:dyDescent="0.25">
      <c r="A400" s="947" t="s">
        <v>888</v>
      </c>
      <c r="B400" s="947"/>
      <c r="C400" s="947"/>
      <c r="D400" s="947"/>
      <c r="E400" s="944"/>
    </row>
    <row r="401" spans="1:5" ht="27.75" customHeight="1" x14ac:dyDescent="0.25">
      <c r="A401" s="941" t="s">
        <v>889</v>
      </c>
      <c r="B401" s="942"/>
      <c r="C401" s="942"/>
      <c r="D401" s="943"/>
      <c r="E401" s="944"/>
    </row>
    <row r="402" spans="1:5" ht="27.75" customHeight="1" x14ac:dyDescent="0.25">
      <c r="A402" s="432" t="s">
        <v>890</v>
      </c>
      <c r="B402" s="948" t="s">
        <v>891</v>
      </c>
      <c r="C402" s="949"/>
      <c r="D402" s="950"/>
      <c r="E402" s="944"/>
    </row>
    <row r="403" spans="1:5" ht="27.75" customHeight="1" x14ac:dyDescent="0.25">
      <c r="A403" s="432" t="s">
        <v>892</v>
      </c>
      <c r="B403" s="956" t="s">
        <v>893</v>
      </c>
      <c r="C403" s="957"/>
      <c r="D403" s="958"/>
      <c r="E403" s="944"/>
    </row>
    <row r="404" spans="1:5" ht="27.75" customHeight="1" x14ac:dyDescent="0.25">
      <c r="A404" s="432"/>
      <c r="B404" s="435" t="s">
        <v>894</v>
      </c>
      <c r="C404" s="435" t="s">
        <v>895</v>
      </c>
      <c r="D404" s="435" t="s">
        <v>896</v>
      </c>
      <c r="E404" s="944"/>
    </row>
    <row r="405" spans="1:5" ht="27.75" customHeight="1" x14ac:dyDescent="0.25">
      <c r="A405" s="432" t="s">
        <v>897</v>
      </c>
      <c r="B405" s="433" t="s">
        <v>898</v>
      </c>
      <c r="C405" s="433" t="s">
        <v>899</v>
      </c>
      <c r="D405" s="433" t="s">
        <v>900</v>
      </c>
      <c r="E405" s="944"/>
    </row>
    <row r="406" spans="1:5" ht="27.75" customHeight="1" x14ac:dyDescent="0.25">
      <c r="A406" s="432" t="s">
        <v>901</v>
      </c>
      <c r="B406" s="433">
        <v>2</v>
      </c>
      <c r="C406" s="433">
        <v>3</v>
      </c>
      <c r="D406" s="433">
        <v>5</v>
      </c>
      <c r="E406" s="944"/>
    </row>
    <row r="407" spans="1:5" ht="27.75" customHeight="1" x14ac:dyDescent="0.25">
      <c r="A407" s="432" t="s">
        <v>39</v>
      </c>
      <c r="B407" s="433">
        <v>4</v>
      </c>
      <c r="C407" s="433">
        <v>5</v>
      </c>
      <c r="D407" s="433">
        <v>10</v>
      </c>
      <c r="E407" s="944"/>
    </row>
    <row r="408" spans="1:5" ht="27.75" customHeight="1" x14ac:dyDescent="0.25">
      <c r="A408" s="434" t="s">
        <v>877</v>
      </c>
      <c r="B408" s="436"/>
      <c r="C408" s="436"/>
      <c r="D408" s="436"/>
      <c r="E408" s="944"/>
    </row>
    <row r="409" spans="1:5" ht="27.75" customHeight="1" x14ac:dyDescent="0.25">
      <c r="A409" s="432" t="s">
        <v>902</v>
      </c>
      <c r="B409" s="433">
        <v>2500</v>
      </c>
      <c r="C409" s="433">
        <v>2500</v>
      </c>
      <c r="D409" s="433">
        <v>3000</v>
      </c>
      <c r="E409" s="944"/>
    </row>
    <row r="410" spans="1:5" ht="27.75" customHeight="1" x14ac:dyDescent="0.25">
      <c r="A410" s="432" t="s">
        <v>885</v>
      </c>
      <c r="B410" s="433">
        <v>5000</v>
      </c>
      <c r="C410" s="433">
        <v>5000</v>
      </c>
      <c r="D410" s="433">
        <v>15000</v>
      </c>
      <c r="E410" s="944"/>
    </row>
    <row r="411" spans="1:5" ht="27.75" customHeight="1" x14ac:dyDescent="0.25">
      <c r="A411" s="947" t="s">
        <v>903</v>
      </c>
      <c r="B411" s="947"/>
      <c r="C411" s="947"/>
      <c r="D411" s="947"/>
      <c r="E411" s="944"/>
    </row>
    <row r="412" spans="1:5" ht="27.75" customHeight="1" x14ac:dyDescent="0.25">
      <c r="A412" s="941" t="s">
        <v>904</v>
      </c>
      <c r="B412" s="942"/>
      <c r="C412" s="942"/>
      <c r="D412" s="943"/>
      <c r="E412" s="944"/>
    </row>
    <row r="413" spans="1:5" ht="27.75" customHeight="1" x14ac:dyDescent="0.25">
      <c r="A413" s="432" t="s">
        <v>871</v>
      </c>
      <c r="B413" s="948" t="s">
        <v>905</v>
      </c>
      <c r="C413" s="949"/>
      <c r="D413" s="950"/>
      <c r="E413" s="944"/>
    </row>
    <row r="414" spans="1:5" ht="27.75" customHeight="1" x14ac:dyDescent="0.25">
      <c r="A414" s="941" t="s">
        <v>917</v>
      </c>
      <c r="B414" s="942"/>
      <c r="C414" s="942"/>
      <c r="D414" s="943"/>
      <c r="E414" s="944"/>
    </row>
    <row r="415" spans="1:5" ht="27.75" customHeight="1" x14ac:dyDescent="0.25">
      <c r="A415" s="432"/>
      <c r="B415" s="435" t="s">
        <v>894</v>
      </c>
      <c r="C415" s="435"/>
      <c r="D415" s="433"/>
      <c r="E415" s="944"/>
    </row>
    <row r="416" spans="1:5" ht="27.75" customHeight="1" x14ac:dyDescent="0.25">
      <c r="A416" s="432" t="s">
        <v>244</v>
      </c>
      <c r="B416" s="433" t="s">
        <v>924</v>
      </c>
      <c r="C416" s="433"/>
      <c r="D416" s="433"/>
      <c r="E416" s="944"/>
    </row>
    <row r="417" spans="1:5" ht="27.75" customHeight="1" x14ac:dyDescent="0.25">
      <c r="A417" s="432" t="s">
        <v>908</v>
      </c>
      <c r="B417" s="433">
        <v>15</v>
      </c>
      <c r="C417" s="433"/>
      <c r="D417" s="433"/>
      <c r="E417" s="944"/>
    </row>
    <row r="418" spans="1:5" ht="27.75" customHeight="1" x14ac:dyDescent="0.25">
      <c r="A418" s="432" t="s">
        <v>299</v>
      </c>
      <c r="B418" s="433">
        <v>5</v>
      </c>
      <c r="C418" s="433"/>
      <c r="D418" s="436"/>
      <c r="E418" s="944"/>
    </row>
    <row r="419" spans="1:5" ht="27.75" customHeight="1" x14ac:dyDescent="0.25">
      <c r="A419" s="432" t="s">
        <v>909</v>
      </c>
      <c r="B419" s="433">
        <v>8</v>
      </c>
      <c r="C419" s="433"/>
      <c r="D419" s="436"/>
      <c r="E419" s="944"/>
    </row>
    <row r="420" spans="1:5" ht="27.75" customHeight="1" x14ac:dyDescent="0.25">
      <c r="A420" s="432" t="s">
        <v>39</v>
      </c>
      <c r="B420" s="433">
        <v>13</v>
      </c>
      <c r="C420" s="433"/>
      <c r="D420" s="436"/>
      <c r="E420" s="944"/>
    </row>
    <row r="421" spans="1:5" ht="27.75" customHeight="1" x14ac:dyDescent="0.25">
      <c r="A421" s="432" t="s">
        <v>910</v>
      </c>
      <c r="B421" s="433">
        <v>6000</v>
      </c>
      <c r="C421" s="433"/>
      <c r="D421" s="433"/>
      <c r="E421" s="944"/>
    </row>
    <row r="422" spans="1:5" ht="27.75" customHeight="1" x14ac:dyDescent="0.25">
      <c r="A422" s="432" t="s">
        <v>911</v>
      </c>
      <c r="B422" s="433">
        <v>17500</v>
      </c>
      <c r="C422" s="433"/>
      <c r="D422" s="433"/>
      <c r="E422" s="944"/>
    </row>
    <row r="423" spans="1:5" ht="27.75" customHeight="1" x14ac:dyDescent="0.25">
      <c r="A423" s="432" t="s">
        <v>885</v>
      </c>
      <c r="B423" s="433">
        <v>23500</v>
      </c>
      <c r="C423" s="433"/>
      <c r="D423" s="433"/>
      <c r="E423" s="944"/>
    </row>
    <row r="424" spans="1:5" ht="27.75" customHeight="1" x14ac:dyDescent="0.25">
      <c r="A424" s="432"/>
      <c r="B424" s="433" t="s">
        <v>912</v>
      </c>
      <c r="C424" s="433"/>
      <c r="D424" s="433">
        <f>B423+B410+C410+D410+D397</f>
        <v>74000</v>
      </c>
      <c r="E424" s="944"/>
    </row>
    <row r="425" spans="1:5" ht="27.75" customHeight="1" x14ac:dyDescent="0.25">
      <c r="A425" s="951" t="s">
        <v>864</v>
      </c>
      <c r="B425" s="952"/>
      <c r="C425" s="952"/>
      <c r="D425" s="952"/>
      <c r="E425" s="953"/>
    </row>
    <row r="426" spans="1:5" ht="27.75" customHeight="1" x14ac:dyDescent="0.25">
      <c r="A426" s="954" t="s">
        <v>865</v>
      </c>
      <c r="B426" s="955"/>
      <c r="C426" s="430" t="s">
        <v>937</v>
      </c>
      <c r="D426" s="430" t="s">
        <v>940</v>
      </c>
      <c r="E426" s="440"/>
    </row>
    <row r="427" spans="1:5" ht="27.75" customHeight="1" x14ac:dyDescent="0.25">
      <c r="A427" s="954" t="s">
        <v>868</v>
      </c>
      <c r="B427" s="955"/>
      <c r="C427" s="431"/>
      <c r="D427" s="431"/>
      <c r="E427" s="440"/>
    </row>
    <row r="428" spans="1:5" ht="27.75" customHeight="1" x14ac:dyDescent="0.25">
      <c r="A428" s="959" t="s">
        <v>869</v>
      </c>
      <c r="B428" s="960"/>
      <c r="C428" s="960"/>
      <c r="D428" s="431"/>
      <c r="E428" s="440"/>
    </row>
    <row r="429" spans="1:5" ht="27.75" customHeight="1" x14ac:dyDescent="0.25">
      <c r="A429" s="441"/>
      <c r="B429" s="431"/>
      <c r="C429" s="431"/>
      <c r="D429" s="431"/>
      <c r="E429" s="440"/>
    </row>
    <row r="430" spans="1:5" ht="27.75" customHeight="1" x14ac:dyDescent="0.25">
      <c r="A430" s="941" t="s">
        <v>919</v>
      </c>
      <c r="B430" s="942"/>
      <c r="C430" s="942"/>
      <c r="D430" s="943"/>
      <c r="E430" s="938" t="s">
        <v>454</v>
      </c>
    </row>
    <row r="431" spans="1:5" ht="27.75" customHeight="1" x14ac:dyDescent="0.25">
      <c r="A431" s="432" t="s">
        <v>871</v>
      </c>
      <c r="B431" s="433"/>
      <c r="C431" s="939" t="s">
        <v>872</v>
      </c>
      <c r="D431" s="940"/>
      <c r="E431" s="938"/>
    </row>
    <row r="432" spans="1:5" ht="27.75" customHeight="1" x14ac:dyDescent="0.25">
      <c r="A432" s="432" t="s">
        <v>873</v>
      </c>
      <c r="B432" s="433" t="s">
        <v>874</v>
      </c>
      <c r="C432" s="433"/>
      <c r="D432" s="433"/>
      <c r="E432" s="938"/>
    </row>
    <row r="433" spans="1:5" ht="39.75" customHeight="1" x14ac:dyDescent="0.25">
      <c r="A433" s="941" t="s">
        <v>875</v>
      </c>
      <c r="B433" s="942"/>
      <c r="C433" s="942"/>
      <c r="D433" s="943"/>
      <c r="E433" s="944" t="s">
        <v>941</v>
      </c>
    </row>
    <row r="434" spans="1:5" ht="27.75" customHeight="1" x14ac:dyDescent="0.25">
      <c r="A434" s="434" t="s">
        <v>877</v>
      </c>
      <c r="B434" s="433"/>
      <c r="C434" s="433" t="s">
        <v>878</v>
      </c>
      <c r="D434" s="433" t="s">
        <v>879</v>
      </c>
      <c r="E434" s="944"/>
    </row>
    <row r="435" spans="1:5" ht="27.75" customHeight="1" x14ac:dyDescent="0.25">
      <c r="A435" s="945"/>
      <c r="B435" s="945"/>
      <c r="C435" s="435" t="s">
        <v>880</v>
      </c>
      <c r="D435" s="435" t="s">
        <v>881</v>
      </c>
      <c r="E435" s="944"/>
    </row>
    <row r="436" spans="1:5" ht="27.75" customHeight="1" x14ac:dyDescent="0.25">
      <c r="A436" s="945"/>
      <c r="B436" s="945"/>
      <c r="C436" s="433" t="s">
        <v>882</v>
      </c>
      <c r="D436" s="433">
        <v>5000</v>
      </c>
      <c r="E436" s="944"/>
    </row>
    <row r="437" spans="1:5" ht="27.75" customHeight="1" x14ac:dyDescent="0.25">
      <c r="A437" s="945"/>
      <c r="B437" s="945"/>
      <c r="C437" s="433" t="s">
        <v>883</v>
      </c>
      <c r="D437" s="433">
        <v>15000</v>
      </c>
      <c r="E437" s="944"/>
    </row>
    <row r="438" spans="1:5" ht="27.75" customHeight="1" x14ac:dyDescent="0.25">
      <c r="A438" s="945"/>
      <c r="B438" s="945"/>
      <c r="C438" s="433" t="s">
        <v>884</v>
      </c>
      <c r="D438" s="433">
        <v>25500</v>
      </c>
      <c r="E438" s="944"/>
    </row>
    <row r="439" spans="1:5" ht="27.75" customHeight="1" x14ac:dyDescent="0.25">
      <c r="A439" s="946" t="s">
        <v>885</v>
      </c>
      <c r="B439" s="946"/>
      <c r="C439" s="433"/>
      <c r="D439" s="433">
        <v>25500</v>
      </c>
      <c r="E439" s="944"/>
    </row>
    <row r="440" spans="1:5" ht="27.75" customHeight="1" x14ac:dyDescent="0.25">
      <c r="A440" s="947" t="s">
        <v>886</v>
      </c>
      <c r="B440" s="947"/>
      <c r="C440" s="947"/>
      <c r="D440" s="947"/>
      <c r="E440" s="944"/>
    </row>
    <row r="441" spans="1:5" ht="27.75" customHeight="1" x14ac:dyDescent="0.25">
      <c r="A441" s="946" t="s">
        <v>887</v>
      </c>
      <c r="B441" s="946"/>
      <c r="C441" s="946"/>
      <c r="D441" s="946"/>
      <c r="E441" s="944"/>
    </row>
    <row r="442" spans="1:5" ht="27.75" customHeight="1" x14ac:dyDescent="0.25">
      <c r="A442" s="947" t="s">
        <v>888</v>
      </c>
      <c r="B442" s="947"/>
      <c r="C442" s="947"/>
      <c r="D442" s="947"/>
      <c r="E442" s="944"/>
    </row>
    <row r="443" spans="1:5" ht="27.75" customHeight="1" x14ac:dyDescent="0.25">
      <c r="A443" s="941" t="s">
        <v>889</v>
      </c>
      <c r="B443" s="942"/>
      <c r="C443" s="942"/>
      <c r="D443" s="943"/>
      <c r="E443" s="944"/>
    </row>
    <row r="444" spans="1:5" ht="27.75" customHeight="1" x14ac:dyDescent="0.25">
      <c r="A444" s="432" t="s">
        <v>890</v>
      </c>
      <c r="B444" s="948" t="s">
        <v>891</v>
      </c>
      <c r="C444" s="949"/>
      <c r="D444" s="950"/>
      <c r="E444" s="944"/>
    </row>
    <row r="445" spans="1:5" ht="27.75" customHeight="1" x14ac:dyDescent="0.25">
      <c r="A445" s="432" t="s">
        <v>892</v>
      </c>
      <c r="B445" s="956" t="s">
        <v>893</v>
      </c>
      <c r="C445" s="957"/>
      <c r="D445" s="958"/>
      <c r="E445" s="944"/>
    </row>
    <row r="446" spans="1:5" ht="27.75" customHeight="1" x14ac:dyDescent="0.25">
      <c r="A446" s="432"/>
      <c r="B446" s="435" t="s">
        <v>894</v>
      </c>
      <c r="C446" s="435" t="s">
        <v>895</v>
      </c>
      <c r="D446" s="435" t="s">
        <v>896</v>
      </c>
      <c r="E446" s="944"/>
    </row>
    <row r="447" spans="1:5" ht="27.75" customHeight="1" x14ac:dyDescent="0.25">
      <c r="A447" s="432" t="s">
        <v>897</v>
      </c>
      <c r="B447" s="433" t="s">
        <v>898</v>
      </c>
      <c r="C447" s="433" t="s">
        <v>899</v>
      </c>
      <c r="D447" s="433" t="s">
        <v>900</v>
      </c>
      <c r="E447" s="944"/>
    </row>
    <row r="448" spans="1:5" ht="27.75" customHeight="1" x14ac:dyDescent="0.25">
      <c r="A448" s="432" t="s">
        <v>901</v>
      </c>
      <c r="B448" s="433">
        <v>2</v>
      </c>
      <c r="C448" s="433">
        <v>3</v>
      </c>
      <c r="D448" s="433">
        <v>5</v>
      </c>
      <c r="E448" s="944"/>
    </row>
    <row r="449" spans="1:5" ht="27.75" customHeight="1" x14ac:dyDescent="0.25">
      <c r="A449" s="432" t="s">
        <v>39</v>
      </c>
      <c r="B449" s="433">
        <v>4</v>
      </c>
      <c r="C449" s="433">
        <v>5</v>
      </c>
      <c r="D449" s="433">
        <v>10</v>
      </c>
      <c r="E449" s="944"/>
    </row>
    <row r="450" spans="1:5" ht="27.75" customHeight="1" x14ac:dyDescent="0.25">
      <c r="A450" s="434" t="s">
        <v>877</v>
      </c>
      <c r="B450" s="436"/>
      <c r="C450" s="436"/>
      <c r="D450" s="436"/>
      <c r="E450" s="944"/>
    </row>
    <row r="451" spans="1:5" ht="27.75" customHeight="1" x14ac:dyDescent="0.25">
      <c r="A451" s="432" t="s">
        <v>902</v>
      </c>
      <c r="B451" s="433">
        <v>2500</v>
      </c>
      <c r="C451" s="433">
        <v>2500</v>
      </c>
      <c r="D451" s="433">
        <v>3000</v>
      </c>
      <c r="E451" s="944"/>
    </row>
    <row r="452" spans="1:5" ht="27.75" customHeight="1" x14ac:dyDescent="0.25">
      <c r="A452" s="432" t="s">
        <v>885</v>
      </c>
      <c r="B452" s="433">
        <v>5000</v>
      </c>
      <c r="C452" s="433">
        <v>5000</v>
      </c>
      <c r="D452" s="433">
        <v>15000</v>
      </c>
      <c r="E452" s="944"/>
    </row>
    <row r="453" spans="1:5" ht="27.75" customHeight="1" x14ac:dyDescent="0.25">
      <c r="A453" s="947" t="s">
        <v>903</v>
      </c>
      <c r="B453" s="947"/>
      <c r="C453" s="947"/>
      <c r="D453" s="947"/>
      <c r="E453" s="944"/>
    </row>
    <row r="454" spans="1:5" ht="27.75" customHeight="1" x14ac:dyDescent="0.25">
      <c r="A454" s="941" t="s">
        <v>904</v>
      </c>
      <c r="B454" s="942"/>
      <c r="C454" s="942"/>
      <c r="D454" s="943"/>
      <c r="E454" s="944"/>
    </row>
    <row r="455" spans="1:5" ht="27.75" customHeight="1" x14ac:dyDescent="0.25">
      <c r="A455" s="432" t="s">
        <v>871</v>
      </c>
      <c r="B455" s="948" t="s">
        <v>905</v>
      </c>
      <c r="C455" s="949"/>
      <c r="D455" s="950"/>
      <c r="E455" s="944"/>
    </row>
    <row r="456" spans="1:5" ht="27.75" customHeight="1" x14ac:dyDescent="0.25">
      <c r="A456" s="941" t="s">
        <v>917</v>
      </c>
      <c r="B456" s="942"/>
      <c r="C456" s="942"/>
      <c r="D456" s="943"/>
      <c r="E456" s="944"/>
    </row>
    <row r="457" spans="1:5" ht="27.75" customHeight="1" x14ac:dyDescent="0.25">
      <c r="A457" s="432"/>
      <c r="B457" s="435" t="s">
        <v>894</v>
      </c>
      <c r="C457" s="435"/>
      <c r="D457" s="433"/>
      <c r="E457" s="944"/>
    </row>
    <row r="458" spans="1:5" ht="27.75" customHeight="1" x14ac:dyDescent="0.25">
      <c r="A458" s="432" t="s">
        <v>244</v>
      </c>
      <c r="B458" s="433" t="s">
        <v>924</v>
      </c>
      <c r="C458" s="433"/>
      <c r="D458" s="433"/>
      <c r="E458" s="944"/>
    </row>
    <row r="459" spans="1:5" ht="27.75" customHeight="1" x14ac:dyDescent="0.25">
      <c r="A459" s="432" t="s">
        <v>908</v>
      </c>
      <c r="B459" s="433">
        <v>15</v>
      </c>
      <c r="C459" s="433"/>
      <c r="D459" s="433"/>
      <c r="E459" s="944"/>
    </row>
    <row r="460" spans="1:5" ht="27.75" customHeight="1" x14ac:dyDescent="0.25">
      <c r="A460" s="432" t="s">
        <v>299</v>
      </c>
      <c r="B460" s="433">
        <v>5</v>
      </c>
      <c r="C460" s="433"/>
      <c r="D460" s="436"/>
      <c r="E460" s="944"/>
    </row>
    <row r="461" spans="1:5" ht="27.75" customHeight="1" x14ac:dyDescent="0.25">
      <c r="A461" s="432" t="s">
        <v>909</v>
      </c>
      <c r="B461" s="433">
        <v>8</v>
      </c>
      <c r="C461" s="433"/>
      <c r="D461" s="436"/>
      <c r="E461" s="944"/>
    </row>
    <row r="462" spans="1:5" ht="27.75" customHeight="1" x14ac:dyDescent="0.25">
      <c r="A462" s="432" t="s">
        <v>39</v>
      </c>
      <c r="B462" s="433">
        <v>13</v>
      </c>
      <c r="C462" s="433"/>
      <c r="D462" s="436"/>
      <c r="E462" s="944"/>
    </row>
    <row r="463" spans="1:5" ht="27.75" customHeight="1" x14ac:dyDescent="0.25">
      <c r="A463" s="432" t="s">
        <v>910</v>
      </c>
      <c r="B463" s="433">
        <v>6000</v>
      </c>
      <c r="C463" s="433"/>
      <c r="D463" s="433"/>
      <c r="E463" s="944"/>
    </row>
    <row r="464" spans="1:5" ht="27.75" customHeight="1" x14ac:dyDescent="0.25">
      <c r="A464" s="432" t="s">
        <v>911</v>
      </c>
      <c r="B464" s="433">
        <v>17500</v>
      </c>
      <c r="C464" s="433"/>
      <c r="D464" s="433"/>
      <c r="E464" s="944"/>
    </row>
    <row r="465" spans="1:5" ht="27.75" customHeight="1" x14ac:dyDescent="0.25">
      <c r="A465" s="432" t="s">
        <v>885</v>
      </c>
      <c r="B465" s="433">
        <v>23500</v>
      </c>
      <c r="C465" s="433"/>
      <c r="D465" s="433"/>
      <c r="E465" s="944"/>
    </row>
    <row r="466" spans="1:5" ht="27.75" customHeight="1" x14ac:dyDescent="0.25">
      <c r="A466" s="432"/>
      <c r="B466" s="433" t="s">
        <v>912</v>
      </c>
      <c r="C466" s="433"/>
      <c r="D466" s="433">
        <f>B465+B452+C452+D452+D439</f>
        <v>74000</v>
      </c>
      <c r="E466" s="944"/>
    </row>
  </sheetData>
  <mergeCells count="231">
    <mergeCell ref="A1:E1"/>
    <mergeCell ref="A2:B2"/>
    <mergeCell ref="A3:B3"/>
    <mergeCell ref="A4:C4"/>
    <mergeCell ref="A6:D6"/>
    <mergeCell ref="E6:E8"/>
    <mergeCell ref="C7:D7"/>
    <mergeCell ref="A29:D29"/>
    <mergeCell ref="A30:D30"/>
    <mergeCell ref="B31:D31"/>
    <mergeCell ref="A32:D32"/>
    <mergeCell ref="A44:E44"/>
    <mergeCell ref="A45:B45"/>
    <mergeCell ref="A9:D9"/>
    <mergeCell ref="E9:E42"/>
    <mergeCell ref="A11:B14"/>
    <mergeCell ref="A15:B15"/>
    <mergeCell ref="A16:D16"/>
    <mergeCell ref="A17:D17"/>
    <mergeCell ref="A18:D18"/>
    <mergeCell ref="A19:D19"/>
    <mergeCell ref="B20:D20"/>
    <mergeCell ref="B21:D21"/>
    <mergeCell ref="A46:B46"/>
    <mergeCell ref="A47:C47"/>
    <mergeCell ref="A49:D49"/>
    <mergeCell ref="E49:E51"/>
    <mergeCell ref="C50:D50"/>
    <mergeCell ref="A52:D52"/>
    <mergeCell ref="E52:E85"/>
    <mergeCell ref="A54:B57"/>
    <mergeCell ref="A58:B58"/>
    <mergeCell ref="A59:D59"/>
    <mergeCell ref="A73:D73"/>
    <mergeCell ref="B74:D74"/>
    <mergeCell ref="A75:D75"/>
    <mergeCell ref="A87:E87"/>
    <mergeCell ref="A88:B88"/>
    <mergeCell ref="A89:B89"/>
    <mergeCell ref="A60:D60"/>
    <mergeCell ref="A61:D61"/>
    <mergeCell ref="A62:D62"/>
    <mergeCell ref="B63:D63"/>
    <mergeCell ref="B64:D64"/>
    <mergeCell ref="A72:D72"/>
    <mergeCell ref="A90:C90"/>
    <mergeCell ref="A92:D92"/>
    <mergeCell ref="E92:E94"/>
    <mergeCell ref="C93:D93"/>
    <mergeCell ref="A95:D95"/>
    <mergeCell ref="E95:E128"/>
    <mergeCell ref="A97:B100"/>
    <mergeCell ref="A101:B101"/>
    <mergeCell ref="A102:D102"/>
    <mergeCell ref="A103:D103"/>
    <mergeCell ref="B117:D117"/>
    <mergeCell ref="A118:D118"/>
    <mergeCell ref="A129:E129"/>
    <mergeCell ref="A130:B130"/>
    <mergeCell ref="A131:B131"/>
    <mergeCell ref="A132:C132"/>
    <mergeCell ref="A104:D104"/>
    <mergeCell ref="A105:D105"/>
    <mergeCell ref="B106:D106"/>
    <mergeCell ref="B107:D107"/>
    <mergeCell ref="A115:D115"/>
    <mergeCell ref="A116:D116"/>
    <mergeCell ref="A134:D134"/>
    <mergeCell ref="E134:E136"/>
    <mergeCell ref="C135:D135"/>
    <mergeCell ref="A137:D137"/>
    <mergeCell ref="E137:E170"/>
    <mergeCell ref="A139:B142"/>
    <mergeCell ref="A143:B143"/>
    <mergeCell ref="A144:D144"/>
    <mergeCell ref="A145:D145"/>
    <mergeCell ref="A146:D146"/>
    <mergeCell ref="A160:D160"/>
    <mergeCell ref="A171:E171"/>
    <mergeCell ref="A172:B172"/>
    <mergeCell ref="A173:B173"/>
    <mergeCell ref="A174:C174"/>
    <mergeCell ref="A176:D176"/>
    <mergeCell ref="E176:E178"/>
    <mergeCell ref="C177:D177"/>
    <mergeCell ref="A147:D147"/>
    <mergeCell ref="B148:D148"/>
    <mergeCell ref="B149:D149"/>
    <mergeCell ref="A157:D157"/>
    <mergeCell ref="A158:D158"/>
    <mergeCell ref="B159:D159"/>
    <mergeCell ref="A199:D199"/>
    <mergeCell ref="A200:D200"/>
    <mergeCell ref="B201:D201"/>
    <mergeCell ref="A202:D202"/>
    <mergeCell ref="A213:E213"/>
    <mergeCell ref="A214:B214"/>
    <mergeCell ref="A179:D179"/>
    <mergeCell ref="E179:E212"/>
    <mergeCell ref="A181:B184"/>
    <mergeCell ref="A185:B185"/>
    <mergeCell ref="A186:D186"/>
    <mergeCell ref="A187:D187"/>
    <mergeCell ref="A188:D188"/>
    <mergeCell ref="A189:D189"/>
    <mergeCell ref="B190:D190"/>
    <mergeCell ref="B191:D191"/>
    <mergeCell ref="A215:B215"/>
    <mergeCell ref="A216:C216"/>
    <mergeCell ref="A218:D218"/>
    <mergeCell ref="E218:E220"/>
    <mergeCell ref="C219:D219"/>
    <mergeCell ref="A221:D221"/>
    <mergeCell ref="E221:E254"/>
    <mergeCell ref="A223:B226"/>
    <mergeCell ref="A227:B227"/>
    <mergeCell ref="A228:D228"/>
    <mergeCell ref="A242:D242"/>
    <mergeCell ref="B243:D243"/>
    <mergeCell ref="A244:D244"/>
    <mergeCell ref="A256:E256"/>
    <mergeCell ref="A257:B257"/>
    <mergeCell ref="A258:B258"/>
    <mergeCell ref="A229:D229"/>
    <mergeCell ref="A230:D230"/>
    <mergeCell ref="A231:D231"/>
    <mergeCell ref="B232:D232"/>
    <mergeCell ref="B233:D233"/>
    <mergeCell ref="A241:D241"/>
    <mergeCell ref="A259:C259"/>
    <mergeCell ref="A261:D261"/>
    <mergeCell ref="E261:E263"/>
    <mergeCell ref="C262:D262"/>
    <mergeCell ref="A264:D264"/>
    <mergeCell ref="E264:E297"/>
    <mergeCell ref="A266:B269"/>
    <mergeCell ref="A270:B270"/>
    <mergeCell ref="A271:D271"/>
    <mergeCell ref="A272:D272"/>
    <mergeCell ref="B286:D286"/>
    <mergeCell ref="A287:D287"/>
    <mergeCell ref="A298:E298"/>
    <mergeCell ref="A299:B299"/>
    <mergeCell ref="A300:B300"/>
    <mergeCell ref="A301:C301"/>
    <mergeCell ref="A273:D273"/>
    <mergeCell ref="A274:D274"/>
    <mergeCell ref="B275:D275"/>
    <mergeCell ref="B276:D276"/>
    <mergeCell ref="A284:D284"/>
    <mergeCell ref="A285:D285"/>
    <mergeCell ref="A303:D303"/>
    <mergeCell ref="E303:E305"/>
    <mergeCell ref="C304:D304"/>
    <mergeCell ref="A306:D306"/>
    <mergeCell ref="E306:E339"/>
    <mergeCell ref="A308:B311"/>
    <mergeCell ref="A312:B312"/>
    <mergeCell ref="A313:D313"/>
    <mergeCell ref="A314:D314"/>
    <mergeCell ref="A315:D315"/>
    <mergeCell ref="A329:D329"/>
    <mergeCell ref="A340:E340"/>
    <mergeCell ref="A341:B341"/>
    <mergeCell ref="A342:B342"/>
    <mergeCell ref="A343:C343"/>
    <mergeCell ref="A345:D345"/>
    <mergeCell ref="E345:E347"/>
    <mergeCell ref="C346:D346"/>
    <mergeCell ref="A316:D316"/>
    <mergeCell ref="B317:D317"/>
    <mergeCell ref="B318:D318"/>
    <mergeCell ref="A326:D326"/>
    <mergeCell ref="A327:D327"/>
    <mergeCell ref="B328:D328"/>
    <mergeCell ref="A348:D348"/>
    <mergeCell ref="E348:E381"/>
    <mergeCell ref="A350:B353"/>
    <mergeCell ref="A354:B354"/>
    <mergeCell ref="A355:D355"/>
    <mergeCell ref="A356:D356"/>
    <mergeCell ref="A357:D357"/>
    <mergeCell ref="A358:D358"/>
    <mergeCell ref="B359:D359"/>
    <mergeCell ref="B360:D360"/>
    <mergeCell ref="E388:E390"/>
    <mergeCell ref="C389:D389"/>
    <mergeCell ref="A391:D391"/>
    <mergeCell ref="E391:E424"/>
    <mergeCell ref="A393:B396"/>
    <mergeCell ref="A397:B397"/>
    <mergeCell ref="A398:D398"/>
    <mergeCell ref="A368:D368"/>
    <mergeCell ref="A369:D369"/>
    <mergeCell ref="B370:D370"/>
    <mergeCell ref="A371:D371"/>
    <mergeCell ref="A383:E383"/>
    <mergeCell ref="A384:B384"/>
    <mergeCell ref="A399:D399"/>
    <mergeCell ref="A400:D400"/>
    <mergeCell ref="A401:D401"/>
    <mergeCell ref="B402:D402"/>
    <mergeCell ref="B403:D403"/>
    <mergeCell ref="A411:D411"/>
    <mergeCell ref="A385:B385"/>
    <mergeCell ref="A386:C386"/>
    <mergeCell ref="A388:D388"/>
    <mergeCell ref="E430:E432"/>
    <mergeCell ref="C431:D431"/>
    <mergeCell ref="A433:D433"/>
    <mergeCell ref="E433:E466"/>
    <mergeCell ref="A435:B438"/>
    <mergeCell ref="A439:B439"/>
    <mergeCell ref="A440:D440"/>
    <mergeCell ref="A441:D441"/>
    <mergeCell ref="A412:D412"/>
    <mergeCell ref="B413:D413"/>
    <mergeCell ref="A414:D414"/>
    <mergeCell ref="A425:E425"/>
    <mergeCell ref="A426:B426"/>
    <mergeCell ref="A427:B427"/>
    <mergeCell ref="B455:D455"/>
    <mergeCell ref="A456:D456"/>
    <mergeCell ref="A442:D442"/>
    <mergeCell ref="A443:D443"/>
    <mergeCell ref="B444:D444"/>
    <mergeCell ref="B445:D445"/>
    <mergeCell ref="A453:D453"/>
    <mergeCell ref="A454:D454"/>
    <mergeCell ref="A428:C428"/>
    <mergeCell ref="A430:D430"/>
  </mergeCells>
  <printOptions horizontalCentered="1"/>
  <pageMargins left="0.25" right="0.25" top="0.65" bottom="0.4" header="0.18" footer="0.14000000000000001"/>
  <pageSetup paperSize="9" scale="60" orientation="portrait" horizontalDpi="4294967293" r:id="rId1"/>
  <headerFooter alignWithMargins="0"/>
  <rowBreaks count="10" manualBreakCount="10">
    <brk id="43" max="4" man="1"/>
    <brk id="85" max="4" man="1"/>
    <brk id="128" max="4" man="1"/>
    <brk id="170" max="4" man="1"/>
    <brk id="212" max="4" man="1"/>
    <brk id="255" max="4" man="1"/>
    <brk id="297" max="4" man="1"/>
    <brk id="339" max="4" man="1"/>
    <brk id="382" max="4" man="1"/>
    <brk id="42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2"/>
  <sheetViews>
    <sheetView view="pageBreakPreview" topLeftCell="A319" zoomScale="70" zoomScaleSheetLayoutView="70" workbookViewId="0">
      <selection activeCell="A262" sqref="A262:H262"/>
    </sheetView>
  </sheetViews>
  <sheetFormatPr defaultRowHeight="16.5" x14ac:dyDescent="0.25"/>
  <cols>
    <col min="1" max="1" width="24.42578125" style="31" customWidth="1"/>
    <col min="2" max="2" width="23.140625" style="25" customWidth="1"/>
    <col min="3" max="3" width="20.7109375" style="25" customWidth="1"/>
    <col min="4" max="4" width="21.5703125" style="25" customWidth="1"/>
    <col min="5" max="5" width="9.5703125" style="25" customWidth="1"/>
    <col min="6" max="6" width="25.7109375" style="25" customWidth="1"/>
    <col min="7" max="7" width="16.28515625" style="25" customWidth="1"/>
    <col min="8" max="8" width="17.5703125" style="25" customWidth="1"/>
    <col min="9" max="255" width="9.140625" style="25"/>
    <col min="256" max="256" width="24.42578125" style="25" customWidth="1"/>
    <col min="257" max="257" width="23.140625" style="25" customWidth="1"/>
    <col min="258" max="258" width="20.7109375" style="25" customWidth="1"/>
    <col min="259" max="259" width="21.5703125" style="25" customWidth="1"/>
    <col min="260" max="260" width="11.5703125" style="25" customWidth="1"/>
    <col min="261" max="261" width="25.7109375" style="25" customWidth="1"/>
    <col min="262" max="262" width="16.28515625" style="25" customWidth="1"/>
    <col min="263" max="263" width="21.7109375" style="25" customWidth="1"/>
    <col min="264" max="264" width="23.140625" style="25" customWidth="1"/>
    <col min="265" max="511" width="9.140625" style="25"/>
    <col min="512" max="512" width="24.42578125" style="25" customWidth="1"/>
    <col min="513" max="513" width="23.140625" style="25" customWidth="1"/>
    <col min="514" max="514" width="20.7109375" style="25" customWidth="1"/>
    <col min="515" max="515" width="21.5703125" style="25" customWidth="1"/>
    <col min="516" max="516" width="11.5703125" style="25" customWidth="1"/>
    <col min="517" max="517" width="25.7109375" style="25" customWidth="1"/>
    <col min="518" max="518" width="16.28515625" style="25" customWidth="1"/>
    <col min="519" max="519" width="21.7109375" style="25" customWidth="1"/>
    <col min="520" max="520" width="23.140625" style="25" customWidth="1"/>
    <col min="521" max="767" width="9.140625" style="25"/>
    <col min="768" max="768" width="24.42578125" style="25" customWidth="1"/>
    <col min="769" max="769" width="23.140625" style="25" customWidth="1"/>
    <col min="770" max="770" width="20.7109375" style="25" customWidth="1"/>
    <col min="771" max="771" width="21.5703125" style="25" customWidth="1"/>
    <col min="772" max="772" width="11.5703125" style="25" customWidth="1"/>
    <col min="773" max="773" width="25.7109375" style="25" customWidth="1"/>
    <col min="774" max="774" width="16.28515625" style="25" customWidth="1"/>
    <col min="775" max="775" width="21.7109375" style="25" customWidth="1"/>
    <col min="776" max="776" width="23.140625" style="25" customWidth="1"/>
    <col min="777" max="1023" width="9.140625" style="25"/>
    <col min="1024" max="1024" width="24.42578125" style="25" customWidth="1"/>
    <col min="1025" max="1025" width="23.140625" style="25" customWidth="1"/>
    <col min="1026" max="1026" width="20.7109375" style="25" customWidth="1"/>
    <col min="1027" max="1027" width="21.5703125" style="25" customWidth="1"/>
    <col min="1028" max="1028" width="11.5703125" style="25" customWidth="1"/>
    <col min="1029" max="1029" width="25.7109375" style="25" customWidth="1"/>
    <col min="1030" max="1030" width="16.28515625" style="25" customWidth="1"/>
    <col min="1031" max="1031" width="21.7109375" style="25" customWidth="1"/>
    <col min="1032" max="1032" width="23.140625" style="25" customWidth="1"/>
    <col min="1033" max="1279" width="9.140625" style="25"/>
    <col min="1280" max="1280" width="24.42578125" style="25" customWidth="1"/>
    <col min="1281" max="1281" width="23.140625" style="25" customWidth="1"/>
    <col min="1282" max="1282" width="20.7109375" style="25" customWidth="1"/>
    <col min="1283" max="1283" width="21.5703125" style="25" customWidth="1"/>
    <col min="1284" max="1284" width="11.5703125" style="25" customWidth="1"/>
    <col min="1285" max="1285" width="25.7109375" style="25" customWidth="1"/>
    <col min="1286" max="1286" width="16.28515625" style="25" customWidth="1"/>
    <col min="1287" max="1287" width="21.7109375" style="25" customWidth="1"/>
    <col min="1288" max="1288" width="23.140625" style="25" customWidth="1"/>
    <col min="1289" max="1535" width="9.140625" style="25"/>
    <col min="1536" max="1536" width="24.42578125" style="25" customWidth="1"/>
    <col min="1537" max="1537" width="23.140625" style="25" customWidth="1"/>
    <col min="1538" max="1538" width="20.7109375" style="25" customWidth="1"/>
    <col min="1539" max="1539" width="21.5703125" style="25" customWidth="1"/>
    <col min="1540" max="1540" width="11.5703125" style="25" customWidth="1"/>
    <col min="1541" max="1541" width="25.7109375" style="25" customWidth="1"/>
    <col min="1542" max="1542" width="16.28515625" style="25" customWidth="1"/>
    <col min="1543" max="1543" width="21.7109375" style="25" customWidth="1"/>
    <col min="1544" max="1544" width="23.140625" style="25" customWidth="1"/>
    <col min="1545" max="1791" width="9.140625" style="25"/>
    <col min="1792" max="1792" width="24.42578125" style="25" customWidth="1"/>
    <col min="1793" max="1793" width="23.140625" style="25" customWidth="1"/>
    <col min="1794" max="1794" width="20.7109375" style="25" customWidth="1"/>
    <col min="1795" max="1795" width="21.5703125" style="25" customWidth="1"/>
    <col min="1796" max="1796" width="11.5703125" style="25" customWidth="1"/>
    <col min="1797" max="1797" width="25.7109375" style="25" customWidth="1"/>
    <col min="1798" max="1798" width="16.28515625" style="25" customWidth="1"/>
    <col min="1799" max="1799" width="21.7109375" style="25" customWidth="1"/>
    <col min="1800" max="1800" width="23.140625" style="25" customWidth="1"/>
    <col min="1801" max="2047" width="9.140625" style="25"/>
    <col min="2048" max="2048" width="24.42578125" style="25" customWidth="1"/>
    <col min="2049" max="2049" width="23.140625" style="25" customWidth="1"/>
    <col min="2050" max="2050" width="20.7109375" style="25" customWidth="1"/>
    <col min="2051" max="2051" width="21.5703125" style="25" customWidth="1"/>
    <col min="2052" max="2052" width="11.5703125" style="25" customWidth="1"/>
    <col min="2053" max="2053" width="25.7109375" style="25" customWidth="1"/>
    <col min="2054" max="2054" width="16.28515625" style="25" customWidth="1"/>
    <col min="2055" max="2055" width="21.7109375" style="25" customWidth="1"/>
    <col min="2056" max="2056" width="23.140625" style="25" customWidth="1"/>
    <col min="2057" max="2303" width="9.140625" style="25"/>
    <col min="2304" max="2304" width="24.42578125" style="25" customWidth="1"/>
    <col min="2305" max="2305" width="23.140625" style="25" customWidth="1"/>
    <col min="2306" max="2306" width="20.7109375" style="25" customWidth="1"/>
    <col min="2307" max="2307" width="21.5703125" style="25" customWidth="1"/>
    <col min="2308" max="2308" width="11.5703125" style="25" customWidth="1"/>
    <col min="2309" max="2309" width="25.7109375" style="25" customWidth="1"/>
    <col min="2310" max="2310" width="16.28515625" style="25" customWidth="1"/>
    <col min="2311" max="2311" width="21.7109375" style="25" customWidth="1"/>
    <col min="2312" max="2312" width="23.140625" style="25" customWidth="1"/>
    <col min="2313" max="2559" width="9.140625" style="25"/>
    <col min="2560" max="2560" width="24.42578125" style="25" customWidth="1"/>
    <col min="2561" max="2561" width="23.140625" style="25" customWidth="1"/>
    <col min="2562" max="2562" width="20.7109375" style="25" customWidth="1"/>
    <col min="2563" max="2563" width="21.5703125" style="25" customWidth="1"/>
    <col min="2564" max="2564" width="11.5703125" style="25" customWidth="1"/>
    <col min="2565" max="2565" width="25.7109375" style="25" customWidth="1"/>
    <col min="2566" max="2566" width="16.28515625" style="25" customWidth="1"/>
    <col min="2567" max="2567" width="21.7109375" style="25" customWidth="1"/>
    <col min="2568" max="2568" width="23.140625" style="25" customWidth="1"/>
    <col min="2569" max="2815" width="9.140625" style="25"/>
    <col min="2816" max="2816" width="24.42578125" style="25" customWidth="1"/>
    <col min="2817" max="2817" width="23.140625" style="25" customWidth="1"/>
    <col min="2818" max="2818" width="20.7109375" style="25" customWidth="1"/>
    <col min="2819" max="2819" width="21.5703125" style="25" customWidth="1"/>
    <col min="2820" max="2820" width="11.5703125" style="25" customWidth="1"/>
    <col min="2821" max="2821" width="25.7109375" style="25" customWidth="1"/>
    <col min="2822" max="2822" width="16.28515625" style="25" customWidth="1"/>
    <col min="2823" max="2823" width="21.7109375" style="25" customWidth="1"/>
    <col min="2824" max="2824" width="23.140625" style="25" customWidth="1"/>
    <col min="2825" max="3071" width="9.140625" style="25"/>
    <col min="3072" max="3072" width="24.42578125" style="25" customWidth="1"/>
    <col min="3073" max="3073" width="23.140625" style="25" customWidth="1"/>
    <col min="3074" max="3074" width="20.7109375" style="25" customWidth="1"/>
    <col min="3075" max="3075" width="21.5703125" style="25" customWidth="1"/>
    <col min="3076" max="3076" width="11.5703125" style="25" customWidth="1"/>
    <col min="3077" max="3077" width="25.7109375" style="25" customWidth="1"/>
    <col min="3078" max="3078" width="16.28515625" style="25" customWidth="1"/>
    <col min="3079" max="3079" width="21.7109375" style="25" customWidth="1"/>
    <col min="3080" max="3080" width="23.140625" style="25" customWidth="1"/>
    <col min="3081" max="3327" width="9.140625" style="25"/>
    <col min="3328" max="3328" width="24.42578125" style="25" customWidth="1"/>
    <col min="3329" max="3329" width="23.140625" style="25" customWidth="1"/>
    <col min="3330" max="3330" width="20.7109375" style="25" customWidth="1"/>
    <col min="3331" max="3331" width="21.5703125" style="25" customWidth="1"/>
    <col min="3332" max="3332" width="11.5703125" style="25" customWidth="1"/>
    <col min="3333" max="3333" width="25.7109375" style="25" customWidth="1"/>
    <col min="3334" max="3334" width="16.28515625" style="25" customWidth="1"/>
    <col min="3335" max="3335" width="21.7109375" style="25" customWidth="1"/>
    <col min="3336" max="3336" width="23.140625" style="25" customWidth="1"/>
    <col min="3337" max="3583" width="9.140625" style="25"/>
    <col min="3584" max="3584" width="24.42578125" style="25" customWidth="1"/>
    <col min="3585" max="3585" width="23.140625" style="25" customWidth="1"/>
    <col min="3586" max="3586" width="20.7109375" style="25" customWidth="1"/>
    <col min="3587" max="3587" width="21.5703125" style="25" customWidth="1"/>
    <col min="3588" max="3588" width="11.5703125" style="25" customWidth="1"/>
    <col min="3589" max="3589" width="25.7109375" style="25" customWidth="1"/>
    <col min="3590" max="3590" width="16.28515625" style="25" customWidth="1"/>
    <col min="3591" max="3591" width="21.7109375" style="25" customWidth="1"/>
    <col min="3592" max="3592" width="23.140625" style="25" customWidth="1"/>
    <col min="3593" max="3839" width="9.140625" style="25"/>
    <col min="3840" max="3840" width="24.42578125" style="25" customWidth="1"/>
    <col min="3841" max="3841" width="23.140625" style="25" customWidth="1"/>
    <col min="3842" max="3842" width="20.7109375" style="25" customWidth="1"/>
    <col min="3843" max="3843" width="21.5703125" style="25" customWidth="1"/>
    <col min="3844" max="3844" width="11.5703125" style="25" customWidth="1"/>
    <col min="3845" max="3845" width="25.7109375" style="25" customWidth="1"/>
    <col min="3846" max="3846" width="16.28515625" style="25" customWidth="1"/>
    <col min="3847" max="3847" width="21.7109375" style="25" customWidth="1"/>
    <col min="3848" max="3848" width="23.140625" style="25" customWidth="1"/>
    <col min="3849" max="4095" width="9.140625" style="25"/>
    <col min="4096" max="4096" width="24.42578125" style="25" customWidth="1"/>
    <col min="4097" max="4097" width="23.140625" style="25" customWidth="1"/>
    <col min="4098" max="4098" width="20.7109375" style="25" customWidth="1"/>
    <col min="4099" max="4099" width="21.5703125" style="25" customWidth="1"/>
    <col min="4100" max="4100" width="11.5703125" style="25" customWidth="1"/>
    <col min="4101" max="4101" width="25.7109375" style="25" customWidth="1"/>
    <col min="4102" max="4102" width="16.28515625" style="25" customWidth="1"/>
    <col min="4103" max="4103" width="21.7109375" style="25" customWidth="1"/>
    <col min="4104" max="4104" width="23.140625" style="25" customWidth="1"/>
    <col min="4105" max="4351" width="9.140625" style="25"/>
    <col min="4352" max="4352" width="24.42578125" style="25" customWidth="1"/>
    <col min="4353" max="4353" width="23.140625" style="25" customWidth="1"/>
    <col min="4354" max="4354" width="20.7109375" style="25" customWidth="1"/>
    <col min="4355" max="4355" width="21.5703125" style="25" customWidth="1"/>
    <col min="4356" max="4356" width="11.5703125" style="25" customWidth="1"/>
    <col min="4357" max="4357" width="25.7109375" style="25" customWidth="1"/>
    <col min="4358" max="4358" width="16.28515625" style="25" customWidth="1"/>
    <col min="4359" max="4359" width="21.7109375" style="25" customWidth="1"/>
    <col min="4360" max="4360" width="23.140625" style="25" customWidth="1"/>
    <col min="4361" max="4607" width="9.140625" style="25"/>
    <col min="4608" max="4608" width="24.42578125" style="25" customWidth="1"/>
    <col min="4609" max="4609" width="23.140625" style="25" customWidth="1"/>
    <col min="4610" max="4610" width="20.7109375" style="25" customWidth="1"/>
    <col min="4611" max="4611" width="21.5703125" style="25" customWidth="1"/>
    <col min="4612" max="4612" width="11.5703125" style="25" customWidth="1"/>
    <col min="4613" max="4613" width="25.7109375" style="25" customWidth="1"/>
    <col min="4614" max="4614" width="16.28515625" style="25" customWidth="1"/>
    <col min="4615" max="4615" width="21.7109375" style="25" customWidth="1"/>
    <col min="4616" max="4616" width="23.140625" style="25" customWidth="1"/>
    <col min="4617" max="4863" width="9.140625" style="25"/>
    <col min="4864" max="4864" width="24.42578125" style="25" customWidth="1"/>
    <col min="4865" max="4865" width="23.140625" style="25" customWidth="1"/>
    <col min="4866" max="4866" width="20.7109375" style="25" customWidth="1"/>
    <col min="4867" max="4867" width="21.5703125" style="25" customWidth="1"/>
    <col min="4868" max="4868" width="11.5703125" style="25" customWidth="1"/>
    <col min="4869" max="4869" width="25.7109375" style="25" customWidth="1"/>
    <col min="4870" max="4870" width="16.28515625" style="25" customWidth="1"/>
    <col min="4871" max="4871" width="21.7109375" style="25" customWidth="1"/>
    <col min="4872" max="4872" width="23.140625" style="25" customWidth="1"/>
    <col min="4873" max="5119" width="9.140625" style="25"/>
    <col min="5120" max="5120" width="24.42578125" style="25" customWidth="1"/>
    <col min="5121" max="5121" width="23.140625" style="25" customWidth="1"/>
    <col min="5122" max="5122" width="20.7109375" style="25" customWidth="1"/>
    <col min="5123" max="5123" width="21.5703125" style="25" customWidth="1"/>
    <col min="5124" max="5124" width="11.5703125" style="25" customWidth="1"/>
    <col min="5125" max="5125" width="25.7109375" style="25" customWidth="1"/>
    <col min="5126" max="5126" width="16.28515625" style="25" customWidth="1"/>
    <col min="5127" max="5127" width="21.7109375" style="25" customWidth="1"/>
    <col min="5128" max="5128" width="23.140625" style="25" customWidth="1"/>
    <col min="5129" max="5375" width="9.140625" style="25"/>
    <col min="5376" max="5376" width="24.42578125" style="25" customWidth="1"/>
    <col min="5377" max="5377" width="23.140625" style="25" customWidth="1"/>
    <col min="5378" max="5378" width="20.7109375" style="25" customWidth="1"/>
    <col min="5379" max="5379" width="21.5703125" style="25" customWidth="1"/>
    <col min="5380" max="5380" width="11.5703125" style="25" customWidth="1"/>
    <col min="5381" max="5381" width="25.7109375" style="25" customWidth="1"/>
    <col min="5382" max="5382" width="16.28515625" style="25" customWidth="1"/>
    <col min="5383" max="5383" width="21.7109375" style="25" customWidth="1"/>
    <col min="5384" max="5384" width="23.140625" style="25" customWidth="1"/>
    <col min="5385" max="5631" width="9.140625" style="25"/>
    <col min="5632" max="5632" width="24.42578125" style="25" customWidth="1"/>
    <col min="5633" max="5633" width="23.140625" style="25" customWidth="1"/>
    <col min="5634" max="5634" width="20.7109375" style="25" customWidth="1"/>
    <col min="5635" max="5635" width="21.5703125" style="25" customWidth="1"/>
    <col min="5636" max="5636" width="11.5703125" style="25" customWidth="1"/>
    <col min="5637" max="5637" width="25.7109375" style="25" customWidth="1"/>
    <col min="5638" max="5638" width="16.28515625" style="25" customWidth="1"/>
    <col min="5639" max="5639" width="21.7109375" style="25" customWidth="1"/>
    <col min="5640" max="5640" width="23.140625" style="25" customWidth="1"/>
    <col min="5641" max="5887" width="9.140625" style="25"/>
    <col min="5888" max="5888" width="24.42578125" style="25" customWidth="1"/>
    <col min="5889" max="5889" width="23.140625" style="25" customWidth="1"/>
    <col min="5890" max="5890" width="20.7109375" style="25" customWidth="1"/>
    <col min="5891" max="5891" width="21.5703125" style="25" customWidth="1"/>
    <col min="5892" max="5892" width="11.5703125" style="25" customWidth="1"/>
    <col min="5893" max="5893" width="25.7109375" style="25" customWidth="1"/>
    <col min="5894" max="5894" width="16.28515625" style="25" customWidth="1"/>
    <col min="5895" max="5895" width="21.7109375" style="25" customWidth="1"/>
    <col min="5896" max="5896" width="23.140625" style="25" customWidth="1"/>
    <col min="5897" max="6143" width="9.140625" style="25"/>
    <col min="6144" max="6144" width="24.42578125" style="25" customWidth="1"/>
    <col min="6145" max="6145" width="23.140625" style="25" customWidth="1"/>
    <col min="6146" max="6146" width="20.7109375" style="25" customWidth="1"/>
    <col min="6147" max="6147" width="21.5703125" style="25" customWidth="1"/>
    <col min="6148" max="6148" width="11.5703125" style="25" customWidth="1"/>
    <col min="6149" max="6149" width="25.7109375" style="25" customWidth="1"/>
    <col min="6150" max="6150" width="16.28515625" style="25" customWidth="1"/>
    <col min="6151" max="6151" width="21.7109375" style="25" customWidth="1"/>
    <col min="6152" max="6152" width="23.140625" style="25" customWidth="1"/>
    <col min="6153" max="6399" width="9.140625" style="25"/>
    <col min="6400" max="6400" width="24.42578125" style="25" customWidth="1"/>
    <col min="6401" max="6401" width="23.140625" style="25" customWidth="1"/>
    <col min="6402" max="6402" width="20.7109375" style="25" customWidth="1"/>
    <col min="6403" max="6403" width="21.5703125" style="25" customWidth="1"/>
    <col min="6404" max="6404" width="11.5703125" style="25" customWidth="1"/>
    <col min="6405" max="6405" width="25.7109375" style="25" customWidth="1"/>
    <col min="6406" max="6406" width="16.28515625" style="25" customWidth="1"/>
    <col min="6407" max="6407" width="21.7109375" style="25" customWidth="1"/>
    <col min="6408" max="6408" width="23.140625" style="25" customWidth="1"/>
    <col min="6409" max="6655" width="9.140625" style="25"/>
    <col min="6656" max="6656" width="24.42578125" style="25" customWidth="1"/>
    <col min="6657" max="6657" width="23.140625" style="25" customWidth="1"/>
    <col min="6658" max="6658" width="20.7109375" style="25" customWidth="1"/>
    <col min="6659" max="6659" width="21.5703125" style="25" customWidth="1"/>
    <col min="6660" max="6660" width="11.5703125" style="25" customWidth="1"/>
    <col min="6661" max="6661" width="25.7109375" style="25" customWidth="1"/>
    <col min="6662" max="6662" width="16.28515625" style="25" customWidth="1"/>
    <col min="6663" max="6663" width="21.7109375" style="25" customWidth="1"/>
    <col min="6664" max="6664" width="23.140625" style="25" customWidth="1"/>
    <col min="6665" max="6911" width="9.140625" style="25"/>
    <col min="6912" max="6912" width="24.42578125" style="25" customWidth="1"/>
    <col min="6913" max="6913" width="23.140625" style="25" customWidth="1"/>
    <col min="6914" max="6914" width="20.7109375" style="25" customWidth="1"/>
    <col min="6915" max="6915" width="21.5703125" style="25" customWidth="1"/>
    <col min="6916" max="6916" width="11.5703125" style="25" customWidth="1"/>
    <col min="6917" max="6917" width="25.7109375" style="25" customWidth="1"/>
    <col min="6918" max="6918" width="16.28515625" style="25" customWidth="1"/>
    <col min="6919" max="6919" width="21.7109375" style="25" customWidth="1"/>
    <col min="6920" max="6920" width="23.140625" style="25" customWidth="1"/>
    <col min="6921" max="7167" width="9.140625" style="25"/>
    <col min="7168" max="7168" width="24.42578125" style="25" customWidth="1"/>
    <col min="7169" max="7169" width="23.140625" style="25" customWidth="1"/>
    <col min="7170" max="7170" width="20.7109375" style="25" customWidth="1"/>
    <col min="7171" max="7171" width="21.5703125" style="25" customWidth="1"/>
    <col min="7172" max="7172" width="11.5703125" style="25" customWidth="1"/>
    <col min="7173" max="7173" width="25.7109375" style="25" customWidth="1"/>
    <col min="7174" max="7174" width="16.28515625" style="25" customWidth="1"/>
    <col min="7175" max="7175" width="21.7109375" style="25" customWidth="1"/>
    <col min="7176" max="7176" width="23.140625" style="25" customWidth="1"/>
    <col min="7177" max="7423" width="9.140625" style="25"/>
    <col min="7424" max="7424" width="24.42578125" style="25" customWidth="1"/>
    <col min="7425" max="7425" width="23.140625" style="25" customWidth="1"/>
    <col min="7426" max="7426" width="20.7109375" style="25" customWidth="1"/>
    <col min="7427" max="7427" width="21.5703125" style="25" customWidth="1"/>
    <col min="7428" max="7428" width="11.5703125" style="25" customWidth="1"/>
    <col min="7429" max="7429" width="25.7109375" style="25" customWidth="1"/>
    <col min="7430" max="7430" width="16.28515625" style="25" customWidth="1"/>
    <col min="7431" max="7431" width="21.7109375" style="25" customWidth="1"/>
    <col min="7432" max="7432" width="23.140625" style="25" customWidth="1"/>
    <col min="7433" max="7679" width="9.140625" style="25"/>
    <col min="7680" max="7680" width="24.42578125" style="25" customWidth="1"/>
    <col min="7681" max="7681" width="23.140625" style="25" customWidth="1"/>
    <col min="7682" max="7682" width="20.7109375" style="25" customWidth="1"/>
    <col min="7683" max="7683" width="21.5703125" style="25" customWidth="1"/>
    <col min="7684" max="7684" width="11.5703125" style="25" customWidth="1"/>
    <col min="7685" max="7685" width="25.7109375" style="25" customWidth="1"/>
    <col min="7686" max="7686" width="16.28515625" style="25" customWidth="1"/>
    <col min="7687" max="7687" width="21.7109375" style="25" customWidth="1"/>
    <col min="7688" max="7688" width="23.140625" style="25" customWidth="1"/>
    <col min="7689" max="7935" width="9.140625" style="25"/>
    <col min="7936" max="7936" width="24.42578125" style="25" customWidth="1"/>
    <col min="7937" max="7937" width="23.140625" style="25" customWidth="1"/>
    <col min="7938" max="7938" width="20.7109375" style="25" customWidth="1"/>
    <col min="7939" max="7939" width="21.5703125" style="25" customWidth="1"/>
    <col min="7940" max="7940" width="11.5703125" style="25" customWidth="1"/>
    <col min="7941" max="7941" width="25.7109375" style="25" customWidth="1"/>
    <col min="7942" max="7942" width="16.28515625" style="25" customWidth="1"/>
    <col min="7943" max="7943" width="21.7109375" style="25" customWidth="1"/>
    <col min="7944" max="7944" width="23.140625" style="25" customWidth="1"/>
    <col min="7945" max="8191" width="9.140625" style="25"/>
    <col min="8192" max="8192" width="24.42578125" style="25" customWidth="1"/>
    <col min="8193" max="8193" width="23.140625" style="25" customWidth="1"/>
    <col min="8194" max="8194" width="20.7109375" style="25" customWidth="1"/>
    <col min="8195" max="8195" width="21.5703125" style="25" customWidth="1"/>
    <col min="8196" max="8196" width="11.5703125" style="25" customWidth="1"/>
    <col min="8197" max="8197" width="25.7109375" style="25" customWidth="1"/>
    <col min="8198" max="8198" width="16.28515625" style="25" customWidth="1"/>
    <col min="8199" max="8199" width="21.7109375" style="25" customWidth="1"/>
    <col min="8200" max="8200" width="23.140625" style="25" customWidth="1"/>
    <col min="8201" max="8447" width="9.140625" style="25"/>
    <col min="8448" max="8448" width="24.42578125" style="25" customWidth="1"/>
    <col min="8449" max="8449" width="23.140625" style="25" customWidth="1"/>
    <col min="8450" max="8450" width="20.7109375" style="25" customWidth="1"/>
    <col min="8451" max="8451" width="21.5703125" style="25" customWidth="1"/>
    <col min="8452" max="8452" width="11.5703125" style="25" customWidth="1"/>
    <col min="8453" max="8453" width="25.7109375" style="25" customWidth="1"/>
    <col min="8454" max="8454" width="16.28515625" style="25" customWidth="1"/>
    <col min="8455" max="8455" width="21.7109375" style="25" customWidth="1"/>
    <col min="8456" max="8456" width="23.140625" style="25" customWidth="1"/>
    <col min="8457" max="8703" width="9.140625" style="25"/>
    <col min="8704" max="8704" width="24.42578125" style="25" customWidth="1"/>
    <col min="8705" max="8705" width="23.140625" style="25" customWidth="1"/>
    <col min="8706" max="8706" width="20.7109375" style="25" customWidth="1"/>
    <col min="8707" max="8707" width="21.5703125" style="25" customWidth="1"/>
    <col min="8708" max="8708" width="11.5703125" style="25" customWidth="1"/>
    <col min="8709" max="8709" width="25.7109375" style="25" customWidth="1"/>
    <col min="8710" max="8710" width="16.28515625" style="25" customWidth="1"/>
    <col min="8711" max="8711" width="21.7109375" style="25" customWidth="1"/>
    <col min="8712" max="8712" width="23.140625" style="25" customWidth="1"/>
    <col min="8713" max="8959" width="9.140625" style="25"/>
    <col min="8960" max="8960" width="24.42578125" style="25" customWidth="1"/>
    <col min="8961" max="8961" width="23.140625" style="25" customWidth="1"/>
    <col min="8962" max="8962" width="20.7109375" style="25" customWidth="1"/>
    <col min="8963" max="8963" width="21.5703125" style="25" customWidth="1"/>
    <col min="8964" max="8964" width="11.5703125" style="25" customWidth="1"/>
    <col min="8965" max="8965" width="25.7109375" style="25" customWidth="1"/>
    <col min="8966" max="8966" width="16.28515625" style="25" customWidth="1"/>
    <col min="8967" max="8967" width="21.7109375" style="25" customWidth="1"/>
    <col min="8968" max="8968" width="23.140625" style="25" customWidth="1"/>
    <col min="8969" max="9215" width="9.140625" style="25"/>
    <col min="9216" max="9216" width="24.42578125" style="25" customWidth="1"/>
    <col min="9217" max="9217" width="23.140625" style="25" customWidth="1"/>
    <col min="9218" max="9218" width="20.7109375" style="25" customWidth="1"/>
    <col min="9219" max="9219" width="21.5703125" style="25" customWidth="1"/>
    <col min="9220" max="9220" width="11.5703125" style="25" customWidth="1"/>
    <col min="9221" max="9221" width="25.7109375" style="25" customWidth="1"/>
    <col min="9222" max="9222" width="16.28515625" style="25" customWidth="1"/>
    <col min="9223" max="9223" width="21.7109375" style="25" customWidth="1"/>
    <col min="9224" max="9224" width="23.140625" style="25" customWidth="1"/>
    <col min="9225" max="9471" width="9.140625" style="25"/>
    <col min="9472" max="9472" width="24.42578125" style="25" customWidth="1"/>
    <col min="9473" max="9473" width="23.140625" style="25" customWidth="1"/>
    <col min="9474" max="9474" width="20.7109375" style="25" customWidth="1"/>
    <col min="9475" max="9475" width="21.5703125" style="25" customWidth="1"/>
    <col min="9476" max="9476" width="11.5703125" style="25" customWidth="1"/>
    <col min="9477" max="9477" width="25.7109375" style="25" customWidth="1"/>
    <col min="9478" max="9478" width="16.28515625" style="25" customWidth="1"/>
    <col min="9479" max="9479" width="21.7109375" style="25" customWidth="1"/>
    <col min="9480" max="9480" width="23.140625" style="25" customWidth="1"/>
    <col min="9481" max="9727" width="9.140625" style="25"/>
    <col min="9728" max="9728" width="24.42578125" style="25" customWidth="1"/>
    <col min="9729" max="9729" width="23.140625" style="25" customWidth="1"/>
    <col min="9730" max="9730" width="20.7109375" style="25" customWidth="1"/>
    <col min="9731" max="9731" width="21.5703125" style="25" customWidth="1"/>
    <col min="9732" max="9732" width="11.5703125" style="25" customWidth="1"/>
    <col min="9733" max="9733" width="25.7109375" style="25" customWidth="1"/>
    <col min="9734" max="9734" width="16.28515625" style="25" customWidth="1"/>
    <col min="9735" max="9735" width="21.7109375" style="25" customWidth="1"/>
    <col min="9736" max="9736" width="23.140625" style="25" customWidth="1"/>
    <col min="9737" max="9983" width="9.140625" style="25"/>
    <col min="9984" max="9984" width="24.42578125" style="25" customWidth="1"/>
    <col min="9985" max="9985" width="23.140625" style="25" customWidth="1"/>
    <col min="9986" max="9986" width="20.7109375" style="25" customWidth="1"/>
    <col min="9987" max="9987" width="21.5703125" style="25" customWidth="1"/>
    <col min="9988" max="9988" width="11.5703125" style="25" customWidth="1"/>
    <col min="9989" max="9989" width="25.7109375" style="25" customWidth="1"/>
    <col min="9990" max="9990" width="16.28515625" style="25" customWidth="1"/>
    <col min="9991" max="9991" width="21.7109375" style="25" customWidth="1"/>
    <col min="9992" max="9992" width="23.140625" style="25" customWidth="1"/>
    <col min="9993" max="10239" width="9.140625" style="25"/>
    <col min="10240" max="10240" width="24.42578125" style="25" customWidth="1"/>
    <col min="10241" max="10241" width="23.140625" style="25" customWidth="1"/>
    <col min="10242" max="10242" width="20.7109375" style="25" customWidth="1"/>
    <col min="10243" max="10243" width="21.5703125" style="25" customWidth="1"/>
    <col min="10244" max="10244" width="11.5703125" style="25" customWidth="1"/>
    <col min="10245" max="10245" width="25.7109375" style="25" customWidth="1"/>
    <col min="10246" max="10246" width="16.28515625" style="25" customWidth="1"/>
    <col min="10247" max="10247" width="21.7109375" style="25" customWidth="1"/>
    <col min="10248" max="10248" width="23.140625" style="25" customWidth="1"/>
    <col min="10249" max="10495" width="9.140625" style="25"/>
    <col min="10496" max="10496" width="24.42578125" style="25" customWidth="1"/>
    <col min="10497" max="10497" width="23.140625" style="25" customWidth="1"/>
    <col min="10498" max="10498" width="20.7109375" style="25" customWidth="1"/>
    <col min="10499" max="10499" width="21.5703125" style="25" customWidth="1"/>
    <col min="10500" max="10500" width="11.5703125" style="25" customWidth="1"/>
    <col min="10501" max="10501" width="25.7109375" style="25" customWidth="1"/>
    <col min="10502" max="10502" width="16.28515625" style="25" customWidth="1"/>
    <col min="10503" max="10503" width="21.7109375" style="25" customWidth="1"/>
    <col min="10504" max="10504" width="23.140625" style="25" customWidth="1"/>
    <col min="10505" max="10751" width="9.140625" style="25"/>
    <col min="10752" max="10752" width="24.42578125" style="25" customWidth="1"/>
    <col min="10753" max="10753" width="23.140625" style="25" customWidth="1"/>
    <col min="10754" max="10754" width="20.7109375" style="25" customWidth="1"/>
    <col min="10755" max="10755" width="21.5703125" style="25" customWidth="1"/>
    <col min="10756" max="10756" width="11.5703125" style="25" customWidth="1"/>
    <col min="10757" max="10757" width="25.7109375" style="25" customWidth="1"/>
    <col min="10758" max="10758" width="16.28515625" style="25" customWidth="1"/>
    <col min="10759" max="10759" width="21.7109375" style="25" customWidth="1"/>
    <col min="10760" max="10760" width="23.140625" style="25" customWidth="1"/>
    <col min="10761" max="11007" width="9.140625" style="25"/>
    <col min="11008" max="11008" width="24.42578125" style="25" customWidth="1"/>
    <col min="11009" max="11009" width="23.140625" style="25" customWidth="1"/>
    <col min="11010" max="11010" width="20.7109375" style="25" customWidth="1"/>
    <col min="11011" max="11011" width="21.5703125" style="25" customWidth="1"/>
    <col min="11012" max="11012" width="11.5703125" style="25" customWidth="1"/>
    <col min="11013" max="11013" width="25.7109375" style="25" customWidth="1"/>
    <col min="11014" max="11014" width="16.28515625" style="25" customWidth="1"/>
    <col min="11015" max="11015" width="21.7109375" style="25" customWidth="1"/>
    <col min="11016" max="11016" width="23.140625" style="25" customWidth="1"/>
    <col min="11017" max="11263" width="9.140625" style="25"/>
    <col min="11264" max="11264" width="24.42578125" style="25" customWidth="1"/>
    <col min="11265" max="11265" width="23.140625" style="25" customWidth="1"/>
    <col min="11266" max="11266" width="20.7109375" style="25" customWidth="1"/>
    <col min="11267" max="11267" width="21.5703125" style="25" customWidth="1"/>
    <col min="11268" max="11268" width="11.5703125" style="25" customWidth="1"/>
    <col min="11269" max="11269" width="25.7109375" style="25" customWidth="1"/>
    <col min="11270" max="11270" width="16.28515625" style="25" customWidth="1"/>
    <col min="11271" max="11271" width="21.7109375" style="25" customWidth="1"/>
    <col min="11272" max="11272" width="23.140625" style="25" customWidth="1"/>
    <col min="11273" max="11519" width="9.140625" style="25"/>
    <col min="11520" max="11520" width="24.42578125" style="25" customWidth="1"/>
    <col min="11521" max="11521" width="23.140625" style="25" customWidth="1"/>
    <col min="11522" max="11522" width="20.7109375" style="25" customWidth="1"/>
    <col min="11523" max="11523" width="21.5703125" style="25" customWidth="1"/>
    <col min="11524" max="11524" width="11.5703125" style="25" customWidth="1"/>
    <col min="11525" max="11525" width="25.7109375" style="25" customWidth="1"/>
    <col min="11526" max="11526" width="16.28515625" style="25" customWidth="1"/>
    <col min="11527" max="11527" width="21.7109375" style="25" customWidth="1"/>
    <col min="11528" max="11528" width="23.140625" style="25" customWidth="1"/>
    <col min="11529" max="11775" width="9.140625" style="25"/>
    <col min="11776" max="11776" width="24.42578125" style="25" customWidth="1"/>
    <col min="11777" max="11777" width="23.140625" style="25" customWidth="1"/>
    <col min="11778" max="11778" width="20.7109375" style="25" customWidth="1"/>
    <col min="11779" max="11779" width="21.5703125" style="25" customWidth="1"/>
    <col min="11780" max="11780" width="11.5703125" style="25" customWidth="1"/>
    <col min="11781" max="11781" width="25.7109375" style="25" customWidth="1"/>
    <col min="11782" max="11782" width="16.28515625" style="25" customWidth="1"/>
    <col min="11783" max="11783" width="21.7109375" style="25" customWidth="1"/>
    <col min="11784" max="11784" width="23.140625" style="25" customWidth="1"/>
    <col min="11785" max="12031" width="9.140625" style="25"/>
    <col min="12032" max="12032" width="24.42578125" style="25" customWidth="1"/>
    <col min="12033" max="12033" width="23.140625" style="25" customWidth="1"/>
    <col min="12034" max="12034" width="20.7109375" style="25" customWidth="1"/>
    <col min="12035" max="12035" width="21.5703125" style="25" customWidth="1"/>
    <col min="12036" max="12036" width="11.5703125" style="25" customWidth="1"/>
    <col min="12037" max="12037" width="25.7109375" style="25" customWidth="1"/>
    <col min="12038" max="12038" width="16.28515625" style="25" customWidth="1"/>
    <col min="12039" max="12039" width="21.7109375" style="25" customWidth="1"/>
    <col min="12040" max="12040" width="23.140625" style="25" customWidth="1"/>
    <col min="12041" max="12287" width="9.140625" style="25"/>
    <col min="12288" max="12288" width="24.42578125" style="25" customWidth="1"/>
    <col min="12289" max="12289" width="23.140625" style="25" customWidth="1"/>
    <col min="12290" max="12290" width="20.7109375" style="25" customWidth="1"/>
    <col min="12291" max="12291" width="21.5703125" style="25" customWidth="1"/>
    <col min="12292" max="12292" width="11.5703125" style="25" customWidth="1"/>
    <col min="12293" max="12293" width="25.7109375" style="25" customWidth="1"/>
    <col min="12294" max="12294" width="16.28515625" style="25" customWidth="1"/>
    <col min="12295" max="12295" width="21.7109375" style="25" customWidth="1"/>
    <col min="12296" max="12296" width="23.140625" style="25" customWidth="1"/>
    <col min="12297" max="12543" width="9.140625" style="25"/>
    <col min="12544" max="12544" width="24.42578125" style="25" customWidth="1"/>
    <col min="12545" max="12545" width="23.140625" style="25" customWidth="1"/>
    <col min="12546" max="12546" width="20.7109375" style="25" customWidth="1"/>
    <col min="12547" max="12547" width="21.5703125" style="25" customWidth="1"/>
    <col min="12548" max="12548" width="11.5703125" style="25" customWidth="1"/>
    <col min="12549" max="12549" width="25.7109375" style="25" customWidth="1"/>
    <col min="12550" max="12550" width="16.28515625" style="25" customWidth="1"/>
    <col min="12551" max="12551" width="21.7109375" style="25" customWidth="1"/>
    <col min="12552" max="12552" width="23.140625" style="25" customWidth="1"/>
    <col min="12553" max="12799" width="9.140625" style="25"/>
    <col min="12800" max="12800" width="24.42578125" style="25" customWidth="1"/>
    <col min="12801" max="12801" width="23.140625" style="25" customWidth="1"/>
    <col min="12802" max="12802" width="20.7109375" style="25" customWidth="1"/>
    <col min="12803" max="12803" width="21.5703125" style="25" customWidth="1"/>
    <col min="12804" max="12804" width="11.5703125" style="25" customWidth="1"/>
    <col min="12805" max="12805" width="25.7109375" style="25" customWidth="1"/>
    <col min="12806" max="12806" width="16.28515625" style="25" customWidth="1"/>
    <col min="12807" max="12807" width="21.7109375" style="25" customWidth="1"/>
    <col min="12808" max="12808" width="23.140625" style="25" customWidth="1"/>
    <col min="12809" max="13055" width="9.140625" style="25"/>
    <col min="13056" max="13056" width="24.42578125" style="25" customWidth="1"/>
    <col min="13057" max="13057" width="23.140625" style="25" customWidth="1"/>
    <col min="13058" max="13058" width="20.7109375" style="25" customWidth="1"/>
    <col min="13059" max="13059" width="21.5703125" style="25" customWidth="1"/>
    <col min="13060" max="13060" width="11.5703125" style="25" customWidth="1"/>
    <col min="13061" max="13061" width="25.7109375" style="25" customWidth="1"/>
    <col min="13062" max="13062" width="16.28515625" style="25" customWidth="1"/>
    <col min="13063" max="13063" width="21.7109375" style="25" customWidth="1"/>
    <col min="13064" max="13064" width="23.140625" style="25" customWidth="1"/>
    <col min="13065" max="13311" width="9.140625" style="25"/>
    <col min="13312" max="13312" width="24.42578125" style="25" customWidth="1"/>
    <col min="13313" max="13313" width="23.140625" style="25" customWidth="1"/>
    <col min="13314" max="13314" width="20.7109375" style="25" customWidth="1"/>
    <col min="13315" max="13315" width="21.5703125" style="25" customWidth="1"/>
    <col min="13316" max="13316" width="11.5703125" style="25" customWidth="1"/>
    <col min="13317" max="13317" width="25.7109375" style="25" customWidth="1"/>
    <col min="13318" max="13318" width="16.28515625" style="25" customWidth="1"/>
    <col min="13319" max="13319" width="21.7109375" style="25" customWidth="1"/>
    <col min="13320" max="13320" width="23.140625" style="25" customWidth="1"/>
    <col min="13321" max="13567" width="9.140625" style="25"/>
    <col min="13568" max="13568" width="24.42578125" style="25" customWidth="1"/>
    <col min="13569" max="13569" width="23.140625" style="25" customWidth="1"/>
    <col min="13570" max="13570" width="20.7109375" style="25" customWidth="1"/>
    <col min="13571" max="13571" width="21.5703125" style="25" customWidth="1"/>
    <col min="13572" max="13572" width="11.5703125" style="25" customWidth="1"/>
    <col min="13573" max="13573" width="25.7109375" style="25" customWidth="1"/>
    <col min="13574" max="13574" width="16.28515625" style="25" customWidth="1"/>
    <col min="13575" max="13575" width="21.7109375" style="25" customWidth="1"/>
    <col min="13576" max="13576" width="23.140625" style="25" customWidth="1"/>
    <col min="13577" max="13823" width="9.140625" style="25"/>
    <col min="13824" max="13824" width="24.42578125" style="25" customWidth="1"/>
    <col min="13825" max="13825" width="23.140625" style="25" customWidth="1"/>
    <col min="13826" max="13826" width="20.7109375" style="25" customWidth="1"/>
    <col min="13827" max="13827" width="21.5703125" style="25" customWidth="1"/>
    <col min="13828" max="13828" width="11.5703125" style="25" customWidth="1"/>
    <col min="13829" max="13829" width="25.7109375" style="25" customWidth="1"/>
    <col min="13830" max="13830" width="16.28515625" style="25" customWidth="1"/>
    <col min="13831" max="13831" width="21.7109375" style="25" customWidth="1"/>
    <col min="13832" max="13832" width="23.140625" style="25" customWidth="1"/>
    <col min="13833" max="14079" width="9.140625" style="25"/>
    <col min="14080" max="14080" width="24.42578125" style="25" customWidth="1"/>
    <col min="14081" max="14081" width="23.140625" style="25" customWidth="1"/>
    <col min="14082" max="14082" width="20.7109375" style="25" customWidth="1"/>
    <col min="14083" max="14083" width="21.5703125" style="25" customWidth="1"/>
    <col min="14084" max="14084" width="11.5703125" style="25" customWidth="1"/>
    <col min="14085" max="14085" width="25.7109375" style="25" customWidth="1"/>
    <col min="14086" max="14086" width="16.28515625" style="25" customWidth="1"/>
    <col min="14087" max="14087" width="21.7109375" style="25" customWidth="1"/>
    <col min="14088" max="14088" width="23.140625" style="25" customWidth="1"/>
    <col min="14089" max="14335" width="9.140625" style="25"/>
    <col min="14336" max="14336" width="24.42578125" style="25" customWidth="1"/>
    <col min="14337" max="14337" width="23.140625" style="25" customWidth="1"/>
    <col min="14338" max="14338" width="20.7109375" style="25" customWidth="1"/>
    <col min="14339" max="14339" width="21.5703125" style="25" customWidth="1"/>
    <col min="14340" max="14340" width="11.5703125" style="25" customWidth="1"/>
    <col min="14341" max="14341" width="25.7109375" style="25" customWidth="1"/>
    <col min="14342" max="14342" width="16.28515625" style="25" customWidth="1"/>
    <col min="14343" max="14343" width="21.7109375" style="25" customWidth="1"/>
    <col min="14344" max="14344" width="23.140625" style="25" customWidth="1"/>
    <col min="14345" max="14591" width="9.140625" style="25"/>
    <col min="14592" max="14592" width="24.42578125" style="25" customWidth="1"/>
    <col min="14593" max="14593" width="23.140625" style="25" customWidth="1"/>
    <col min="14594" max="14594" width="20.7109375" style="25" customWidth="1"/>
    <col min="14595" max="14595" width="21.5703125" style="25" customWidth="1"/>
    <col min="14596" max="14596" width="11.5703125" style="25" customWidth="1"/>
    <col min="14597" max="14597" width="25.7109375" style="25" customWidth="1"/>
    <col min="14598" max="14598" width="16.28515625" style="25" customWidth="1"/>
    <col min="14599" max="14599" width="21.7109375" style="25" customWidth="1"/>
    <col min="14600" max="14600" width="23.140625" style="25" customWidth="1"/>
    <col min="14601" max="14847" width="9.140625" style="25"/>
    <col min="14848" max="14848" width="24.42578125" style="25" customWidth="1"/>
    <col min="14849" max="14849" width="23.140625" style="25" customWidth="1"/>
    <col min="14850" max="14850" width="20.7109375" style="25" customWidth="1"/>
    <col min="14851" max="14851" width="21.5703125" style="25" customWidth="1"/>
    <col min="14852" max="14852" width="11.5703125" style="25" customWidth="1"/>
    <col min="14853" max="14853" width="25.7109375" style="25" customWidth="1"/>
    <col min="14854" max="14854" width="16.28515625" style="25" customWidth="1"/>
    <col min="14855" max="14855" width="21.7109375" style="25" customWidth="1"/>
    <col min="14856" max="14856" width="23.140625" style="25" customWidth="1"/>
    <col min="14857" max="15103" width="9.140625" style="25"/>
    <col min="15104" max="15104" width="24.42578125" style="25" customWidth="1"/>
    <col min="15105" max="15105" width="23.140625" style="25" customWidth="1"/>
    <col min="15106" max="15106" width="20.7109375" style="25" customWidth="1"/>
    <col min="15107" max="15107" width="21.5703125" style="25" customWidth="1"/>
    <col min="15108" max="15108" width="11.5703125" style="25" customWidth="1"/>
    <col min="15109" max="15109" width="25.7109375" style="25" customWidth="1"/>
    <col min="15110" max="15110" width="16.28515625" style="25" customWidth="1"/>
    <col min="15111" max="15111" width="21.7109375" style="25" customWidth="1"/>
    <col min="15112" max="15112" width="23.140625" style="25" customWidth="1"/>
    <col min="15113" max="15359" width="9.140625" style="25"/>
    <col min="15360" max="15360" width="24.42578125" style="25" customWidth="1"/>
    <col min="15361" max="15361" width="23.140625" style="25" customWidth="1"/>
    <col min="15362" max="15362" width="20.7109375" style="25" customWidth="1"/>
    <col min="15363" max="15363" width="21.5703125" style="25" customWidth="1"/>
    <col min="15364" max="15364" width="11.5703125" style="25" customWidth="1"/>
    <col min="15365" max="15365" width="25.7109375" style="25" customWidth="1"/>
    <col min="15366" max="15366" width="16.28515625" style="25" customWidth="1"/>
    <col min="15367" max="15367" width="21.7109375" style="25" customWidth="1"/>
    <col min="15368" max="15368" width="23.140625" style="25" customWidth="1"/>
    <col min="15369" max="15615" width="9.140625" style="25"/>
    <col min="15616" max="15616" width="24.42578125" style="25" customWidth="1"/>
    <col min="15617" max="15617" width="23.140625" style="25" customWidth="1"/>
    <col min="15618" max="15618" width="20.7109375" style="25" customWidth="1"/>
    <col min="15619" max="15619" width="21.5703125" style="25" customWidth="1"/>
    <col min="15620" max="15620" width="11.5703125" style="25" customWidth="1"/>
    <col min="15621" max="15621" width="25.7109375" style="25" customWidth="1"/>
    <col min="15622" max="15622" width="16.28515625" style="25" customWidth="1"/>
    <col min="15623" max="15623" width="21.7109375" style="25" customWidth="1"/>
    <col min="15624" max="15624" width="23.140625" style="25" customWidth="1"/>
    <col min="15625" max="15871" width="9.140625" style="25"/>
    <col min="15872" max="15872" width="24.42578125" style="25" customWidth="1"/>
    <col min="15873" max="15873" width="23.140625" style="25" customWidth="1"/>
    <col min="15874" max="15874" width="20.7109375" style="25" customWidth="1"/>
    <col min="15875" max="15875" width="21.5703125" style="25" customWidth="1"/>
    <col min="15876" max="15876" width="11.5703125" style="25" customWidth="1"/>
    <col min="15877" max="15877" width="25.7109375" style="25" customWidth="1"/>
    <col min="15878" max="15878" width="16.28515625" style="25" customWidth="1"/>
    <col min="15879" max="15879" width="21.7109375" style="25" customWidth="1"/>
    <col min="15880" max="15880" width="23.140625" style="25" customWidth="1"/>
    <col min="15881" max="16127" width="9.140625" style="25"/>
    <col min="16128" max="16128" width="24.42578125" style="25" customWidth="1"/>
    <col min="16129" max="16129" width="23.140625" style="25" customWidth="1"/>
    <col min="16130" max="16130" width="20.7109375" style="25" customWidth="1"/>
    <col min="16131" max="16131" width="21.5703125" style="25" customWidth="1"/>
    <col min="16132" max="16132" width="11.5703125" style="25" customWidth="1"/>
    <col min="16133" max="16133" width="25.7109375" style="25" customWidth="1"/>
    <col min="16134" max="16134" width="16.28515625" style="25" customWidth="1"/>
    <col min="16135" max="16135" width="21.7109375" style="25" customWidth="1"/>
    <col min="16136" max="16136" width="23.140625" style="25" customWidth="1"/>
    <col min="16137" max="16384" width="9.140625" style="25"/>
  </cols>
  <sheetData>
    <row r="1" spans="1:8" ht="22.5" customHeight="1" x14ac:dyDescent="0.25">
      <c r="A1" s="524" t="s">
        <v>69</v>
      </c>
      <c r="B1" s="524"/>
      <c r="C1" s="524"/>
      <c r="D1" s="524"/>
      <c r="E1" s="524"/>
      <c r="F1" s="524"/>
      <c r="G1" s="524"/>
      <c r="H1" s="524"/>
    </row>
    <row r="2" spans="1:8" ht="33.75" customHeight="1" x14ac:dyDescent="0.25">
      <c r="A2" s="525" t="s">
        <v>70</v>
      </c>
      <c r="B2" s="525"/>
      <c r="C2" s="525" t="s">
        <v>71</v>
      </c>
      <c r="D2" s="525"/>
      <c r="E2" s="525"/>
      <c r="F2" s="26" t="s">
        <v>72</v>
      </c>
      <c r="G2" s="525" t="s">
        <v>73</v>
      </c>
      <c r="H2" s="525"/>
    </row>
    <row r="3" spans="1:8" ht="36" customHeight="1" x14ac:dyDescent="0.25">
      <c r="A3" s="505" t="s">
        <v>553</v>
      </c>
      <c r="B3" s="532"/>
      <c r="C3" s="532"/>
      <c r="D3" s="532"/>
      <c r="E3" s="532"/>
      <c r="F3" s="532"/>
      <c r="G3" s="532"/>
      <c r="H3" s="533"/>
    </row>
    <row r="4" spans="1:8" ht="15.75" customHeight="1" x14ac:dyDescent="0.25">
      <c r="A4" s="525" t="s">
        <v>74</v>
      </c>
      <c r="B4" s="525"/>
      <c r="C4" s="500"/>
      <c r="D4" s="500"/>
      <c r="E4" s="500"/>
      <c r="F4" s="500"/>
      <c r="G4" s="503"/>
      <c r="H4" s="503"/>
    </row>
    <row r="5" spans="1:8" ht="21.75" customHeight="1" x14ac:dyDescent="0.25">
      <c r="A5" s="121" t="s">
        <v>75</v>
      </c>
      <c r="B5" s="501" t="s">
        <v>76</v>
      </c>
      <c r="C5" s="501"/>
      <c r="D5" s="501"/>
      <c r="E5" s="501"/>
      <c r="F5" s="501"/>
      <c r="G5" s="501"/>
      <c r="H5" s="501"/>
    </row>
    <row r="6" spans="1:8" x14ac:dyDescent="0.25">
      <c r="A6" s="505" t="s">
        <v>77</v>
      </c>
      <c r="B6" s="520"/>
      <c r="C6" s="520"/>
      <c r="D6" s="520"/>
      <c r="E6" s="520"/>
      <c r="F6" s="520"/>
      <c r="G6" s="520"/>
      <c r="H6" s="521"/>
    </row>
    <row r="7" spans="1:8" x14ac:dyDescent="0.25">
      <c r="A7" s="123" t="s">
        <v>78</v>
      </c>
      <c r="B7" s="509" t="s">
        <v>79</v>
      </c>
      <c r="C7" s="510"/>
      <c r="D7" s="510"/>
      <c r="E7" s="510"/>
      <c r="F7" s="510"/>
      <c r="G7" s="511"/>
      <c r="H7" s="120"/>
    </row>
    <row r="8" spans="1:8" ht="24" customHeight="1" x14ac:dyDescent="0.25">
      <c r="A8" s="505" t="s">
        <v>80</v>
      </c>
      <c r="B8" s="506"/>
      <c r="C8" s="506"/>
      <c r="D8" s="506"/>
      <c r="E8" s="506"/>
      <c r="F8" s="506"/>
      <c r="G8" s="506"/>
      <c r="H8" s="507"/>
    </row>
    <row r="9" spans="1:8" ht="21" customHeight="1" x14ac:dyDescent="0.25">
      <c r="A9" s="123" t="s">
        <v>81</v>
      </c>
      <c r="B9" s="500" t="s">
        <v>82</v>
      </c>
      <c r="C9" s="500"/>
      <c r="D9" s="120"/>
      <c r="E9" s="120"/>
      <c r="F9" s="120" t="s">
        <v>83</v>
      </c>
      <c r="G9" s="120">
        <v>10</v>
      </c>
      <c r="H9" s="120"/>
    </row>
    <row r="10" spans="1:8" ht="16.5" customHeight="1" x14ac:dyDescent="0.25">
      <c r="A10" s="123" t="s">
        <v>84</v>
      </c>
      <c r="B10" s="500" t="s">
        <v>85</v>
      </c>
      <c r="C10" s="500"/>
      <c r="D10" s="120"/>
      <c r="E10" s="120"/>
      <c r="F10" s="120" t="s">
        <v>86</v>
      </c>
      <c r="G10" s="120">
        <v>20</v>
      </c>
      <c r="H10" s="120"/>
    </row>
    <row r="11" spans="1:8" ht="16.5" customHeight="1" x14ac:dyDescent="0.25">
      <c r="A11" s="123" t="s">
        <v>87</v>
      </c>
      <c r="B11" s="500" t="s">
        <v>85</v>
      </c>
      <c r="C11" s="500"/>
      <c r="D11" s="120"/>
      <c r="E11" s="120"/>
      <c r="F11" s="120" t="s">
        <v>88</v>
      </c>
      <c r="G11" s="120">
        <v>35</v>
      </c>
      <c r="H11" s="120"/>
    </row>
    <row r="12" spans="1:8" ht="16.5" customHeight="1" x14ac:dyDescent="0.25">
      <c r="A12" s="123" t="s">
        <v>89</v>
      </c>
      <c r="B12" s="500" t="s">
        <v>85</v>
      </c>
      <c r="C12" s="500"/>
      <c r="D12" s="120"/>
      <c r="E12" s="120"/>
      <c r="F12" s="120" t="s">
        <v>90</v>
      </c>
      <c r="G12" s="120">
        <v>875</v>
      </c>
      <c r="H12" s="120"/>
    </row>
    <row r="13" spans="1:8" ht="16.5" customHeight="1" x14ac:dyDescent="0.25">
      <c r="A13" s="123" t="s">
        <v>91</v>
      </c>
      <c r="B13" s="500" t="s">
        <v>92</v>
      </c>
      <c r="C13" s="500"/>
      <c r="D13" s="120"/>
      <c r="E13" s="120"/>
      <c r="F13" s="120" t="s">
        <v>93</v>
      </c>
      <c r="G13" s="120">
        <v>1083.33</v>
      </c>
      <c r="H13" s="120"/>
    </row>
    <row r="14" spans="1:8" ht="21.75" customHeight="1" x14ac:dyDescent="0.25">
      <c r="A14" s="123" t="s">
        <v>94</v>
      </c>
      <c r="B14" s="522" t="s">
        <v>92</v>
      </c>
      <c r="C14" s="523"/>
      <c r="D14" s="120"/>
      <c r="E14" s="120"/>
      <c r="F14" s="120" t="s">
        <v>95</v>
      </c>
      <c r="G14" s="120">
        <v>25000</v>
      </c>
      <c r="H14" s="120"/>
    </row>
    <row r="15" spans="1:8" ht="18" customHeight="1" x14ac:dyDescent="0.25">
      <c r="A15" s="501" t="s">
        <v>96</v>
      </c>
      <c r="B15" s="501"/>
      <c r="C15" s="501"/>
      <c r="D15" s="501"/>
      <c r="E15" s="501"/>
      <c r="F15" s="501"/>
      <c r="G15" s="501"/>
      <c r="H15" s="501"/>
    </row>
    <row r="16" spans="1:8" ht="24" customHeight="1" x14ac:dyDescent="0.25">
      <c r="A16" s="503" t="s">
        <v>97</v>
      </c>
      <c r="B16" s="504"/>
      <c r="C16" s="504"/>
      <c r="D16" s="504"/>
      <c r="E16" s="504"/>
      <c r="F16" s="504"/>
      <c r="G16" s="504"/>
      <c r="H16" s="504"/>
    </row>
    <row r="17" spans="1:8" ht="16.5" customHeight="1" x14ac:dyDescent="0.25">
      <c r="A17" s="122" t="s">
        <v>98</v>
      </c>
      <c r="B17" s="517" t="s">
        <v>99</v>
      </c>
      <c r="C17" s="518"/>
      <c r="D17" s="518"/>
      <c r="E17" s="518"/>
      <c r="F17" s="518"/>
      <c r="G17" s="519"/>
      <c r="H17" s="120"/>
    </row>
    <row r="18" spans="1:8" ht="21" customHeight="1" x14ac:dyDescent="0.25">
      <c r="A18" s="505" t="s">
        <v>100</v>
      </c>
      <c r="B18" s="506"/>
      <c r="C18" s="506"/>
      <c r="D18" s="506"/>
      <c r="E18" s="506"/>
      <c r="F18" s="506"/>
      <c r="G18" s="506"/>
      <c r="H18" s="507"/>
    </row>
    <row r="19" spans="1:8" ht="26.25" customHeight="1" x14ac:dyDescent="0.25">
      <c r="A19" s="120" t="s">
        <v>81</v>
      </c>
      <c r="B19" s="500" t="s">
        <v>101</v>
      </c>
      <c r="C19" s="500"/>
      <c r="D19" s="120"/>
      <c r="E19" s="120"/>
      <c r="F19" s="120" t="s">
        <v>83</v>
      </c>
      <c r="G19" s="120">
        <v>15</v>
      </c>
      <c r="H19" s="120"/>
    </row>
    <row r="20" spans="1:8" ht="16.5" customHeight="1" x14ac:dyDescent="0.25">
      <c r="A20" s="123" t="s">
        <v>102</v>
      </c>
      <c r="B20" s="500" t="s">
        <v>103</v>
      </c>
      <c r="C20" s="500"/>
      <c r="D20" s="120"/>
      <c r="E20" s="120"/>
      <c r="F20" s="120" t="s">
        <v>86</v>
      </c>
      <c r="G20" s="120">
        <v>30</v>
      </c>
      <c r="H20" s="120"/>
    </row>
    <row r="21" spans="1:8" ht="16.5" customHeight="1" x14ac:dyDescent="0.25">
      <c r="A21" s="123" t="s">
        <v>104</v>
      </c>
      <c r="B21" s="500" t="s">
        <v>103</v>
      </c>
      <c r="C21" s="500"/>
      <c r="D21" s="120"/>
      <c r="E21" s="120"/>
      <c r="F21" s="120" t="s">
        <v>105</v>
      </c>
      <c r="G21" s="120">
        <v>50</v>
      </c>
      <c r="H21" s="120"/>
    </row>
    <row r="22" spans="1:8" ht="16.5" customHeight="1" x14ac:dyDescent="0.25">
      <c r="A22" s="123" t="s">
        <v>106</v>
      </c>
      <c r="B22" s="500" t="s">
        <v>107</v>
      </c>
      <c r="C22" s="500"/>
      <c r="D22" s="120"/>
      <c r="E22" s="120"/>
      <c r="F22" s="120" t="s">
        <v>90</v>
      </c>
      <c r="G22" s="120">
        <v>583.33000000000004</v>
      </c>
      <c r="H22" s="120"/>
    </row>
    <row r="23" spans="1:8" ht="16.5" customHeight="1" x14ac:dyDescent="0.25">
      <c r="A23" s="123" t="s">
        <v>108</v>
      </c>
      <c r="B23" s="500" t="s">
        <v>107</v>
      </c>
      <c r="C23" s="500"/>
      <c r="D23" s="120"/>
      <c r="E23" s="120"/>
      <c r="F23" s="120" t="s">
        <v>93</v>
      </c>
      <c r="G23" s="120">
        <v>812.5</v>
      </c>
      <c r="H23" s="120"/>
    </row>
    <row r="24" spans="1:8" ht="16.5" customHeight="1" x14ac:dyDescent="0.25">
      <c r="A24" s="123" t="s">
        <v>109</v>
      </c>
      <c r="B24" s="500" t="s">
        <v>107</v>
      </c>
      <c r="C24" s="500"/>
      <c r="D24" s="120"/>
      <c r="E24" s="120"/>
      <c r="F24" s="120" t="s">
        <v>95</v>
      </c>
      <c r="G24" s="120">
        <v>25000</v>
      </c>
      <c r="H24" s="120"/>
    </row>
    <row r="25" spans="1:8" ht="24" customHeight="1" x14ac:dyDescent="0.25">
      <c r="A25" s="501" t="s">
        <v>110</v>
      </c>
      <c r="B25" s="502"/>
      <c r="C25" s="502"/>
      <c r="D25" s="502"/>
      <c r="E25" s="502"/>
      <c r="F25" s="502"/>
      <c r="G25" s="502"/>
      <c r="H25" s="502"/>
    </row>
    <row r="26" spans="1:8" ht="26.25" customHeight="1" x14ac:dyDescent="0.25">
      <c r="A26" s="503" t="s">
        <v>111</v>
      </c>
      <c r="B26" s="504"/>
      <c r="C26" s="504"/>
      <c r="D26" s="504"/>
      <c r="E26" s="504"/>
      <c r="F26" s="504"/>
      <c r="G26" s="504"/>
      <c r="H26" s="504"/>
    </row>
    <row r="27" spans="1:8" ht="24" customHeight="1" x14ac:dyDescent="0.25">
      <c r="A27" s="505" t="s">
        <v>112</v>
      </c>
      <c r="B27" s="506"/>
      <c r="C27" s="506"/>
      <c r="D27" s="506"/>
      <c r="E27" s="506"/>
      <c r="F27" s="506"/>
      <c r="G27" s="506"/>
      <c r="H27" s="507"/>
    </row>
    <row r="28" spans="1:8" ht="16.5" customHeight="1" x14ac:dyDescent="0.25">
      <c r="A28" s="123"/>
      <c r="B28" s="498" t="s">
        <v>113</v>
      </c>
      <c r="C28" s="508"/>
      <c r="D28" s="499"/>
      <c r="E28" s="120"/>
      <c r="F28" s="498" t="s">
        <v>114</v>
      </c>
      <c r="G28" s="508"/>
      <c r="H28" s="499"/>
    </row>
    <row r="29" spans="1:8" ht="16.5" customHeight="1" x14ac:dyDescent="0.25">
      <c r="A29" s="123"/>
      <c r="B29" s="509" t="s">
        <v>79</v>
      </c>
      <c r="C29" s="510"/>
      <c r="D29" s="511"/>
      <c r="E29" s="120"/>
      <c r="F29" s="509" t="s">
        <v>99</v>
      </c>
      <c r="G29" s="510"/>
      <c r="H29" s="511"/>
    </row>
    <row r="30" spans="1:8" ht="33" x14ac:dyDescent="0.25">
      <c r="A30" s="123"/>
      <c r="B30" s="120" t="s">
        <v>115</v>
      </c>
      <c r="C30" s="120" t="s">
        <v>116</v>
      </c>
      <c r="D30" s="120" t="s">
        <v>117</v>
      </c>
      <c r="E30" s="120"/>
      <c r="F30" s="120" t="s">
        <v>115</v>
      </c>
      <c r="G30" s="120" t="s">
        <v>118</v>
      </c>
      <c r="H30" s="120" t="s">
        <v>119</v>
      </c>
    </row>
    <row r="31" spans="1:8" x14ac:dyDescent="0.25">
      <c r="A31" s="123"/>
      <c r="B31" s="120">
        <v>5</v>
      </c>
      <c r="C31" s="120">
        <v>0</v>
      </c>
      <c r="D31" s="120">
        <v>200</v>
      </c>
      <c r="E31" s="120"/>
      <c r="F31" s="120">
        <v>15</v>
      </c>
      <c r="G31" s="120">
        <v>0</v>
      </c>
      <c r="H31" s="120">
        <v>200</v>
      </c>
    </row>
    <row r="32" spans="1:8" ht="16.5" customHeight="1" x14ac:dyDescent="0.25">
      <c r="A32" s="123"/>
      <c r="B32" s="120">
        <v>15</v>
      </c>
      <c r="C32" s="120">
        <v>2000</v>
      </c>
      <c r="D32" s="120">
        <v>300</v>
      </c>
      <c r="E32" s="120"/>
      <c r="F32" s="120">
        <v>25</v>
      </c>
      <c r="G32" s="120">
        <v>2000</v>
      </c>
      <c r="H32" s="120">
        <v>300</v>
      </c>
    </row>
    <row r="33" spans="1:8" ht="16.5" customHeight="1" x14ac:dyDescent="0.25">
      <c r="A33" s="123"/>
      <c r="B33" s="120">
        <v>25</v>
      </c>
      <c r="C33" s="120">
        <v>5000</v>
      </c>
      <c r="D33" s="120">
        <v>500</v>
      </c>
      <c r="E33" s="120"/>
      <c r="F33" s="120">
        <v>35</v>
      </c>
      <c r="G33" s="120">
        <v>5000</v>
      </c>
      <c r="H33" s="120">
        <v>500</v>
      </c>
    </row>
    <row r="34" spans="1:8" ht="16.5" customHeight="1" x14ac:dyDescent="0.25">
      <c r="A34" s="123"/>
      <c r="B34" s="120">
        <v>35</v>
      </c>
      <c r="C34" s="120">
        <v>10000</v>
      </c>
      <c r="D34" s="120"/>
      <c r="E34" s="120"/>
      <c r="F34" s="120">
        <v>45</v>
      </c>
      <c r="G34" s="120">
        <v>10000</v>
      </c>
      <c r="H34" s="120"/>
    </row>
    <row r="35" spans="1:8" ht="21" customHeight="1" x14ac:dyDescent="0.25">
      <c r="A35" s="530" t="s">
        <v>120</v>
      </c>
      <c r="B35" s="530"/>
      <c r="C35" s="531">
        <v>20000</v>
      </c>
      <c r="D35" s="531"/>
      <c r="E35" s="531"/>
      <c r="F35" s="531"/>
      <c r="G35" s="531"/>
      <c r="H35" s="531"/>
    </row>
    <row r="36" spans="1:8" ht="16.5" customHeight="1" x14ac:dyDescent="0.25">
      <c r="A36" s="123"/>
      <c r="B36" s="120"/>
      <c r="C36" s="525" t="s">
        <v>121</v>
      </c>
      <c r="D36" s="525"/>
      <c r="E36" s="124">
        <v>70000</v>
      </c>
      <c r="F36" s="120"/>
      <c r="G36" s="120"/>
      <c r="H36" s="120"/>
    </row>
    <row r="37" spans="1:8" ht="14.25" customHeight="1" x14ac:dyDescent="0.25">
      <c r="A37" s="144"/>
      <c r="B37" s="145"/>
      <c r="C37" s="146"/>
      <c r="D37" s="146"/>
      <c r="E37" s="146"/>
      <c r="F37" s="145"/>
      <c r="G37" s="145"/>
      <c r="H37" s="147"/>
    </row>
    <row r="38" spans="1:8" ht="25.5" customHeight="1" x14ac:dyDescent="0.25">
      <c r="A38" s="524" t="s">
        <v>69</v>
      </c>
      <c r="B38" s="524"/>
      <c r="C38" s="524"/>
      <c r="D38" s="524"/>
      <c r="E38" s="524"/>
      <c r="F38" s="524"/>
      <c r="G38" s="524"/>
      <c r="H38" s="524"/>
    </row>
    <row r="39" spans="1:8" ht="16.5" customHeight="1" x14ac:dyDescent="0.25">
      <c r="A39" s="525" t="s">
        <v>70</v>
      </c>
      <c r="B39" s="525"/>
      <c r="C39" s="525" t="s">
        <v>122</v>
      </c>
      <c r="D39" s="525"/>
      <c r="E39" s="525"/>
      <c r="F39" s="26" t="s">
        <v>123</v>
      </c>
      <c r="G39" s="525" t="s">
        <v>73</v>
      </c>
      <c r="H39" s="525"/>
    </row>
    <row r="40" spans="1:8" ht="99" customHeight="1" x14ac:dyDescent="0.25">
      <c r="A40" s="528" t="s">
        <v>552</v>
      </c>
      <c r="B40" s="529"/>
      <c r="C40" s="529"/>
      <c r="D40" s="529"/>
      <c r="E40" s="529"/>
      <c r="F40" s="529"/>
      <c r="G40" s="529"/>
      <c r="H40" s="529"/>
    </row>
    <row r="41" spans="1:8" ht="16.5" customHeight="1" x14ac:dyDescent="0.25">
      <c r="A41" s="525" t="s">
        <v>74</v>
      </c>
      <c r="B41" s="525"/>
      <c r="C41" s="500"/>
      <c r="D41" s="500"/>
      <c r="E41" s="500"/>
      <c r="F41" s="500"/>
      <c r="G41" s="503"/>
      <c r="H41" s="503"/>
    </row>
    <row r="42" spans="1:8" ht="16.5" customHeight="1" x14ac:dyDescent="0.25">
      <c r="A42" s="121" t="s">
        <v>75</v>
      </c>
      <c r="B42" s="501" t="s">
        <v>76</v>
      </c>
      <c r="C42" s="501"/>
      <c r="D42" s="501"/>
      <c r="E42" s="501"/>
      <c r="F42" s="501"/>
      <c r="G42" s="501"/>
      <c r="H42" s="501"/>
    </row>
    <row r="43" spans="1:8" x14ac:dyDescent="0.25">
      <c r="A43" s="505" t="s">
        <v>77</v>
      </c>
      <c r="B43" s="520"/>
      <c r="C43" s="520"/>
      <c r="D43" s="520"/>
      <c r="E43" s="520"/>
      <c r="F43" s="520"/>
      <c r="G43" s="520"/>
      <c r="H43" s="521"/>
    </row>
    <row r="44" spans="1:8" x14ac:dyDescent="0.25">
      <c r="A44" s="123" t="s">
        <v>78</v>
      </c>
      <c r="B44" s="509" t="s">
        <v>79</v>
      </c>
      <c r="C44" s="510"/>
      <c r="D44" s="510"/>
      <c r="E44" s="510"/>
      <c r="F44" s="510"/>
      <c r="G44" s="511"/>
      <c r="H44" s="120"/>
    </row>
    <row r="45" spans="1:8" x14ac:dyDescent="0.25">
      <c r="A45" s="505" t="s">
        <v>80</v>
      </c>
      <c r="B45" s="506"/>
      <c r="C45" s="506"/>
      <c r="D45" s="506"/>
      <c r="E45" s="506"/>
      <c r="F45" s="506"/>
      <c r="G45" s="506"/>
      <c r="H45" s="507"/>
    </row>
    <row r="46" spans="1:8" x14ac:dyDescent="0.25">
      <c r="A46" s="123" t="s">
        <v>81</v>
      </c>
      <c r="B46" s="500" t="s">
        <v>82</v>
      </c>
      <c r="C46" s="500"/>
      <c r="D46" s="120"/>
      <c r="E46" s="120"/>
      <c r="F46" s="120" t="s">
        <v>83</v>
      </c>
      <c r="G46" s="120">
        <v>10</v>
      </c>
      <c r="H46" s="120"/>
    </row>
    <row r="47" spans="1:8" x14ac:dyDescent="0.25">
      <c r="A47" s="123" t="s">
        <v>84</v>
      </c>
      <c r="B47" s="500" t="s">
        <v>85</v>
      </c>
      <c r="C47" s="500"/>
      <c r="D47" s="120"/>
      <c r="E47" s="120"/>
      <c r="F47" s="120" t="s">
        <v>86</v>
      </c>
      <c r="G47" s="120">
        <v>20</v>
      </c>
      <c r="H47" s="120"/>
    </row>
    <row r="48" spans="1:8" x14ac:dyDescent="0.25">
      <c r="A48" s="123" t="s">
        <v>87</v>
      </c>
      <c r="B48" s="500" t="s">
        <v>85</v>
      </c>
      <c r="C48" s="500"/>
      <c r="D48" s="120"/>
      <c r="E48" s="120"/>
      <c r="F48" s="120" t="s">
        <v>88</v>
      </c>
      <c r="G48" s="120">
        <v>35</v>
      </c>
      <c r="H48" s="120"/>
    </row>
    <row r="49" spans="1:8" x14ac:dyDescent="0.25">
      <c r="A49" s="123" t="s">
        <v>89</v>
      </c>
      <c r="B49" s="500" t="s">
        <v>85</v>
      </c>
      <c r="C49" s="500"/>
      <c r="D49" s="120"/>
      <c r="E49" s="120"/>
      <c r="F49" s="120" t="s">
        <v>90</v>
      </c>
      <c r="G49" s="120">
        <v>875</v>
      </c>
      <c r="H49" s="120"/>
    </row>
    <row r="50" spans="1:8" x14ac:dyDescent="0.25">
      <c r="A50" s="123" t="s">
        <v>91</v>
      </c>
      <c r="B50" s="500" t="s">
        <v>92</v>
      </c>
      <c r="C50" s="500"/>
      <c r="D50" s="120"/>
      <c r="E50" s="120"/>
      <c r="F50" s="120" t="s">
        <v>93</v>
      </c>
      <c r="G50" s="120">
        <v>1083.33</v>
      </c>
      <c r="H50" s="120"/>
    </row>
    <row r="51" spans="1:8" x14ac:dyDescent="0.25">
      <c r="A51" s="123" t="s">
        <v>94</v>
      </c>
      <c r="B51" s="522" t="s">
        <v>92</v>
      </c>
      <c r="C51" s="523"/>
      <c r="D51" s="120"/>
      <c r="E51" s="120"/>
      <c r="F51" s="120" t="s">
        <v>95</v>
      </c>
      <c r="G51" s="120">
        <v>25000</v>
      </c>
      <c r="H51" s="120"/>
    </row>
    <row r="52" spans="1:8" x14ac:dyDescent="0.25">
      <c r="A52" s="501" t="s">
        <v>96</v>
      </c>
      <c r="B52" s="501"/>
      <c r="C52" s="501"/>
      <c r="D52" s="501"/>
      <c r="E52" s="501"/>
      <c r="F52" s="501"/>
      <c r="G52" s="501"/>
      <c r="H52" s="501"/>
    </row>
    <row r="53" spans="1:8" x14ac:dyDescent="0.25">
      <c r="A53" s="503" t="s">
        <v>97</v>
      </c>
      <c r="B53" s="504"/>
      <c r="C53" s="504"/>
      <c r="D53" s="504"/>
      <c r="E53" s="504"/>
      <c r="F53" s="504"/>
      <c r="G53" s="504"/>
      <c r="H53" s="504"/>
    </row>
    <row r="54" spans="1:8" x14ac:dyDescent="0.25">
      <c r="A54" s="122" t="s">
        <v>98</v>
      </c>
      <c r="B54" s="517" t="s">
        <v>99</v>
      </c>
      <c r="C54" s="518"/>
      <c r="D54" s="518"/>
      <c r="E54" s="518"/>
      <c r="F54" s="518"/>
      <c r="G54" s="519"/>
      <c r="H54" s="120"/>
    </row>
    <row r="55" spans="1:8" x14ac:dyDescent="0.25">
      <c r="A55" s="505" t="s">
        <v>100</v>
      </c>
      <c r="B55" s="506"/>
      <c r="C55" s="506"/>
      <c r="D55" s="506"/>
      <c r="E55" s="506"/>
      <c r="F55" s="506"/>
      <c r="G55" s="506"/>
      <c r="H55" s="507"/>
    </row>
    <row r="56" spans="1:8" x14ac:dyDescent="0.25">
      <c r="A56" s="123" t="s">
        <v>81</v>
      </c>
      <c r="B56" s="504" t="s">
        <v>101</v>
      </c>
      <c r="C56" s="504"/>
      <c r="D56" s="120"/>
      <c r="E56" s="120"/>
      <c r="F56" s="120" t="s">
        <v>83</v>
      </c>
      <c r="G56" s="120">
        <v>15</v>
      </c>
      <c r="H56" s="120"/>
    </row>
    <row r="57" spans="1:8" x14ac:dyDescent="0.25">
      <c r="A57" s="123" t="s">
        <v>102</v>
      </c>
      <c r="B57" s="500" t="s">
        <v>103</v>
      </c>
      <c r="C57" s="500"/>
      <c r="D57" s="120"/>
      <c r="E57" s="120"/>
      <c r="F57" s="120" t="s">
        <v>86</v>
      </c>
      <c r="G57" s="120">
        <v>30</v>
      </c>
      <c r="H57" s="120"/>
    </row>
    <row r="58" spans="1:8" x14ac:dyDescent="0.25">
      <c r="A58" s="123" t="s">
        <v>104</v>
      </c>
      <c r="B58" s="500" t="s">
        <v>103</v>
      </c>
      <c r="C58" s="500"/>
      <c r="D58" s="120"/>
      <c r="E58" s="120"/>
      <c r="F58" s="120" t="s">
        <v>105</v>
      </c>
      <c r="G58" s="120">
        <v>50</v>
      </c>
      <c r="H58" s="120"/>
    </row>
    <row r="59" spans="1:8" x14ac:dyDescent="0.25">
      <c r="A59" s="123" t="s">
        <v>106</v>
      </c>
      <c r="B59" s="500" t="s">
        <v>107</v>
      </c>
      <c r="C59" s="500"/>
      <c r="D59" s="120"/>
      <c r="E59" s="120"/>
      <c r="F59" s="120" t="s">
        <v>90</v>
      </c>
      <c r="G59" s="120">
        <v>583.33000000000004</v>
      </c>
      <c r="H59" s="120"/>
    </row>
    <row r="60" spans="1:8" x14ac:dyDescent="0.25">
      <c r="A60" s="123" t="s">
        <v>108</v>
      </c>
      <c r="B60" s="500" t="s">
        <v>107</v>
      </c>
      <c r="C60" s="500"/>
      <c r="D60" s="120"/>
      <c r="E60" s="120"/>
      <c r="F60" s="120" t="s">
        <v>93</v>
      </c>
      <c r="G60" s="120">
        <v>812.5</v>
      </c>
      <c r="H60" s="120"/>
    </row>
    <row r="61" spans="1:8" x14ac:dyDescent="0.25">
      <c r="A61" s="123" t="s">
        <v>109</v>
      </c>
      <c r="B61" s="500" t="s">
        <v>107</v>
      </c>
      <c r="C61" s="500"/>
      <c r="D61" s="120"/>
      <c r="E61" s="120"/>
      <c r="F61" s="120" t="s">
        <v>95</v>
      </c>
      <c r="G61" s="120">
        <v>25000</v>
      </c>
      <c r="H61" s="120"/>
    </row>
    <row r="62" spans="1:8" x14ac:dyDescent="0.25">
      <c r="A62" s="501" t="s">
        <v>110</v>
      </c>
      <c r="B62" s="502"/>
      <c r="C62" s="502"/>
      <c r="D62" s="502"/>
      <c r="E62" s="502"/>
      <c r="F62" s="502"/>
      <c r="G62" s="502"/>
      <c r="H62" s="502"/>
    </row>
    <row r="63" spans="1:8" x14ac:dyDescent="0.25">
      <c r="A63" s="503" t="s">
        <v>111</v>
      </c>
      <c r="B63" s="504"/>
      <c r="C63" s="504"/>
      <c r="D63" s="504"/>
      <c r="E63" s="504"/>
      <c r="F63" s="504"/>
      <c r="G63" s="504"/>
      <c r="H63" s="504"/>
    </row>
    <row r="64" spans="1:8" x14ac:dyDescent="0.25">
      <c r="A64" s="505" t="s">
        <v>112</v>
      </c>
      <c r="B64" s="506"/>
      <c r="C64" s="506"/>
      <c r="D64" s="506"/>
      <c r="E64" s="506"/>
      <c r="F64" s="506"/>
      <c r="G64" s="506"/>
      <c r="H64" s="507"/>
    </row>
    <row r="65" spans="1:8" x14ac:dyDescent="0.25">
      <c r="A65" s="123"/>
      <c r="B65" s="498" t="s">
        <v>113</v>
      </c>
      <c r="C65" s="508"/>
      <c r="D65" s="499"/>
      <c r="E65" s="120"/>
      <c r="F65" s="498" t="s">
        <v>114</v>
      </c>
      <c r="G65" s="508"/>
      <c r="H65" s="499"/>
    </row>
    <row r="66" spans="1:8" x14ac:dyDescent="0.25">
      <c r="A66" s="123"/>
      <c r="B66" s="509" t="s">
        <v>79</v>
      </c>
      <c r="C66" s="510"/>
      <c r="D66" s="511"/>
      <c r="E66" s="120"/>
      <c r="F66" s="509" t="s">
        <v>99</v>
      </c>
      <c r="G66" s="510"/>
      <c r="H66" s="511"/>
    </row>
    <row r="67" spans="1:8" ht="33" x14ac:dyDescent="0.25">
      <c r="A67" s="123"/>
      <c r="B67" s="120" t="s">
        <v>115</v>
      </c>
      <c r="C67" s="120" t="s">
        <v>116</v>
      </c>
      <c r="D67" s="120" t="s">
        <v>117</v>
      </c>
      <c r="E67" s="120"/>
      <c r="F67" s="120" t="s">
        <v>115</v>
      </c>
      <c r="G67" s="120" t="s">
        <v>118</v>
      </c>
      <c r="H67" s="120" t="s">
        <v>119</v>
      </c>
    </row>
    <row r="68" spans="1:8" x14ac:dyDescent="0.25">
      <c r="A68" s="123"/>
      <c r="B68" s="120">
        <v>5</v>
      </c>
      <c r="C68" s="120">
        <v>0</v>
      </c>
      <c r="D68" s="120">
        <v>200</v>
      </c>
      <c r="E68" s="120"/>
      <c r="F68" s="120">
        <v>15</v>
      </c>
      <c r="G68" s="120">
        <v>0</v>
      </c>
      <c r="H68" s="120">
        <v>200</v>
      </c>
    </row>
    <row r="69" spans="1:8" x14ac:dyDescent="0.25">
      <c r="A69" s="123"/>
      <c r="B69" s="120">
        <v>15</v>
      </c>
      <c r="C69" s="120">
        <v>2000</v>
      </c>
      <c r="D69" s="120">
        <v>300</v>
      </c>
      <c r="E69" s="120"/>
      <c r="F69" s="120">
        <v>25</v>
      </c>
      <c r="G69" s="120">
        <v>2000</v>
      </c>
      <c r="H69" s="120">
        <v>300</v>
      </c>
    </row>
    <row r="70" spans="1:8" x14ac:dyDescent="0.25">
      <c r="A70" s="123"/>
      <c r="B70" s="120">
        <v>25</v>
      </c>
      <c r="C70" s="120">
        <v>5000</v>
      </c>
      <c r="D70" s="120">
        <v>500</v>
      </c>
      <c r="E70" s="120"/>
      <c r="F70" s="120">
        <v>35</v>
      </c>
      <c r="G70" s="120">
        <v>5000</v>
      </c>
      <c r="H70" s="120">
        <v>500</v>
      </c>
    </row>
    <row r="71" spans="1:8" x14ac:dyDescent="0.25">
      <c r="A71" s="123"/>
      <c r="B71" s="120">
        <v>35</v>
      </c>
      <c r="C71" s="120">
        <v>10000</v>
      </c>
      <c r="D71" s="120"/>
      <c r="E71" s="120"/>
      <c r="F71" s="120">
        <v>45</v>
      </c>
      <c r="G71" s="120">
        <v>10000</v>
      </c>
      <c r="H71" s="120"/>
    </row>
    <row r="72" spans="1:8" x14ac:dyDescent="0.25">
      <c r="A72" s="512" t="s">
        <v>120</v>
      </c>
      <c r="B72" s="513"/>
      <c r="C72" s="514">
        <v>20000</v>
      </c>
      <c r="D72" s="515"/>
      <c r="E72" s="515"/>
      <c r="F72" s="515"/>
      <c r="G72" s="515"/>
      <c r="H72" s="516"/>
    </row>
    <row r="73" spans="1:8" x14ac:dyDescent="0.25">
      <c r="A73" s="123"/>
      <c r="B73" s="120"/>
      <c r="C73" s="498" t="s">
        <v>121</v>
      </c>
      <c r="D73" s="499"/>
      <c r="E73" s="124">
        <v>70000</v>
      </c>
      <c r="F73" s="120"/>
      <c r="G73" s="120"/>
      <c r="H73" s="120"/>
    </row>
    <row r="74" spans="1:8" s="143" customFormat="1" x14ac:dyDescent="0.25">
      <c r="A74" s="148"/>
      <c r="B74" s="149"/>
      <c r="C74" s="149"/>
      <c r="D74" s="149"/>
      <c r="E74" s="149"/>
      <c r="F74" s="149"/>
      <c r="G74" s="149"/>
      <c r="H74" s="150"/>
    </row>
    <row r="75" spans="1:8" ht="22.5" x14ac:dyDescent="0.25">
      <c r="A75" s="524" t="s">
        <v>69</v>
      </c>
      <c r="B75" s="524"/>
      <c r="C75" s="524"/>
      <c r="D75" s="524"/>
      <c r="E75" s="524"/>
      <c r="F75" s="524"/>
      <c r="G75" s="524"/>
      <c r="H75" s="524"/>
    </row>
    <row r="76" spans="1:8" ht="33" x14ac:dyDescent="0.25">
      <c r="A76" s="525" t="s">
        <v>70</v>
      </c>
      <c r="B76" s="525"/>
      <c r="C76" s="525" t="s">
        <v>124</v>
      </c>
      <c r="D76" s="525"/>
      <c r="E76" s="525"/>
      <c r="F76" s="26" t="s">
        <v>125</v>
      </c>
      <c r="G76" s="525" t="s">
        <v>73</v>
      </c>
      <c r="H76" s="525"/>
    </row>
    <row r="77" spans="1:8" ht="123.75" customHeight="1" x14ac:dyDescent="0.25">
      <c r="A77" s="505" t="s">
        <v>554</v>
      </c>
      <c r="B77" s="506"/>
      <c r="C77" s="506"/>
      <c r="D77" s="506"/>
      <c r="E77" s="506"/>
      <c r="F77" s="506"/>
      <c r="G77" s="506"/>
      <c r="H77" s="507"/>
    </row>
    <row r="78" spans="1:8" x14ac:dyDescent="0.25">
      <c r="A78" s="525" t="s">
        <v>74</v>
      </c>
      <c r="B78" s="525"/>
      <c r="C78" s="500"/>
      <c r="D78" s="500"/>
      <c r="E78" s="500"/>
      <c r="F78" s="500"/>
      <c r="G78" s="503"/>
      <c r="H78" s="503"/>
    </row>
    <row r="79" spans="1:8" x14ac:dyDescent="0.25">
      <c r="A79" s="121" t="s">
        <v>75</v>
      </c>
      <c r="B79" s="501" t="s">
        <v>76</v>
      </c>
      <c r="C79" s="501"/>
      <c r="D79" s="501"/>
      <c r="E79" s="501"/>
      <c r="F79" s="501"/>
      <c r="G79" s="501"/>
      <c r="H79" s="501"/>
    </row>
    <row r="80" spans="1:8" x14ac:dyDescent="0.25">
      <c r="A80" s="505" t="s">
        <v>77</v>
      </c>
      <c r="B80" s="520"/>
      <c r="C80" s="520"/>
      <c r="D80" s="520"/>
      <c r="E80" s="520"/>
      <c r="F80" s="520"/>
      <c r="G80" s="520"/>
      <c r="H80" s="521"/>
    </row>
    <row r="81" spans="1:8" x14ac:dyDescent="0.25">
      <c r="A81" s="123" t="s">
        <v>78</v>
      </c>
      <c r="B81" s="509" t="s">
        <v>79</v>
      </c>
      <c r="C81" s="510"/>
      <c r="D81" s="510"/>
      <c r="E81" s="510"/>
      <c r="F81" s="510"/>
      <c r="G81" s="511"/>
      <c r="H81" s="120"/>
    </row>
    <row r="82" spans="1:8" x14ac:dyDescent="0.25">
      <c r="A82" s="505" t="s">
        <v>80</v>
      </c>
      <c r="B82" s="506"/>
      <c r="C82" s="506"/>
      <c r="D82" s="506"/>
      <c r="E82" s="506"/>
      <c r="F82" s="506"/>
      <c r="G82" s="506"/>
      <c r="H82" s="507"/>
    </row>
    <row r="83" spans="1:8" x14ac:dyDescent="0.25">
      <c r="A83" s="27" t="s">
        <v>81</v>
      </c>
      <c r="B83" s="500" t="s">
        <v>82</v>
      </c>
      <c r="C83" s="500"/>
      <c r="D83" s="28"/>
      <c r="E83" s="28"/>
      <c r="F83" s="28" t="s">
        <v>83</v>
      </c>
      <c r="G83" s="28">
        <v>10</v>
      </c>
      <c r="H83" s="28"/>
    </row>
    <row r="84" spans="1:8" x14ac:dyDescent="0.25">
      <c r="A84" s="27" t="s">
        <v>84</v>
      </c>
      <c r="B84" s="500" t="s">
        <v>85</v>
      </c>
      <c r="C84" s="500"/>
      <c r="D84" s="28"/>
      <c r="E84" s="28"/>
      <c r="F84" s="28" t="s">
        <v>86</v>
      </c>
      <c r="G84" s="28">
        <v>20</v>
      </c>
      <c r="H84" s="28"/>
    </row>
    <row r="85" spans="1:8" x14ac:dyDescent="0.25">
      <c r="A85" s="27" t="s">
        <v>87</v>
      </c>
      <c r="B85" s="500" t="s">
        <v>85</v>
      </c>
      <c r="C85" s="500"/>
      <c r="D85" s="28"/>
      <c r="E85" s="28"/>
      <c r="F85" s="28" t="s">
        <v>88</v>
      </c>
      <c r="G85" s="28">
        <v>35</v>
      </c>
      <c r="H85" s="28"/>
    </row>
    <row r="86" spans="1:8" x14ac:dyDescent="0.25">
      <c r="A86" s="27" t="s">
        <v>89</v>
      </c>
      <c r="B86" s="500" t="s">
        <v>85</v>
      </c>
      <c r="C86" s="500"/>
      <c r="D86" s="28"/>
      <c r="E86" s="28"/>
      <c r="F86" s="28" t="s">
        <v>90</v>
      </c>
      <c r="G86" s="28">
        <v>875</v>
      </c>
      <c r="H86" s="28"/>
    </row>
    <row r="87" spans="1:8" x14ac:dyDescent="0.25">
      <c r="A87" s="27" t="s">
        <v>91</v>
      </c>
      <c r="B87" s="500" t="s">
        <v>92</v>
      </c>
      <c r="C87" s="500"/>
      <c r="D87" s="28"/>
      <c r="E87" s="28"/>
      <c r="F87" s="28" t="s">
        <v>93</v>
      </c>
      <c r="G87" s="28">
        <v>1083.33</v>
      </c>
      <c r="H87" s="28"/>
    </row>
    <row r="88" spans="1:8" x14ac:dyDescent="0.25">
      <c r="A88" s="27" t="s">
        <v>94</v>
      </c>
      <c r="B88" s="522" t="s">
        <v>92</v>
      </c>
      <c r="C88" s="523"/>
      <c r="D88" s="28"/>
      <c r="E88" s="28"/>
      <c r="F88" s="28" t="s">
        <v>95</v>
      </c>
      <c r="G88" s="28">
        <v>25000</v>
      </c>
      <c r="H88" s="28"/>
    </row>
    <row r="89" spans="1:8" x14ac:dyDescent="0.25">
      <c r="A89" s="501" t="s">
        <v>96</v>
      </c>
      <c r="B89" s="501"/>
      <c r="C89" s="501"/>
      <c r="D89" s="501"/>
      <c r="E89" s="501"/>
      <c r="F89" s="501"/>
      <c r="G89" s="501"/>
      <c r="H89" s="501"/>
    </row>
    <row r="90" spans="1:8" x14ac:dyDescent="0.25">
      <c r="A90" s="503" t="s">
        <v>97</v>
      </c>
      <c r="B90" s="504"/>
      <c r="C90" s="504"/>
      <c r="D90" s="504"/>
      <c r="E90" s="504"/>
      <c r="F90" s="504"/>
      <c r="G90" s="504"/>
      <c r="H90" s="504"/>
    </row>
    <row r="91" spans="1:8" x14ac:dyDescent="0.25">
      <c r="A91" s="29" t="s">
        <v>98</v>
      </c>
      <c r="B91" s="517" t="s">
        <v>99</v>
      </c>
      <c r="C91" s="518"/>
      <c r="D91" s="518"/>
      <c r="E91" s="518"/>
      <c r="F91" s="518"/>
      <c r="G91" s="519"/>
      <c r="H91" s="28"/>
    </row>
    <row r="92" spans="1:8" x14ac:dyDescent="0.25">
      <c r="A92" s="505" t="s">
        <v>100</v>
      </c>
      <c r="B92" s="506"/>
      <c r="C92" s="506"/>
      <c r="D92" s="506"/>
      <c r="E92" s="506"/>
      <c r="F92" s="506"/>
      <c r="G92" s="506"/>
      <c r="H92" s="507"/>
    </row>
    <row r="93" spans="1:8" x14ac:dyDescent="0.25">
      <c r="A93" s="28" t="s">
        <v>81</v>
      </c>
      <c r="B93" s="500" t="s">
        <v>101</v>
      </c>
      <c r="C93" s="500"/>
      <c r="D93" s="28"/>
      <c r="E93" s="28"/>
      <c r="F93" s="28" t="s">
        <v>83</v>
      </c>
      <c r="G93" s="28">
        <v>15</v>
      </c>
      <c r="H93" s="28"/>
    </row>
    <row r="94" spans="1:8" x14ac:dyDescent="0.25">
      <c r="A94" s="27" t="s">
        <v>102</v>
      </c>
      <c r="B94" s="500" t="s">
        <v>103</v>
      </c>
      <c r="C94" s="500"/>
      <c r="D94" s="28"/>
      <c r="E94" s="28"/>
      <c r="F94" s="28" t="s">
        <v>86</v>
      </c>
      <c r="G94" s="28">
        <v>30</v>
      </c>
      <c r="H94" s="28"/>
    </row>
    <row r="95" spans="1:8" x14ac:dyDescent="0.25">
      <c r="A95" s="27" t="s">
        <v>104</v>
      </c>
      <c r="B95" s="500" t="s">
        <v>103</v>
      </c>
      <c r="C95" s="500"/>
      <c r="D95" s="28"/>
      <c r="E95" s="28"/>
      <c r="F95" s="28" t="s">
        <v>105</v>
      </c>
      <c r="G95" s="28">
        <v>50</v>
      </c>
      <c r="H95" s="28"/>
    </row>
    <row r="96" spans="1:8" x14ac:dyDescent="0.25">
      <c r="A96" s="27" t="s">
        <v>106</v>
      </c>
      <c r="B96" s="500" t="s">
        <v>107</v>
      </c>
      <c r="C96" s="500"/>
      <c r="D96" s="28"/>
      <c r="E96" s="28"/>
      <c r="F96" s="28" t="s">
        <v>90</v>
      </c>
      <c r="G96" s="28">
        <v>583.33000000000004</v>
      </c>
      <c r="H96" s="28"/>
    </row>
    <row r="97" spans="1:8" x14ac:dyDescent="0.25">
      <c r="A97" s="27" t="s">
        <v>108</v>
      </c>
      <c r="B97" s="500" t="s">
        <v>107</v>
      </c>
      <c r="C97" s="500"/>
      <c r="D97" s="28"/>
      <c r="E97" s="28"/>
      <c r="F97" s="28" t="s">
        <v>93</v>
      </c>
      <c r="G97" s="28">
        <v>812.5</v>
      </c>
      <c r="H97" s="28"/>
    </row>
    <row r="98" spans="1:8" x14ac:dyDescent="0.25">
      <c r="A98" s="27" t="s">
        <v>109</v>
      </c>
      <c r="B98" s="500" t="s">
        <v>107</v>
      </c>
      <c r="C98" s="500"/>
      <c r="D98" s="28"/>
      <c r="E98" s="28"/>
      <c r="F98" s="28" t="s">
        <v>95</v>
      </c>
      <c r="G98" s="28">
        <v>25000</v>
      </c>
      <c r="H98" s="28"/>
    </row>
    <row r="99" spans="1:8" x14ac:dyDescent="0.25">
      <c r="A99" s="501" t="s">
        <v>110</v>
      </c>
      <c r="B99" s="502"/>
      <c r="C99" s="502"/>
      <c r="D99" s="502"/>
      <c r="E99" s="502"/>
      <c r="F99" s="502"/>
      <c r="G99" s="502"/>
      <c r="H99" s="502"/>
    </row>
    <row r="100" spans="1:8" x14ac:dyDescent="0.25">
      <c r="A100" s="503" t="s">
        <v>111</v>
      </c>
      <c r="B100" s="504"/>
      <c r="C100" s="504"/>
      <c r="D100" s="504"/>
      <c r="E100" s="504"/>
      <c r="F100" s="504"/>
      <c r="G100" s="504"/>
      <c r="H100" s="504"/>
    </row>
    <row r="101" spans="1:8" x14ac:dyDescent="0.25">
      <c r="A101" s="505" t="s">
        <v>112</v>
      </c>
      <c r="B101" s="506"/>
      <c r="C101" s="506"/>
      <c r="D101" s="506"/>
      <c r="E101" s="506"/>
      <c r="F101" s="506"/>
      <c r="G101" s="506"/>
      <c r="H101" s="507"/>
    </row>
    <row r="102" spans="1:8" x14ac:dyDescent="0.25">
      <c r="A102" s="27"/>
      <c r="B102" s="498" t="s">
        <v>113</v>
      </c>
      <c r="C102" s="508"/>
      <c r="D102" s="499"/>
      <c r="E102" s="28"/>
      <c r="F102" s="498" t="s">
        <v>114</v>
      </c>
      <c r="G102" s="508"/>
      <c r="H102" s="499"/>
    </row>
    <row r="103" spans="1:8" x14ac:dyDescent="0.25">
      <c r="A103" s="27"/>
      <c r="B103" s="509" t="s">
        <v>79</v>
      </c>
      <c r="C103" s="510"/>
      <c r="D103" s="511"/>
      <c r="E103" s="28"/>
      <c r="F103" s="509" t="s">
        <v>99</v>
      </c>
      <c r="G103" s="510"/>
      <c r="H103" s="511"/>
    </row>
    <row r="104" spans="1:8" ht="33" x14ac:dyDescent="0.25">
      <c r="A104" s="27"/>
      <c r="B104" s="28" t="s">
        <v>115</v>
      </c>
      <c r="C104" s="28" t="s">
        <v>116</v>
      </c>
      <c r="D104" s="28" t="s">
        <v>117</v>
      </c>
      <c r="E104" s="28"/>
      <c r="F104" s="28" t="s">
        <v>115</v>
      </c>
      <c r="G104" s="28" t="s">
        <v>118</v>
      </c>
      <c r="H104" s="28" t="s">
        <v>119</v>
      </c>
    </row>
    <row r="105" spans="1:8" x14ac:dyDescent="0.25">
      <c r="A105" s="27"/>
      <c r="B105" s="28">
        <v>5</v>
      </c>
      <c r="C105" s="28">
        <v>0</v>
      </c>
      <c r="D105" s="28">
        <v>200</v>
      </c>
      <c r="E105" s="28"/>
      <c r="F105" s="28">
        <v>15</v>
      </c>
      <c r="G105" s="28">
        <v>0</v>
      </c>
      <c r="H105" s="28">
        <v>200</v>
      </c>
    </row>
    <row r="106" spans="1:8" x14ac:dyDescent="0.25">
      <c r="A106" s="27"/>
      <c r="B106" s="28">
        <v>15</v>
      </c>
      <c r="C106" s="28">
        <v>2000</v>
      </c>
      <c r="D106" s="28">
        <v>300</v>
      </c>
      <c r="E106" s="28"/>
      <c r="F106" s="28">
        <v>25</v>
      </c>
      <c r="G106" s="28">
        <v>2000</v>
      </c>
      <c r="H106" s="28">
        <v>300</v>
      </c>
    </row>
    <row r="107" spans="1:8" x14ac:dyDescent="0.25">
      <c r="A107" s="27"/>
      <c r="B107" s="28">
        <v>25</v>
      </c>
      <c r="C107" s="28">
        <v>5000</v>
      </c>
      <c r="D107" s="28">
        <v>500</v>
      </c>
      <c r="E107" s="28"/>
      <c r="F107" s="28">
        <v>35</v>
      </c>
      <c r="G107" s="28">
        <v>5000</v>
      </c>
      <c r="H107" s="28">
        <v>500</v>
      </c>
    </row>
    <row r="108" spans="1:8" x14ac:dyDescent="0.25">
      <c r="A108" s="27"/>
      <c r="B108" s="28">
        <v>35</v>
      </c>
      <c r="C108" s="28">
        <v>10000</v>
      </c>
      <c r="D108" s="28"/>
      <c r="E108" s="28"/>
      <c r="F108" s="28">
        <v>45</v>
      </c>
      <c r="G108" s="28">
        <v>10000</v>
      </c>
      <c r="H108" s="28"/>
    </row>
    <row r="109" spans="1:8" x14ac:dyDescent="0.25">
      <c r="A109" s="512" t="s">
        <v>120</v>
      </c>
      <c r="B109" s="513"/>
      <c r="C109" s="514">
        <v>20000</v>
      </c>
      <c r="D109" s="515"/>
      <c r="E109" s="515"/>
      <c r="F109" s="515"/>
      <c r="G109" s="515"/>
      <c r="H109" s="516"/>
    </row>
    <row r="110" spans="1:8" x14ac:dyDescent="0.25">
      <c r="A110" s="27"/>
      <c r="B110" s="28"/>
      <c r="C110" s="498" t="s">
        <v>121</v>
      </c>
      <c r="D110" s="499"/>
      <c r="E110" s="30">
        <v>70000</v>
      </c>
      <c r="F110" s="28"/>
      <c r="G110" s="28"/>
      <c r="H110" s="28"/>
    </row>
    <row r="112" spans="1:8" ht="22.5" x14ac:dyDescent="0.25">
      <c r="A112" s="524" t="s">
        <v>69</v>
      </c>
      <c r="B112" s="524"/>
      <c r="C112" s="524"/>
      <c r="D112" s="524"/>
      <c r="E112" s="524"/>
      <c r="F112" s="524"/>
      <c r="G112" s="524"/>
      <c r="H112" s="524"/>
    </row>
    <row r="113" spans="1:8" x14ac:dyDescent="0.25">
      <c r="A113" s="525" t="s">
        <v>70</v>
      </c>
      <c r="B113" s="525"/>
      <c r="C113" s="525" t="s">
        <v>126</v>
      </c>
      <c r="D113" s="525"/>
      <c r="E113" s="525"/>
      <c r="F113" s="526" t="s">
        <v>127</v>
      </c>
      <c r="G113" s="527"/>
      <c r="H113" s="151" t="s">
        <v>73</v>
      </c>
    </row>
    <row r="114" spans="1:8" ht="60.75" customHeight="1" x14ac:dyDescent="0.25">
      <c r="A114" s="505" t="s">
        <v>128</v>
      </c>
      <c r="B114" s="506"/>
      <c r="C114" s="506"/>
      <c r="D114" s="506"/>
      <c r="E114" s="506"/>
      <c r="F114" s="506"/>
      <c r="G114" s="506"/>
      <c r="H114" s="507"/>
    </row>
    <row r="115" spans="1:8" x14ac:dyDescent="0.25">
      <c r="A115" s="525" t="s">
        <v>74</v>
      </c>
      <c r="B115" s="525"/>
      <c r="C115" s="500"/>
      <c r="D115" s="500"/>
      <c r="E115" s="500"/>
      <c r="F115" s="500"/>
      <c r="G115" s="503"/>
      <c r="H115" s="503"/>
    </row>
    <row r="116" spans="1:8" x14ac:dyDescent="0.25">
      <c r="A116" s="121" t="s">
        <v>75</v>
      </c>
      <c r="B116" s="501" t="s">
        <v>76</v>
      </c>
      <c r="C116" s="501"/>
      <c r="D116" s="501"/>
      <c r="E116" s="501"/>
      <c r="F116" s="501"/>
      <c r="G116" s="501"/>
      <c r="H116" s="501"/>
    </row>
    <row r="117" spans="1:8" x14ac:dyDescent="0.25">
      <c r="A117" s="505" t="s">
        <v>77</v>
      </c>
      <c r="B117" s="520"/>
      <c r="C117" s="520"/>
      <c r="D117" s="520"/>
      <c r="E117" s="520"/>
      <c r="F117" s="520"/>
      <c r="G117" s="520"/>
      <c r="H117" s="521"/>
    </row>
    <row r="118" spans="1:8" x14ac:dyDescent="0.25">
      <c r="A118" s="123" t="s">
        <v>78</v>
      </c>
      <c r="B118" s="509" t="s">
        <v>79</v>
      </c>
      <c r="C118" s="510"/>
      <c r="D118" s="510"/>
      <c r="E118" s="510"/>
      <c r="F118" s="510"/>
      <c r="G118" s="511"/>
      <c r="H118" s="120"/>
    </row>
    <row r="119" spans="1:8" x14ac:dyDescent="0.25">
      <c r="A119" s="505" t="s">
        <v>80</v>
      </c>
      <c r="B119" s="506"/>
      <c r="C119" s="506"/>
      <c r="D119" s="506"/>
      <c r="E119" s="506"/>
      <c r="F119" s="506"/>
      <c r="G119" s="506"/>
      <c r="H119" s="507"/>
    </row>
    <row r="120" spans="1:8" x14ac:dyDescent="0.25">
      <c r="A120" s="123" t="s">
        <v>81</v>
      </c>
      <c r="B120" s="500" t="s">
        <v>82</v>
      </c>
      <c r="C120" s="500"/>
      <c r="D120" s="120"/>
      <c r="E120" s="120"/>
      <c r="F120" s="120" t="s">
        <v>83</v>
      </c>
      <c r="G120" s="120">
        <v>10</v>
      </c>
      <c r="H120" s="120"/>
    </row>
    <row r="121" spans="1:8" x14ac:dyDescent="0.25">
      <c r="A121" s="123" t="s">
        <v>84</v>
      </c>
      <c r="B121" s="500" t="s">
        <v>85</v>
      </c>
      <c r="C121" s="500"/>
      <c r="D121" s="120"/>
      <c r="E121" s="120"/>
      <c r="F121" s="120" t="s">
        <v>86</v>
      </c>
      <c r="G121" s="120">
        <v>20</v>
      </c>
      <c r="H121" s="120"/>
    </row>
    <row r="122" spans="1:8" x14ac:dyDescent="0.25">
      <c r="A122" s="123" t="s">
        <v>87</v>
      </c>
      <c r="B122" s="500" t="s">
        <v>85</v>
      </c>
      <c r="C122" s="500"/>
      <c r="D122" s="120"/>
      <c r="E122" s="120"/>
      <c r="F122" s="120" t="s">
        <v>88</v>
      </c>
      <c r="G122" s="120">
        <v>35</v>
      </c>
      <c r="H122" s="120"/>
    </row>
    <row r="123" spans="1:8" x14ac:dyDescent="0.25">
      <c r="A123" s="123" t="s">
        <v>89</v>
      </c>
      <c r="B123" s="500" t="s">
        <v>85</v>
      </c>
      <c r="C123" s="500"/>
      <c r="D123" s="120"/>
      <c r="E123" s="120"/>
      <c r="F123" s="120" t="s">
        <v>90</v>
      </c>
      <c r="G123" s="120">
        <v>875</v>
      </c>
      <c r="H123" s="120"/>
    </row>
    <row r="124" spans="1:8" x14ac:dyDescent="0.25">
      <c r="A124" s="123" t="s">
        <v>91</v>
      </c>
      <c r="B124" s="500" t="s">
        <v>92</v>
      </c>
      <c r="C124" s="500"/>
      <c r="D124" s="120"/>
      <c r="E124" s="120"/>
      <c r="F124" s="120" t="s">
        <v>93</v>
      </c>
      <c r="G124" s="120">
        <v>1083.33</v>
      </c>
      <c r="H124" s="120"/>
    </row>
    <row r="125" spans="1:8" x14ac:dyDescent="0.25">
      <c r="A125" s="123" t="s">
        <v>94</v>
      </c>
      <c r="B125" s="522" t="s">
        <v>92</v>
      </c>
      <c r="C125" s="523"/>
      <c r="D125" s="120"/>
      <c r="E125" s="120"/>
      <c r="F125" s="120" t="s">
        <v>95</v>
      </c>
      <c r="G125" s="120">
        <v>25000</v>
      </c>
      <c r="H125" s="120"/>
    </row>
    <row r="126" spans="1:8" x14ac:dyDescent="0.25">
      <c r="A126" s="501" t="s">
        <v>96</v>
      </c>
      <c r="B126" s="501"/>
      <c r="C126" s="501"/>
      <c r="D126" s="501"/>
      <c r="E126" s="501"/>
      <c r="F126" s="501"/>
      <c r="G126" s="501"/>
      <c r="H126" s="501"/>
    </row>
    <row r="127" spans="1:8" x14ac:dyDescent="0.25">
      <c r="A127" s="503" t="s">
        <v>97</v>
      </c>
      <c r="B127" s="504"/>
      <c r="C127" s="504"/>
      <c r="D127" s="504"/>
      <c r="E127" s="504"/>
      <c r="F127" s="504"/>
      <c r="G127" s="504"/>
      <c r="H127" s="504"/>
    </row>
    <row r="128" spans="1:8" x14ac:dyDescent="0.25">
      <c r="A128" s="122" t="s">
        <v>98</v>
      </c>
      <c r="B128" s="517" t="s">
        <v>99</v>
      </c>
      <c r="C128" s="518"/>
      <c r="D128" s="518"/>
      <c r="E128" s="518"/>
      <c r="F128" s="518"/>
      <c r="G128" s="519"/>
      <c r="H128" s="120"/>
    </row>
    <row r="129" spans="1:8" x14ac:dyDescent="0.25">
      <c r="A129" s="505" t="s">
        <v>100</v>
      </c>
      <c r="B129" s="506"/>
      <c r="C129" s="506"/>
      <c r="D129" s="506"/>
      <c r="E129" s="506"/>
      <c r="F129" s="506"/>
      <c r="G129" s="506"/>
      <c r="H129" s="507"/>
    </row>
    <row r="130" spans="1:8" x14ac:dyDescent="0.25">
      <c r="A130" s="120" t="s">
        <v>81</v>
      </c>
      <c r="B130" s="500" t="s">
        <v>101</v>
      </c>
      <c r="C130" s="500"/>
      <c r="D130" s="120"/>
      <c r="E130" s="120"/>
      <c r="F130" s="120" t="s">
        <v>83</v>
      </c>
      <c r="G130" s="120">
        <v>15</v>
      </c>
      <c r="H130" s="120"/>
    </row>
    <row r="131" spans="1:8" x14ac:dyDescent="0.25">
      <c r="A131" s="123" t="s">
        <v>102</v>
      </c>
      <c r="B131" s="500" t="s">
        <v>103</v>
      </c>
      <c r="C131" s="500"/>
      <c r="D131" s="120"/>
      <c r="E131" s="120"/>
      <c r="F131" s="120" t="s">
        <v>86</v>
      </c>
      <c r="G131" s="120">
        <v>30</v>
      </c>
      <c r="H131" s="120"/>
    </row>
    <row r="132" spans="1:8" x14ac:dyDescent="0.25">
      <c r="A132" s="123" t="s">
        <v>104</v>
      </c>
      <c r="B132" s="500" t="s">
        <v>103</v>
      </c>
      <c r="C132" s="500"/>
      <c r="D132" s="120"/>
      <c r="E132" s="120"/>
      <c r="F132" s="120" t="s">
        <v>105</v>
      </c>
      <c r="G132" s="120">
        <v>50</v>
      </c>
      <c r="H132" s="120"/>
    </row>
    <row r="133" spans="1:8" x14ac:dyDescent="0.25">
      <c r="A133" s="123" t="s">
        <v>106</v>
      </c>
      <c r="B133" s="500" t="s">
        <v>107</v>
      </c>
      <c r="C133" s="500"/>
      <c r="D133" s="120"/>
      <c r="E133" s="120"/>
      <c r="F133" s="120" t="s">
        <v>90</v>
      </c>
      <c r="G133" s="120">
        <v>583.33000000000004</v>
      </c>
      <c r="H133" s="120"/>
    </row>
    <row r="134" spans="1:8" x14ac:dyDescent="0.25">
      <c r="A134" s="123" t="s">
        <v>108</v>
      </c>
      <c r="B134" s="500" t="s">
        <v>107</v>
      </c>
      <c r="C134" s="500"/>
      <c r="D134" s="120"/>
      <c r="E134" s="120"/>
      <c r="F134" s="120" t="s">
        <v>93</v>
      </c>
      <c r="G134" s="120">
        <v>812.5</v>
      </c>
      <c r="H134" s="120"/>
    </row>
    <row r="135" spans="1:8" x14ac:dyDescent="0.25">
      <c r="A135" s="123" t="s">
        <v>109</v>
      </c>
      <c r="B135" s="500" t="s">
        <v>107</v>
      </c>
      <c r="C135" s="500"/>
      <c r="D135" s="120"/>
      <c r="E135" s="120"/>
      <c r="F135" s="120" t="s">
        <v>95</v>
      </c>
      <c r="G135" s="120">
        <v>25000</v>
      </c>
      <c r="H135" s="120"/>
    </row>
    <row r="136" spans="1:8" x14ac:dyDescent="0.25">
      <c r="A136" s="501" t="s">
        <v>110</v>
      </c>
      <c r="B136" s="502"/>
      <c r="C136" s="502"/>
      <c r="D136" s="502"/>
      <c r="E136" s="502"/>
      <c r="F136" s="502"/>
      <c r="G136" s="502"/>
      <c r="H136" s="502"/>
    </row>
    <row r="137" spans="1:8" x14ac:dyDescent="0.25">
      <c r="A137" s="503" t="s">
        <v>111</v>
      </c>
      <c r="B137" s="504"/>
      <c r="C137" s="504"/>
      <c r="D137" s="504"/>
      <c r="E137" s="504"/>
      <c r="F137" s="504"/>
      <c r="G137" s="504"/>
      <c r="H137" s="504"/>
    </row>
    <row r="138" spans="1:8" x14ac:dyDescent="0.25">
      <c r="A138" s="505" t="s">
        <v>112</v>
      </c>
      <c r="B138" s="506"/>
      <c r="C138" s="506"/>
      <c r="D138" s="506"/>
      <c r="E138" s="506"/>
      <c r="F138" s="506"/>
      <c r="G138" s="506"/>
      <c r="H138" s="507"/>
    </row>
    <row r="139" spans="1:8" x14ac:dyDescent="0.25">
      <c r="A139" s="123"/>
      <c r="B139" s="498" t="s">
        <v>113</v>
      </c>
      <c r="C139" s="508"/>
      <c r="D139" s="499"/>
      <c r="E139" s="120"/>
      <c r="F139" s="498" t="s">
        <v>114</v>
      </c>
      <c r="G139" s="508"/>
      <c r="H139" s="499"/>
    </row>
    <row r="140" spans="1:8" x14ac:dyDescent="0.25">
      <c r="A140" s="123"/>
      <c r="B140" s="509" t="s">
        <v>79</v>
      </c>
      <c r="C140" s="510"/>
      <c r="D140" s="511"/>
      <c r="E140" s="120"/>
      <c r="F140" s="509" t="s">
        <v>99</v>
      </c>
      <c r="G140" s="510"/>
      <c r="H140" s="511"/>
    </row>
    <row r="141" spans="1:8" ht="33" x14ac:dyDescent="0.25">
      <c r="A141" s="123"/>
      <c r="B141" s="120" t="s">
        <v>115</v>
      </c>
      <c r="C141" s="120" t="s">
        <v>116</v>
      </c>
      <c r="D141" s="120" t="s">
        <v>117</v>
      </c>
      <c r="E141" s="120"/>
      <c r="F141" s="120" t="s">
        <v>115</v>
      </c>
      <c r="G141" s="120" t="s">
        <v>118</v>
      </c>
      <c r="H141" s="120" t="s">
        <v>119</v>
      </c>
    </row>
    <row r="142" spans="1:8" x14ac:dyDescent="0.25">
      <c r="A142" s="123"/>
      <c r="B142" s="120">
        <v>5</v>
      </c>
      <c r="C142" s="120">
        <v>0</v>
      </c>
      <c r="D142" s="120">
        <v>200</v>
      </c>
      <c r="E142" s="120"/>
      <c r="F142" s="120">
        <v>15</v>
      </c>
      <c r="G142" s="120">
        <v>0</v>
      </c>
      <c r="H142" s="120">
        <v>200</v>
      </c>
    </row>
    <row r="143" spans="1:8" x14ac:dyDescent="0.25">
      <c r="A143" s="123"/>
      <c r="B143" s="120">
        <v>15</v>
      </c>
      <c r="C143" s="120">
        <v>2000</v>
      </c>
      <c r="D143" s="120">
        <v>300</v>
      </c>
      <c r="E143" s="120"/>
      <c r="F143" s="120">
        <v>25</v>
      </c>
      <c r="G143" s="120">
        <v>2000</v>
      </c>
      <c r="H143" s="120">
        <v>300</v>
      </c>
    </row>
    <row r="144" spans="1:8" x14ac:dyDescent="0.25">
      <c r="A144" s="123"/>
      <c r="B144" s="120">
        <v>25</v>
      </c>
      <c r="C144" s="120">
        <v>5000</v>
      </c>
      <c r="D144" s="120">
        <v>500</v>
      </c>
      <c r="E144" s="120"/>
      <c r="F144" s="120">
        <v>35</v>
      </c>
      <c r="G144" s="120">
        <v>5000</v>
      </c>
      <c r="H144" s="120">
        <v>500</v>
      </c>
    </row>
    <row r="145" spans="1:8" x14ac:dyDescent="0.25">
      <c r="A145" s="123"/>
      <c r="B145" s="120">
        <v>35</v>
      </c>
      <c r="C145" s="120">
        <v>10000</v>
      </c>
      <c r="D145" s="120"/>
      <c r="E145" s="120"/>
      <c r="F145" s="120">
        <v>45</v>
      </c>
      <c r="G145" s="120">
        <v>10000</v>
      </c>
      <c r="H145" s="120"/>
    </row>
    <row r="146" spans="1:8" x14ac:dyDescent="0.25">
      <c r="A146" s="512" t="s">
        <v>120</v>
      </c>
      <c r="B146" s="513"/>
      <c r="C146" s="514">
        <v>20000</v>
      </c>
      <c r="D146" s="515"/>
      <c r="E146" s="515"/>
      <c r="F146" s="515"/>
      <c r="G146" s="515"/>
      <c r="H146" s="516"/>
    </row>
    <row r="147" spans="1:8" x14ac:dyDescent="0.25">
      <c r="A147" s="123"/>
      <c r="B147" s="120"/>
      <c r="C147" s="498" t="s">
        <v>121</v>
      </c>
      <c r="D147" s="499"/>
      <c r="E147" s="124">
        <v>70000</v>
      </c>
      <c r="F147" s="120"/>
      <c r="G147" s="120"/>
      <c r="H147" s="120"/>
    </row>
    <row r="148" spans="1:8" s="143" customFormat="1" ht="9.75" customHeight="1" x14ac:dyDescent="0.25">
      <c r="A148" s="148"/>
      <c r="B148" s="149"/>
      <c r="C148" s="149"/>
      <c r="D148" s="149"/>
      <c r="E148" s="149"/>
      <c r="F148" s="149"/>
      <c r="G148" s="149"/>
      <c r="H148" s="150"/>
    </row>
    <row r="149" spans="1:8" ht="22.5" x14ac:dyDescent="0.25">
      <c r="A149" s="524" t="s">
        <v>69</v>
      </c>
      <c r="B149" s="524"/>
      <c r="C149" s="524"/>
      <c r="D149" s="524"/>
      <c r="E149" s="524"/>
      <c r="F149" s="524"/>
      <c r="G149" s="524"/>
      <c r="H149" s="524"/>
    </row>
    <row r="150" spans="1:8" x14ac:dyDescent="0.25">
      <c r="A150" s="525" t="s">
        <v>70</v>
      </c>
      <c r="B150" s="525"/>
      <c r="C150" s="525" t="s">
        <v>129</v>
      </c>
      <c r="D150" s="525"/>
      <c r="E150" s="525"/>
      <c r="F150" s="526" t="s">
        <v>130</v>
      </c>
      <c r="G150" s="527"/>
      <c r="H150" s="151" t="s">
        <v>73</v>
      </c>
    </row>
    <row r="151" spans="1:8" ht="90.75" customHeight="1" x14ac:dyDescent="0.25">
      <c r="A151" s="505" t="s">
        <v>555</v>
      </c>
      <c r="B151" s="506"/>
      <c r="C151" s="506"/>
      <c r="D151" s="506"/>
      <c r="E151" s="506"/>
      <c r="F151" s="506"/>
      <c r="G151" s="506"/>
      <c r="H151" s="507"/>
    </row>
    <row r="152" spans="1:8" x14ac:dyDescent="0.25">
      <c r="A152" s="525" t="s">
        <v>74</v>
      </c>
      <c r="B152" s="525"/>
      <c r="C152" s="500"/>
      <c r="D152" s="500"/>
      <c r="E152" s="500"/>
      <c r="F152" s="500"/>
      <c r="G152" s="503"/>
      <c r="H152" s="503"/>
    </row>
    <row r="153" spans="1:8" x14ac:dyDescent="0.25">
      <c r="A153" s="121" t="s">
        <v>75</v>
      </c>
      <c r="B153" s="501" t="s">
        <v>76</v>
      </c>
      <c r="C153" s="501"/>
      <c r="D153" s="501"/>
      <c r="E153" s="501"/>
      <c r="F153" s="501"/>
      <c r="G153" s="501"/>
      <c r="H153" s="501"/>
    </row>
    <row r="154" spans="1:8" ht="21" customHeight="1" x14ac:dyDescent="0.25">
      <c r="A154" s="505" t="s">
        <v>77</v>
      </c>
      <c r="B154" s="520"/>
      <c r="C154" s="520"/>
      <c r="D154" s="520"/>
      <c r="E154" s="520"/>
      <c r="F154" s="520"/>
      <c r="G154" s="520"/>
      <c r="H154" s="521"/>
    </row>
    <row r="155" spans="1:8" x14ac:dyDescent="0.25">
      <c r="A155" s="123" t="s">
        <v>78</v>
      </c>
      <c r="B155" s="509" t="s">
        <v>79</v>
      </c>
      <c r="C155" s="510"/>
      <c r="D155" s="510"/>
      <c r="E155" s="510"/>
      <c r="F155" s="510"/>
      <c r="G155" s="511"/>
      <c r="H155" s="120"/>
    </row>
    <row r="156" spans="1:8" x14ac:dyDescent="0.25">
      <c r="A156" s="505" t="s">
        <v>80</v>
      </c>
      <c r="B156" s="506"/>
      <c r="C156" s="506"/>
      <c r="D156" s="506"/>
      <c r="E156" s="506"/>
      <c r="F156" s="506"/>
      <c r="G156" s="506"/>
      <c r="H156" s="507"/>
    </row>
    <row r="157" spans="1:8" x14ac:dyDescent="0.25">
      <c r="A157" s="123" t="s">
        <v>81</v>
      </c>
      <c r="B157" s="500" t="s">
        <v>82</v>
      </c>
      <c r="C157" s="500"/>
      <c r="D157" s="120"/>
      <c r="E157" s="120"/>
      <c r="F157" s="120" t="s">
        <v>83</v>
      </c>
      <c r="G157" s="120">
        <v>10</v>
      </c>
      <c r="H157" s="120"/>
    </row>
    <row r="158" spans="1:8" x14ac:dyDescent="0.25">
      <c r="A158" s="123" t="s">
        <v>84</v>
      </c>
      <c r="B158" s="500" t="s">
        <v>85</v>
      </c>
      <c r="C158" s="500"/>
      <c r="D158" s="120"/>
      <c r="E158" s="120"/>
      <c r="F158" s="120" t="s">
        <v>86</v>
      </c>
      <c r="G158" s="120">
        <v>20</v>
      </c>
      <c r="H158" s="120"/>
    </row>
    <row r="159" spans="1:8" x14ac:dyDescent="0.25">
      <c r="A159" s="123" t="s">
        <v>87</v>
      </c>
      <c r="B159" s="500" t="s">
        <v>85</v>
      </c>
      <c r="C159" s="500"/>
      <c r="D159" s="120"/>
      <c r="E159" s="120"/>
      <c r="F159" s="120" t="s">
        <v>88</v>
      </c>
      <c r="G159" s="120">
        <v>35</v>
      </c>
      <c r="H159" s="120"/>
    </row>
    <row r="160" spans="1:8" x14ac:dyDescent="0.25">
      <c r="A160" s="123" t="s">
        <v>89</v>
      </c>
      <c r="B160" s="500" t="s">
        <v>85</v>
      </c>
      <c r="C160" s="500"/>
      <c r="D160" s="120"/>
      <c r="E160" s="120"/>
      <c r="F160" s="120" t="s">
        <v>90</v>
      </c>
      <c r="G160" s="120">
        <v>875</v>
      </c>
      <c r="H160" s="120"/>
    </row>
    <row r="161" spans="1:8" x14ac:dyDescent="0.25">
      <c r="A161" s="123" t="s">
        <v>91</v>
      </c>
      <c r="B161" s="500" t="s">
        <v>92</v>
      </c>
      <c r="C161" s="500"/>
      <c r="D161" s="120"/>
      <c r="E161" s="120"/>
      <c r="F161" s="120" t="s">
        <v>93</v>
      </c>
      <c r="G161" s="120">
        <v>1083.33</v>
      </c>
      <c r="H161" s="120"/>
    </row>
    <row r="162" spans="1:8" x14ac:dyDescent="0.25">
      <c r="A162" s="123" t="s">
        <v>94</v>
      </c>
      <c r="B162" s="522" t="s">
        <v>92</v>
      </c>
      <c r="C162" s="523"/>
      <c r="D162" s="120"/>
      <c r="E162" s="120"/>
      <c r="F162" s="120" t="s">
        <v>95</v>
      </c>
      <c r="G162" s="120">
        <v>25000</v>
      </c>
      <c r="H162" s="120"/>
    </row>
    <row r="163" spans="1:8" x14ac:dyDescent="0.25">
      <c r="A163" s="501" t="s">
        <v>96</v>
      </c>
      <c r="B163" s="501"/>
      <c r="C163" s="501"/>
      <c r="D163" s="501"/>
      <c r="E163" s="501"/>
      <c r="F163" s="501"/>
      <c r="G163" s="501"/>
      <c r="H163" s="501"/>
    </row>
    <row r="164" spans="1:8" x14ac:dyDescent="0.25">
      <c r="A164" s="503" t="s">
        <v>97</v>
      </c>
      <c r="B164" s="504"/>
      <c r="C164" s="504"/>
      <c r="D164" s="504"/>
      <c r="E164" s="504"/>
      <c r="F164" s="504"/>
      <c r="G164" s="504"/>
      <c r="H164" s="504"/>
    </row>
    <row r="165" spans="1:8" x14ac:dyDescent="0.25">
      <c r="A165" s="122" t="s">
        <v>98</v>
      </c>
      <c r="B165" s="517" t="s">
        <v>99</v>
      </c>
      <c r="C165" s="518"/>
      <c r="D165" s="518"/>
      <c r="E165" s="518"/>
      <c r="F165" s="518"/>
      <c r="G165" s="519"/>
      <c r="H165" s="120"/>
    </row>
    <row r="166" spans="1:8" x14ac:dyDescent="0.25">
      <c r="A166" s="505" t="s">
        <v>100</v>
      </c>
      <c r="B166" s="506"/>
      <c r="C166" s="506"/>
      <c r="D166" s="506"/>
      <c r="E166" s="506"/>
      <c r="F166" s="506"/>
      <c r="G166" s="506"/>
      <c r="H166" s="507"/>
    </row>
    <row r="167" spans="1:8" x14ac:dyDescent="0.25">
      <c r="A167" s="120" t="s">
        <v>81</v>
      </c>
      <c r="B167" s="500" t="s">
        <v>101</v>
      </c>
      <c r="C167" s="500"/>
      <c r="D167" s="120"/>
      <c r="E167" s="120"/>
      <c r="F167" s="120" t="s">
        <v>83</v>
      </c>
      <c r="G167" s="120">
        <v>15</v>
      </c>
      <c r="H167" s="120"/>
    </row>
    <row r="168" spans="1:8" x14ac:dyDescent="0.25">
      <c r="A168" s="123" t="s">
        <v>102</v>
      </c>
      <c r="B168" s="500" t="s">
        <v>103</v>
      </c>
      <c r="C168" s="500"/>
      <c r="D168" s="120"/>
      <c r="E168" s="120"/>
      <c r="F168" s="120" t="s">
        <v>86</v>
      </c>
      <c r="G168" s="120">
        <v>30</v>
      </c>
      <c r="H168" s="120"/>
    </row>
    <row r="169" spans="1:8" x14ac:dyDescent="0.25">
      <c r="A169" s="123" t="s">
        <v>104</v>
      </c>
      <c r="B169" s="500" t="s">
        <v>103</v>
      </c>
      <c r="C169" s="500"/>
      <c r="D169" s="120"/>
      <c r="E169" s="120"/>
      <c r="F169" s="120" t="s">
        <v>105</v>
      </c>
      <c r="G169" s="120">
        <v>50</v>
      </c>
      <c r="H169" s="120"/>
    </row>
    <row r="170" spans="1:8" x14ac:dyDescent="0.25">
      <c r="A170" s="123" t="s">
        <v>106</v>
      </c>
      <c r="B170" s="500" t="s">
        <v>107</v>
      </c>
      <c r="C170" s="500"/>
      <c r="D170" s="120"/>
      <c r="E170" s="120"/>
      <c r="F170" s="120" t="s">
        <v>90</v>
      </c>
      <c r="G170" s="120">
        <v>583.33000000000004</v>
      </c>
      <c r="H170" s="120"/>
    </row>
    <row r="171" spans="1:8" x14ac:dyDescent="0.25">
      <c r="A171" s="123" t="s">
        <v>108</v>
      </c>
      <c r="B171" s="500" t="s">
        <v>107</v>
      </c>
      <c r="C171" s="500"/>
      <c r="D171" s="120"/>
      <c r="E171" s="120"/>
      <c r="F171" s="120" t="s">
        <v>93</v>
      </c>
      <c r="G171" s="120">
        <v>812.5</v>
      </c>
      <c r="H171" s="120"/>
    </row>
    <row r="172" spans="1:8" x14ac:dyDescent="0.25">
      <c r="A172" s="123" t="s">
        <v>109</v>
      </c>
      <c r="B172" s="500" t="s">
        <v>107</v>
      </c>
      <c r="C172" s="500"/>
      <c r="D172" s="120"/>
      <c r="E172" s="120"/>
      <c r="F172" s="120" t="s">
        <v>95</v>
      </c>
      <c r="G172" s="120">
        <v>25000</v>
      </c>
      <c r="H172" s="120"/>
    </row>
    <row r="173" spans="1:8" x14ac:dyDescent="0.25">
      <c r="A173" s="501" t="s">
        <v>110</v>
      </c>
      <c r="B173" s="502"/>
      <c r="C173" s="502"/>
      <c r="D173" s="502"/>
      <c r="E173" s="502"/>
      <c r="F173" s="502"/>
      <c r="G173" s="502"/>
      <c r="H173" s="502"/>
    </row>
    <row r="174" spans="1:8" x14ac:dyDescent="0.25">
      <c r="A174" s="503" t="s">
        <v>111</v>
      </c>
      <c r="B174" s="504"/>
      <c r="C174" s="504"/>
      <c r="D174" s="504"/>
      <c r="E174" s="504"/>
      <c r="F174" s="504"/>
      <c r="G174" s="504"/>
      <c r="H174" s="504"/>
    </row>
    <row r="175" spans="1:8" x14ac:dyDescent="0.25">
      <c r="A175" s="505" t="s">
        <v>112</v>
      </c>
      <c r="B175" s="506"/>
      <c r="C175" s="506"/>
      <c r="D175" s="506"/>
      <c r="E175" s="506"/>
      <c r="F175" s="506"/>
      <c r="G175" s="506"/>
      <c r="H175" s="507"/>
    </row>
    <row r="176" spans="1:8" x14ac:dyDescent="0.25">
      <c r="A176" s="123"/>
      <c r="B176" s="498" t="s">
        <v>113</v>
      </c>
      <c r="C176" s="508"/>
      <c r="D176" s="499"/>
      <c r="E176" s="120"/>
      <c r="F176" s="498" t="s">
        <v>114</v>
      </c>
      <c r="G176" s="508"/>
      <c r="H176" s="499"/>
    </row>
    <row r="177" spans="1:8" x14ac:dyDescent="0.25">
      <c r="A177" s="123"/>
      <c r="B177" s="509" t="s">
        <v>79</v>
      </c>
      <c r="C177" s="510"/>
      <c r="D177" s="511"/>
      <c r="E177" s="120"/>
      <c r="F177" s="509" t="s">
        <v>99</v>
      </c>
      <c r="G177" s="510"/>
      <c r="H177" s="511"/>
    </row>
    <row r="178" spans="1:8" ht="33" x14ac:dyDescent="0.25">
      <c r="A178" s="123"/>
      <c r="B178" s="120" t="s">
        <v>115</v>
      </c>
      <c r="C178" s="120" t="s">
        <v>116</v>
      </c>
      <c r="D178" s="120" t="s">
        <v>117</v>
      </c>
      <c r="E178" s="120"/>
      <c r="F178" s="120" t="s">
        <v>115</v>
      </c>
      <c r="G178" s="120" t="s">
        <v>118</v>
      </c>
      <c r="H178" s="120" t="s">
        <v>119</v>
      </c>
    </row>
    <row r="179" spans="1:8" x14ac:dyDescent="0.25">
      <c r="A179" s="123"/>
      <c r="B179" s="120">
        <v>5</v>
      </c>
      <c r="C179" s="120">
        <v>0</v>
      </c>
      <c r="D179" s="120">
        <v>200</v>
      </c>
      <c r="E179" s="120"/>
      <c r="F179" s="120">
        <v>15</v>
      </c>
      <c r="G179" s="120">
        <v>0</v>
      </c>
      <c r="H179" s="120">
        <v>200</v>
      </c>
    </row>
    <row r="180" spans="1:8" x14ac:dyDescent="0.25">
      <c r="A180" s="123"/>
      <c r="B180" s="120">
        <v>15</v>
      </c>
      <c r="C180" s="120">
        <v>2000</v>
      </c>
      <c r="D180" s="120">
        <v>300</v>
      </c>
      <c r="E180" s="120"/>
      <c r="F180" s="120">
        <v>25</v>
      </c>
      <c r="G180" s="120">
        <v>2000</v>
      </c>
      <c r="H180" s="120">
        <v>300</v>
      </c>
    </row>
    <row r="181" spans="1:8" x14ac:dyDescent="0.25">
      <c r="A181" s="123"/>
      <c r="B181" s="120">
        <v>25</v>
      </c>
      <c r="C181" s="120">
        <v>5000</v>
      </c>
      <c r="D181" s="120">
        <v>500</v>
      </c>
      <c r="E181" s="120"/>
      <c r="F181" s="120">
        <v>35</v>
      </c>
      <c r="G181" s="120">
        <v>5000</v>
      </c>
      <c r="H181" s="120">
        <v>500</v>
      </c>
    </row>
    <row r="182" spans="1:8" x14ac:dyDescent="0.25">
      <c r="A182" s="123"/>
      <c r="B182" s="120">
        <v>35</v>
      </c>
      <c r="C182" s="120">
        <v>10000</v>
      </c>
      <c r="D182" s="120"/>
      <c r="E182" s="120"/>
      <c r="F182" s="120">
        <v>45</v>
      </c>
      <c r="G182" s="120">
        <v>10000</v>
      </c>
      <c r="H182" s="120"/>
    </row>
    <row r="183" spans="1:8" x14ac:dyDescent="0.25">
      <c r="A183" s="512" t="s">
        <v>120</v>
      </c>
      <c r="B183" s="513"/>
      <c r="C183" s="514">
        <v>20000</v>
      </c>
      <c r="D183" s="515"/>
      <c r="E183" s="515"/>
      <c r="F183" s="515"/>
      <c r="G183" s="515"/>
      <c r="H183" s="516"/>
    </row>
    <row r="184" spans="1:8" x14ac:dyDescent="0.25">
      <c r="A184" s="123"/>
      <c r="B184" s="120"/>
      <c r="C184" s="498" t="s">
        <v>121</v>
      </c>
      <c r="D184" s="499"/>
      <c r="E184" s="124">
        <v>70000</v>
      </c>
      <c r="F184" s="120"/>
      <c r="G184" s="120"/>
      <c r="H184" s="120"/>
    </row>
    <row r="185" spans="1:8" x14ac:dyDescent="0.25">
      <c r="A185" s="144"/>
      <c r="B185" s="145"/>
      <c r="C185" s="145"/>
      <c r="D185" s="145"/>
      <c r="E185" s="145"/>
      <c r="F185" s="145"/>
      <c r="G185" s="145"/>
      <c r="H185" s="147"/>
    </row>
    <row r="186" spans="1:8" ht="22.5" x14ac:dyDescent="0.25">
      <c r="A186" s="524" t="s">
        <v>69</v>
      </c>
      <c r="B186" s="524"/>
      <c r="C186" s="524"/>
      <c r="D186" s="524"/>
      <c r="E186" s="524"/>
      <c r="F186" s="524"/>
      <c r="G186" s="524"/>
      <c r="H186" s="524"/>
    </row>
    <row r="187" spans="1:8" x14ac:dyDescent="0.25">
      <c r="A187" s="525" t="s">
        <v>70</v>
      </c>
      <c r="B187" s="525"/>
      <c r="C187" s="525" t="s">
        <v>131</v>
      </c>
      <c r="D187" s="525"/>
      <c r="E187" s="525"/>
      <c r="F187" s="526" t="s">
        <v>132</v>
      </c>
      <c r="G187" s="527"/>
      <c r="H187" s="151" t="s">
        <v>73</v>
      </c>
    </row>
    <row r="188" spans="1:8" ht="59.25" customHeight="1" x14ac:dyDescent="0.25">
      <c r="A188" s="505" t="s">
        <v>556</v>
      </c>
      <c r="B188" s="506"/>
      <c r="C188" s="506"/>
      <c r="D188" s="506"/>
      <c r="E188" s="506"/>
      <c r="F188" s="506"/>
      <c r="G188" s="506"/>
      <c r="H188" s="507"/>
    </row>
    <row r="189" spans="1:8" x14ac:dyDescent="0.25">
      <c r="A189" s="525" t="s">
        <v>74</v>
      </c>
      <c r="B189" s="525"/>
      <c r="C189" s="500"/>
      <c r="D189" s="500"/>
      <c r="E189" s="500"/>
      <c r="F189" s="500"/>
      <c r="G189" s="503"/>
      <c r="H189" s="503"/>
    </row>
    <row r="190" spans="1:8" x14ac:dyDescent="0.25">
      <c r="A190" s="121" t="s">
        <v>75</v>
      </c>
      <c r="B190" s="501" t="s">
        <v>76</v>
      </c>
      <c r="C190" s="501"/>
      <c r="D190" s="501"/>
      <c r="E190" s="501"/>
      <c r="F190" s="501"/>
      <c r="G190" s="501"/>
      <c r="H190" s="501"/>
    </row>
    <row r="191" spans="1:8" x14ac:dyDescent="0.25">
      <c r="A191" s="505" t="s">
        <v>77</v>
      </c>
      <c r="B191" s="520"/>
      <c r="C191" s="520"/>
      <c r="D191" s="520"/>
      <c r="E191" s="520"/>
      <c r="F191" s="520"/>
      <c r="G191" s="520"/>
      <c r="H191" s="521"/>
    </row>
    <row r="192" spans="1:8" x14ac:dyDescent="0.25">
      <c r="A192" s="123" t="s">
        <v>78</v>
      </c>
      <c r="B192" s="509" t="s">
        <v>79</v>
      </c>
      <c r="C192" s="510"/>
      <c r="D192" s="510"/>
      <c r="E192" s="510"/>
      <c r="F192" s="510"/>
      <c r="G192" s="511"/>
      <c r="H192" s="120"/>
    </row>
    <row r="193" spans="1:8" x14ac:dyDescent="0.25">
      <c r="A193" s="505" t="s">
        <v>80</v>
      </c>
      <c r="B193" s="506"/>
      <c r="C193" s="506"/>
      <c r="D193" s="506"/>
      <c r="E193" s="506"/>
      <c r="F193" s="506"/>
      <c r="G193" s="506"/>
      <c r="H193" s="507"/>
    </row>
    <row r="194" spans="1:8" x14ac:dyDescent="0.25">
      <c r="A194" s="123" t="s">
        <v>81</v>
      </c>
      <c r="B194" s="500" t="s">
        <v>82</v>
      </c>
      <c r="C194" s="500"/>
      <c r="D194" s="120"/>
      <c r="E194" s="120"/>
      <c r="F194" s="120" t="s">
        <v>83</v>
      </c>
      <c r="G194" s="120">
        <v>10</v>
      </c>
      <c r="H194" s="120"/>
    </row>
    <row r="195" spans="1:8" x14ac:dyDescent="0.25">
      <c r="A195" s="123" t="s">
        <v>84</v>
      </c>
      <c r="B195" s="500" t="s">
        <v>85</v>
      </c>
      <c r="C195" s="500"/>
      <c r="D195" s="120"/>
      <c r="E195" s="120"/>
      <c r="F195" s="120" t="s">
        <v>86</v>
      </c>
      <c r="G195" s="120">
        <v>20</v>
      </c>
      <c r="H195" s="120"/>
    </row>
    <row r="196" spans="1:8" x14ac:dyDescent="0.25">
      <c r="A196" s="123" t="s">
        <v>87</v>
      </c>
      <c r="B196" s="500" t="s">
        <v>85</v>
      </c>
      <c r="C196" s="500"/>
      <c r="D196" s="120"/>
      <c r="E196" s="120"/>
      <c r="F196" s="120" t="s">
        <v>88</v>
      </c>
      <c r="G196" s="120">
        <v>35</v>
      </c>
      <c r="H196" s="120"/>
    </row>
    <row r="197" spans="1:8" x14ac:dyDescent="0.25">
      <c r="A197" s="123" t="s">
        <v>89</v>
      </c>
      <c r="B197" s="500" t="s">
        <v>85</v>
      </c>
      <c r="C197" s="500"/>
      <c r="D197" s="120"/>
      <c r="E197" s="120"/>
      <c r="F197" s="120" t="s">
        <v>90</v>
      </c>
      <c r="G197" s="120">
        <v>875</v>
      </c>
      <c r="H197" s="120"/>
    </row>
    <row r="198" spans="1:8" x14ac:dyDescent="0.25">
      <c r="A198" s="123" t="s">
        <v>91</v>
      </c>
      <c r="B198" s="500" t="s">
        <v>92</v>
      </c>
      <c r="C198" s="500"/>
      <c r="D198" s="120"/>
      <c r="E198" s="120"/>
      <c r="F198" s="120" t="s">
        <v>93</v>
      </c>
      <c r="G198" s="120">
        <v>1083.33</v>
      </c>
      <c r="H198" s="120"/>
    </row>
    <row r="199" spans="1:8" x14ac:dyDescent="0.25">
      <c r="A199" s="123" t="s">
        <v>94</v>
      </c>
      <c r="B199" s="522" t="s">
        <v>92</v>
      </c>
      <c r="C199" s="523"/>
      <c r="D199" s="120"/>
      <c r="E199" s="120"/>
      <c r="F199" s="120" t="s">
        <v>95</v>
      </c>
      <c r="G199" s="120">
        <v>25000</v>
      </c>
      <c r="H199" s="120"/>
    </row>
    <row r="200" spans="1:8" x14ac:dyDescent="0.25">
      <c r="A200" s="501" t="s">
        <v>96</v>
      </c>
      <c r="B200" s="501"/>
      <c r="C200" s="501"/>
      <c r="D200" s="501"/>
      <c r="E200" s="501"/>
      <c r="F200" s="501"/>
      <c r="G200" s="501"/>
      <c r="H200" s="501"/>
    </row>
    <row r="201" spans="1:8" x14ac:dyDescent="0.25">
      <c r="A201" s="503" t="s">
        <v>97</v>
      </c>
      <c r="B201" s="504"/>
      <c r="C201" s="504"/>
      <c r="D201" s="504"/>
      <c r="E201" s="504"/>
      <c r="F201" s="504"/>
      <c r="G201" s="504"/>
      <c r="H201" s="504"/>
    </row>
    <row r="202" spans="1:8" x14ac:dyDescent="0.25">
      <c r="A202" s="122" t="s">
        <v>98</v>
      </c>
      <c r="B202" s="517" t="s">
        <v>99</v>
      </c>
      <c r="C202" s="518"/>
      <c r="D202" s="518"/>
      <c r="E202" s="518"/>
      <c r="F202" s="518"/>
      <c r="G202" s="519"/>
      <c r="H202" s="120"/>
    </row>
    <row r="203" spans="1:8" x14ac:dyDescent="0.25">
      <c r="A203" s="505" t="s">
        <v>100</v>
      </c>
      <c r="B203" s="506"/>
      <c r="C203" s="506"/>
      <c r="D203" s="506"/>
      <c r="E203" s="506"/>
      <c r="F203" s="506"/>
      <c r="G203" s="506"/>
      <c r="H203" s="507"/>
    </row>
    <row r="204" spans="1:8" x14ac:dyDescent="0.25">
      <c r="A204" s="120" t="s">
        <v>81</v>
      </c>
      <c r="B204" s="500" t="s">
        <v>101</v>
      </c>
      <c r="C204" s="500"/>
      <c r="D204" s="120"/>
      <c r="E204" s="120"/>
      <c r="F204" s="120" t="s">
        <v>83</v>
      </c>
      <c r="G204" s="120">
        <v>15</v>
      </c>
      <c r="H204" s="120"/>
    </row>
    <row r="205" spans="1:8" x14ac:dyDescent="0.25">
      <c r="A205" s="123" t="s">
        <v>102</v>
      </c>
      <c r="B205" s="500" t="s">
        <v>103</v>
      </c>
      <c r="C205" s="500"/>
      <c r="D205" s="120"/>
      <c r="E205" s="120"/>
      <c r="F205" s="120" t="s">
        <v>86</v>
      </c>
      <c r="G205" s="120">
        <v>30</v>
      </c>
      <c r="H205" s="120"/>
    </row>
    <row r="206" spans="1:8" x14ac:dyDescent="0.25">
      <c r="A206" s="123" t="s">
        <v>104</v>
      </c>
      <c r="B206" s="500" t="s">
        <v>103</v>
      </c>
      <c r="C206" s="500"/>
      <c r="D206" s="120"/>
      <c r="E206" s="120"/>
      <c r="F206" s="120" t="s">
        <v>105</v>
      </c>
      <c r="G206" s="120">
        <v>50</v>
      </c>
      <c r="H206" s="120"/>
    </row>
    <row r="207" spans="1:8" x14ac:dyDescent="0.25">
      <c r="A207" s="123" t="s">
        <v>106</v>
      </c>
      <c r="B207" s="500" t="s">
        <v>107</v>
      </c>
      <c r="C207" s="500"/>
      <c r="D207" s="120"/>
      <c r="E207" s="120"/>
      <c r="F207" s="120" t="s">
        <v>90</v>
      </c>
      <c r="G207" s="120">
        <v>583.33000000000004</v>
      </c>
      <c r="H207" s="120"/>
    </row>
    <row r="208" spans="1:8" x14ac:dyDescent="0.25">
      <c r="A208" s="123" t="s">
        <v>108</v>
      </c>
      <c r="B208" s="500" t="s">
        <v>107</v>
      </c>
      <c r="C208" s="500"/>
      <c r="D208" s="120"/>
      <c r="E208" s="120"/>
      <c r="F208" s="120" t="s">
        <v>93</v>
      </c>
      <c r="G208" s="120">
        <v>812.5</v>
      </c>
      <c r="H208" s="120"/>
    </row>
    <row r="209" spans="1:8" x14ac:dyDescent="0.25">
      <c r="A209" s="123" t="s">
        <v>109</v>
      </c>
      <c r="B209" s="500" t="s">
        <v>107</v>
      </c>
      <c r="C209" s="500"/>
      <c r="D209" s="120"/>
      <c r="E209" s="120"/>
      <c r="F209" s="120" t="s">
        <v>95</v>
      </c>
      <c r="G209" s="120">
        <v>25000</v>
      </c>
      <c r="H209" s="120"/>
    </row>
    <row r="210" spans="1:8" x14ac:dyDescent="0.25">
      <c r="A210" s="501" t="s">
        <v>110</v>
      </c>
      <c r="B210" s="502"/>
      <c r="C210" s="502"/>
      <c r="D210" s="502"/>
      <c r="E210" s="502"/>
      <c r="F210" s="502"/>
      <c r="G210" s="502"/>
      <c r="H210" s="502"/>
    </row>
    <row r="211" spans="1:8" x14ac:dyDescent="0.25">
      <c r="A211" s="503" t="s">
        <v>111</v>
      </c>
      <c r="B211" s="504"/>
      <c r="C211" s="504"/>
      <c r="D211" s="504"/>
      <c r="E211" s="504"/>
      <c r="F211" s="504"/>
      <c r="G211" s="504"/>
      <c r="H211" s="504"/>
    </row>
    <row r="212" spans="1:8" x14ac:dyDescent="0.25">
      <c r="A212" s="505" t="s">
        <v>112</v>
      </c>
      <c r="B212" s="506"/>
      <c r="C212" s="506"/>
      <c r="D212" s="506"/>
      <c r="E212" s="506"/>
      <c r="F212" s="506"/>
      <c r="G212" s="506"/>
      <c r="H212" s="507"/>
    </row>
    <row r="213" spans="1:8" x14ac:dyDescent="0.25">
      <c r="A213" s="123"/>
      <c r="B213" s="498" t="s">
        <v>113</v>
      </c>
      <c r="C213" s="508"/>
      <c r="D213" s="499"/>
      <c r="E213" s="120"/>
      <c r="F213" s="498" t="s">
        <v>114</v>
      </c>
      <c r="G213" s="508"/>
      <c r="H213" s="499"/>
    </row>
    <row r="214" spans="1:8" x14ac:dyDescent="0.25">
      <c r="A214" s="123"/>
      <c r="B214" s="509" t="s">
        <v>79</v>
      </c>
      <c r="C214" s="510"/>
      <c r="D214" s="511"/>
      <c r="E214" s="120"/>
      <c r="F214" s="509" t="s">
        <v>99</v>
      </c>
      <c r="G214" s="510"/>
      <c r="H214" s="511"/>
    </row>
    <row r="215" spans="1:8" ht="33" x14ac:dyDescent="0.25">
      <c r="A215" s="123"/>
      <c r="B215" s="120" t="s">
        <v>115</v>
      </c>
      <c r="C215" s="120" t="s">
        <v>116</v>
      </c>
      <c r="D215" s="120" t="s">
        <v>117</v>
      </c>
      <c r="E215" s="120"/>
      <c r="F215" s="120" t="s">
        <v>115</v>
      </c>
      <c r="G215" s="120" t="s">
        <v>118</v>
      </c>
      <c r="H215" s="120" t="s">
        <v>119</v>
      </c>
    </row>
    <row r="216" spans="1:8" x14ac:dyDescent="0.25">
      <c r="A216" s="123"/>
      <c r="B216" s="120">
        <v>5</v>
      </c>
      <c r="C216" s="120">
        <v>0</v>
      </c>
      <c r="D216" s="120">
        <v>200</v>
      </c>
      <c r="E216" s="120"/>
      <c r="F216" s="120">
        <v>15</v>
      </c>
      <c r="G216" s="120">
        <v>0</v>
      </c>
      <c r="H216" s="120">
        <v>200</v>
      </c>
    </row>
    <row r="217" spans="1:8" x14ac:dyDescent="0.25">
      <c r="A217" s="123"/>
      <c r="B217" s="120">
        <v>15</v>
      </c>
      <c r="C217" s="120">
        <v>2000</v>
      </c>
      <c r="D217" s="120">
        <v>300</v>
      </c>
      <c r="E217" s="120"/>
      <c r="F217" s="120">
        <v>25</v>
      </c>
      <c r="G217" s="120">
        <v>2000</v>
      </c>
      <c r="H217" s="120">
        <v>300</v>
      </c>
    </row>
    <row r="218" spans="1:8" x14ac:dyDescent="0.25">
      <c r="A218" s="123"/>
      <c r="B218" s="120">
        <v>25</v>
      </c>
      <c r="C218" s="120">
        <v>5000</v>
      </c>
      <c r="D218" s="120">
        <v>500</v>
      </c>
      <c r="E218" s="120"/>
      <c r="F218" s="120">
        <v>35</v>
      </c>
      <c r="G218" s="120">
        <v>5000</v>
      </c>
      <c r="H218" s="120">
        <v>500</v>
      </c>
    </row>
    <row r="219" spans="1:8" x14ac:dyDescent="0.25">
      <c r="A219" s="123"/>
      <c r="B219" s="120">
        <v>35</v>
      </c>
      <c r="C219" s="120">
        <v>10000</v>
      </c>
      <c r="D219" s="120"/>
      <c r="E219" s="120"/>
      <c r="F219" s="120">
        <v>45</v>
      </c>
      <c r="G219" s="120">
        <v>10000</v>
      </c>
      <c r="H219" s="120"/>
    </row>
    <row r="220" spans="1:8" x14ac:dyDescent="0.25">
      <c r="A220" s="512" t="s">
        <v>120</v>
      </c>
      <c r="B220" s="513"/>
      <c r="C220" s="514">
        <v>20000</v>
      </c>
      <c r="D220" s="515"/>
      <c r="E220" s="515"/>
      <c r="F220" s="515"/>
      <c r="G220" s="515"/>
      <c r="H220" s="516"/>
    </row>
    <row r="221" spans="1:8" x14ac:dyDescent="0.25">
      <c r="A221" s="123"/>
      <c r="B221" s="120"/>
      <c r="C221" s="498" t="s">
        <v>121</v>
      </c>
      <c r="D221" s="499"/>
      <c r="E221" s="124">
        <v>70000</v>
      </c>
      <c r="F221" s="120"/>
      <c r="G221" s="120"/>
      <c r="H221" s="120"/>
    </row>
    <row r="222" spans="1:8" s="143" customFormat="1" x14ac:dyDescent="0.25">
      <c r="A222" s="148"/>
      <c r="B222" s="149"/>
      <c r="C222" s="149"/>
      <c r="D222" s="149"/>
      <c r="E222" s="149"/>
      <c r="F222" s="149"/>
      <c r="G222" s="149"/>
      <c r="H222" s="150"/>
    </row>
    <row r="223" spans="1:8" ht="22.5" x14ac:dyDescent="0.25">
      <c r="A223" s="524" t="s">
        <v>69</v>
      </c>
      <c r="B223" s="524"/>
      <c r="C223" s="524"/>
      <c r="D223" s="524"/>
      <c r="E223" s="524"/>
      <c r="F223" s="524"/>
      <c r="G223" s="524"/>
      <c r="H223" s="524"/>
    </row>
    <row r="224" spans="1:8" x14ac:dyDescent="0.25">
      <c r="A224" s="525" t="s">
        <v>70</v>
      </c>
      <c r="B224" s="525"/>
      <c r="C224" s="525" t="s">
        <v>133</v>
      </c>
      <c r="D224" s="525"/>
      <c r="E224" s="525"/>
      <c r="F224" s="526" t="s">
        <v>134</v>
      </c>
      <c r="G224" s="527"/>
      <c r="H224" s="151" t="s">
        <v>73</v>
      </c>
    </row>
    <row r="225" spans="1:8" ht="63.75" customHeight="1" x14ac:dyDescent="0.25">
      <c r="A225" s="505" t="s">
        <v>135</v>
      </c>
      <c r="B225" s="506"/>
      <c r="C225" s="506"/>
      <c r="D225" s="506"/>
      <c r="E225" s="506"/>
      <c r="F225" s="506"/>
      <c r="G225" s="506"/>
      <c r="H225" s="507"/>
    </row>
    <row r="226" spans="1:8" x14ac:dyDescent="0.25">
      <c r="A226" s="525" t="s">
        <v>74</v>
      </c>
      <c r="B226" s="525"/>
      <c r="C226" s="500"/>
      <c r="D226" s="500"/>
      <c r="E226" s="500"/>
      <c r="F226" s="500"/>
      <c r="G226" s="503"/>
      <c r="H226" s="503"/>
    </row>
    <row r="227" spans="1:8" x14ac:dyDescent="0.25">
      <c r="A227" s="121" t="s">
        <v>75</v>
      </c>
      <c r="B227" s="501" t="s">
        <v>76</v>
      </c>
      <c r="C227" s="501"/>
      <c r="D227" s="501"/>
      <c r="E227" s="501"/>
      <c r="F227" s="501"/>
      <c r="G227" s="501"/>
      <c r="H227" s="501"/>
    </row>
    <row r="228" spans="1:8" x14ac:dyDescent="0.25">
      <c r="A228" s="505" t="s">
        <v>77</v>
      </c>
      <c r="B228" s="520"/>
      <c r="C228" s="520"/>
      <c r="D228" s="520"/>
      <c r="E228" s="520"/>
      <c r="F228" s="520"/>
      <c r="G228" s="520"/>
      <c r="H228" s="521"/>
    </row>
    <row r="229" spans="1:8" x14ac:dyDescent="0.25">
      <c r="A229" s="123" t="s">
        <v>78</v>
      </c>
      <c r="B229" s="509" t="s">
        <v>79</v>
      </c>
      <c r="C229" s="510"/>
      <c r="D229" s="510"/>
      <c r="E229" s="510"/>
      <c r="F229" s="510"/>
      <c r="G229" s="511"/>
      <c r="H229" s="120"/>
    </row>
    <row r="230" spans="1:8" x14ac:dyDescent="0.25">
      <c r="A230" s="505" t="s">
        <v>80</v>
      </c>
      <c r="B230" s="506"/>
      <c r="C230" s="506"/>
      <c r="D230" s="506"/>
      <c r="E230" s="506"/>
      <c r="F230" s="506"/>
      <c r="G230" s="506"/>
      <c r="H230" s="507"/>
    </row>
    <row r="231" spans="1:8" x14ac:dyDescent="0.25">
      <c r="A231" s="123" t="s">
        <v>81</v>
      </c>
      <c r="B231" s="500" t="s">
        <v>82</v>
      </c>
      <c r="C231" s="500"/>
      <c r="D231" s="120"/>
      <c r="E231" s="120"/>
      <c r="F231" s="120" t="s">
        <v>83</v>
      </c>
      <c r="G231" s="120">
        <v>10</v>
      </c>
      <c r="H231" s="120"/>
    </row>
    <row r="232" spans="1:8" x14ac:dyDescent="0.25">
      <c r="A232" s="123" t="s">
        <v>84</v>
      </c>
      <c r="B232" s="500" t="s">
        <v>85</v>
      </c>
      <c r="C232" s="500"/>
      <c r="D232" s="120"/>
      <c r="E232" s="120"/>
      <c r="F232" s="120" t="s">
        <v>86</v>
      </c>
      <c r="G232" s="120">
        <v>20</v>
      </c>
      <c r="H232" s="120"/>
    </row>
    <row r="233" spans="1:8" x14ac:dyDescent="0.25">
      <c r="A233" s="123" t="s">
        <v>87</v>
      </c>
      <c r="B233" s="500" t="s">
        <v>85</v>
      </c>
      <c r="C233" s="500"/>
      <c r="D233" s="120"/>
      <c r="E233" s="120"/>
      <c r="F233" s="120" t="s">
        <v>88</v>
      </c>
      <c r="G233" s="120">
        <v>35</v>
      </c>
      <c r="H233" s="120"/>
    </row>
    <row r="234" spans="1:8" x14ac:dyDescent="0.25">
      <c r="A234" s="123" t="s">
        <v>89</v>
      </c>
      <c r="B234" s="500" t="s">
        <v>85</v>
      </c>
      <c r="C234" s="500"/>
      <c r="D234" s="120"/>
      <c r="E234" s="120"/>
      <c r="F234" s="120" t="s">
        <v>90</v>
      </c>
      <c r="G234" s="120">
        <v>875</v>
      </c>
      <c r="H234" s="120"/>
    </row>
    <row r="235" spans="1:8" x14ac:dyDescent="0.25">
      <c r="A235" s="123" t="s">
        <v>91</v>
      </c>
      <c r="B235" s="500" t="s">
        <v>92</v>
      </c>
      <c r="C235" s="500"/>
      <c r="D235" s="120"/>
      <c r="E235" s="120"/>
      <c r="F235" s="120" t="s">
        <v>93</v>
      </c>
      <c r="G235" s="120">
        <v>1083.33</v>
      </c>
      <c r="H235" s="120"/>
    </row>
    <row r="236" spans="1:8" x14ac:dyDescent="0.25">
      <c r="A236" s="123" t="s">
        <v>94</v>
      </c>
      <c r="B236" s="522" t="s">
        <v>92</v>
      </c>
      <c r="C236" s="523"/>
      <c r="D236" s="120"/>
      <c r="E236" s="120"/>
      <c r="F236" s="120" t="s">
        <v>95</v>
      </c>
      <c r="G236" s="120">
        <v>25000</v>
      </c>
      <c r="H236" s="120"/>
    </row>
    <row r="237" spans="1:8" x14ac:dyDescent="0.25">
      <c r="A237" s="501" t="s">
        <v>96</v>
      </c>
      <c r="B237" s="501"/>
      <c r="C237" s="501"/>
      <c r="D237" s="501"/>
      <c r="E237" s="501"/>
      <c r="F237" s="501"/>
      <c r="G237" s="501"/>
      <c r="H237" s="501"/>
    </row>
    <row r="238" spans="1:8" x14ac:dyDescent="0.25">
      <c r="A238" s="503" t="s">
        <v>97</v>
      </c>
      <c r="B238" s="504"/>
      <c r="C238" s="504"/>
      <c r="D238" s="504"/>
      <c r="E238" s="504"/>
      <c r="F238" s="504"/>
      <c r="G238" s="504"/>
      <c r="H238" s="504"/>
    </row>
    <row r="239" spans="1:8" x14ac:dyDescent="0.25">
      <c r="A239" s="122" t="s">
        <v>98</v>
      </c>
      <c r="B239" s="517" t="s">
        <v>99</v>
      </c>
      <c r="C239" s="518"/>
      <c r="D239" s="518"/>
      <c r="E239" s="518"/>
      <c r="F239" s="518"/>
      <c r="G239" s="519"/>
      <c r="H239" s="120"/>
    </row>
    <row r="240" spans="1:8" x14ac:dyDescent="0.25">
      <c r="A240" s="505" t="s">
        <v>100</v>
      </c>
      <c r="B240" s="506"/>
      <c r="C240" s="506"/>
      <c r="D240" s="506"/>
      <c r="E240" s="506"/>
      <c r="F240" s="506"/>
      <c r="G240" s="506"/>
      <c r="H240" s="507"/>
    </row>
    <row r="241" spans="1:8" x14ac:dyDescent="0.25">
      <c r="A241" s="120" t="s">
        <v>81</v>
      </c>
      <c r="B241" s="500" t="s">
        <v>101</v>
      </c>
      <c r="C241" s="500"/>
      <c r="D241" s="120"/>
      <c r="E241" s="120"/>
      <c r="F241" s="120" t="s">
        <v>83</v>
      </c>
      <c r="G241" s="120">
        <v>15</v>
      </c>
      <c r="H241" s="120"/>
    </row>
    <row r="242" spans="1:8" x14ac:dyDescent="0.25">
      <c r="A242" s="123" t="s">
        <v>102</v>
      </c>
      <c r="B242" s="500" t="s">
        <v>103</v>
      </c>
      <c r="C242" s="500"/>
      <c r="D242" s="120"/>
      <c r="E242" s="120"/>
      <c r="F242" s="120" t="s">
        <v>86</v>
      </c>
      <c r="G242" s="120">
        <v>30</v>
      </c>
      <c r="H242" s="120"/>
    </row>
    <row r="243" spans="1:8" x14ac:dyDescent="0.25">
      <c r="A243" s="123" t="s">
        <v>104</v>
      </c>
      <c r="B243" s="500" t="s">
        <v>103</v>
      </c>
      <c r="C243" s="500"/>
      <c r="D243" s="120"/>
      <c r="E243" s="120"/>
      <c r="F243" s="120" t="s">
        <v>105</v>
      </c>
      <c r="G243" s="120">
        <v>50</v>
      </c>
      <c r="H243" s="120"/>
    </row>
    <row r="244" spans="1:8" x14ac:dyDescent="0.25">
      <c r="A244" s="123" t="s">
        <v>106</v>
      </c>
      <c r="B244" s="500" t="s">
        <v>107</v>
      </c>
      <c r="C244" s="500"/>
      <c r="D244" s="120"/>
      <c r="E244" s="120"/>
      <c r="F244" s="120" t="s">
        <v>90</v>
      </c>
      <c r="G244" s="120">
        <v>583.33000000000004</v>
      </c>
      <c r="H244" s="120"/>
    </row>
    <row r="245" spans="1:8" x14ac:dyDescent="0.25">
      <c r="A245" s="123" t="s">
        <v>108</v>
      </c>
      <c r="B245" s="500" t="s">
        <v>107</v>
      </c>
      <c r="C245" s="500"/>
      <c r="D245" s="120"/>
      <c r="E245" s="120"/>
      <c r="F245" s="120" t="s">
        <v>93</v>
      </c>
      <c r="G245" s="120">
        <v>812.5</v>
      </c>
      <c r="H245" s="120"/>
    </row>
    <row r="246" spans="1:8" x14ac:dyDescent="0.25">
      <c r="A246" s="123" t="s">
        <v>109</v>
      </c>
      <c r="B246" s="500" t="s">
        <v>107</v>
      </c>
      <c r="C246" s="500"/>
      <c r="D246" s="120"/>
      <c r="E246" s="120"/>
      <c r="F246" s="120" t="s">
        <v>95</v>
      </c>
      <c r="G246" s="120">
        <v>25000</v>
      </c>
      <c r="H246" s="120"/>
    </row>
    <row r="247" spans="1:8" x14ac:dyDescent="0.25">
      <c r="A247" s="501" t="s">
        <v>110</v>
      </c>
      <c r="B247" s="502"/>
      <c r="C247" s="502"/>
      <c r="D247" s="502"/>
      <c r="E247" s="502"/>
      <c r="F247" s="502"/>
      <c r="G247" s="502"/>
      <c r="H247" s="502"/>
    </row>
    <row r="248" spans="1:8" x14ac:dyDescent="0.25">
      <c r="A248" s="503" t="s">
        <v>111</v>
      </c>
      <c r="B248" s="504"/>
      <c r="C248" s="504"/>
      <c r="D248" s="504"/>
      <c r="E248" s="504"/>
      <c r="F248" s="504"/>
      <c r="G248" s="504"/>
      <c r="H248" s="504"/>
    </row>
    <row r="249" spans="1:8" x14ac:dyDescent="0.25">
      <c r="A249" s="505" t="s">
        <v>112</v>
      </c>
      <c r="B249" s="506"/>
      <c r="C249" s="506"/>
      <c r="D249" s="506"/>
      <c r="E249" s="506"/>
      <c r="F249" s="506"/>
      <c r="G249" s="506"/>
      <c r="H249" s="507"/>
    </row>
    <row r="250" spans="1:8" x14ac:dyDescent="0.25">
      <c r="A250" s="123"/>
      <c r="B250" s="498" t="s">
        <v>113</v>
      </c>
      <c r="C250" s="508"/>
      <c r="D250" s="499"/>
      <c r="E250" s="120"/>
      <c r="F250" s="498" t="s">
        <v>114</v>
      </c>
      <c r="G250" s="508"/>
      <c r="H250" s="499"/>
    </row>
    <row r="251" spans="1:8" x14ac:dyDescent="0.25">
      <c r="A251" s="123"/>
      <c r="B251" s="509" t="s">
        <v>79</v>
      </c>
      <c r="C251" s="510"/>
      <c r="D251" s="511"/>
      <c r="E251" s="120"/>
      <c r="F251" s="509" t="s">
        <v>99</v>
      </c>
      <c r="G251" s="510"/>
      <c r="H251" s="511"/>
    </row>
    <row r="252" spans="1:8" ht="33" x14ac:dyDescent="0.25">
      <c r="A252" s="123"/>
      <c r="B252" s="120" t="s">
        <v>115</v>
      </c>
      <c r="C252" s="120" t="s">
        <v>116</v>
      </c>
      <c r="D252" s="120" t="s">
        <v>117</v>
      </c>
      <c r="E252" s="120"/>
      <c r="F252" s="120" t="s">
        <v>115</v>
      </c>
      <c r="G252" s="120" t="s">
        <v>118</v>
      </c>
      <c r="H252" s="120" t="s">
        <v>119</v>
      </c>
    </row>
    <row r="253" spans="1:8" x14ac:dyDescent="0.25">
      <c r="A253" s="123"/>
      <c r="B253" s="120">
        <v>5</v>
      </c>
      <c r="C253" s="120">
        <v>0</v>
      </c>
      <c r="D253" s="120">
        <v>200</v>
      </c>
      <c r="E253" s="120"/>
      <c r="F253" s="120">
        <v>15</v>
      </c>
      <c r="G253" s="120">
        <v>0</v>
      </c>
      <c r="H253" s="120">
        <v>200</v>
      </c>
    </row>
    <row r="254" spans="1:8" x14ac:dyDescent="0.25">
      <c r="A254" s="123"/>
      <c r="B254" s="120">
        <v>15</v>
      </c>
      <c r="C254" s="120">
        <v>2000</v>
      </c>
      <c r="D254" s="120">
        <v>300</v>
      </c>
      <c r="E254" s="120"/>
      <c r="F254" s="120">
        <v>25</v>
      </c>
      <c r="G254" s="120">
        <v>2000</v>
      </c>
      <c r="H254" s="120">
        <v>300</v>
      </c>
    </row>
    <row r="255" spans="1:8" x14ac:dyDescent="0.25">
      <c r="A255" s="123"/>
      <c r="B255" s="120">
        <v>25</v>
      </c>
      <c r="C255" s="120">
        <v>5000</v>
      </c>
      <c r="D255" s="120">
        <v>500</v>
      </c>
      <c r="E255" s="120"/>
      <c r="F255" s="120">
        <v>35</v>
      </c>
      <c r="G255" s="120">
        <v>5000</v>
      </c>
      <c r="H255" s="120">
        <v>500</v>
      </c>
    </row>
    <row r="256" spans="1:8" x14ac:dyDescent="0.25">
      <c r="A256" s="123"/>
      <c r="B256" s="120">
        <v>35</v>
      </c>
      <c r="C256" s="120">
        <v>10000</v>
      </c>
      <c r="D256" s="120"/>
      <c r="E256" s="120"/>
      <c r="F256" s="120">
        <v>45</v>
      </c>
      <c r="G256" s="120">
        <v>10000</v>
      </c>
      <c r="H256" s="120"/>
    </row>
    <row r="257" spans="1:8" x14ac:dyDescent="0.25">
      <c r="A257" s="512" t="s">
        <v>120</v>
      </c>
      <c r="B257" s="513"/>
      <c r="C257" s="514">
        <v>20000</v>
      </c>
      <c r="D257" s="515"/>
      <c r="E257" s="515"/>
      <c r="F257" s="515"/>
      <c r="G257" s="515"/>
      <c r="H257" s="516"/>
    </row>
    <row r="258" spans="1:8" x14ac:dyDescent="0.25">
      <c r="A258" s="123"/>
      <c r="B258" s="120"/>
      <c r="C258" s="498" t="s">
        <v>121</v>
      </c>
      <c r="D258" s="499"/>
      <c r="E258" s="124">
        <v>70000</v>
      </c>
      <c r="F258" s="120"/>
      <c r="G258" s="120"/>
      <c r="H258" s="120"/>
    </row>
    <row r="260" spans="1:8" ht="22.5" x14ac:dyDescent="0.25">
      <c r="A260" s="524" t="s">
        <v>69</v>
      </c>
      <c r="B260" s="524"/>
      <c r="C260" s="524"/>
      <c r="D260" s="524"/>
      <c r="E260" s="524"/>
      <c r="F260" s="524"/>
      <c r="G260" s="524"/>
      <c r="H260" s="524"/>
    </row>
    <row r="261" spans="1:8" x14ac:dyDescent="0.25">
      <c r="A261" s="525" t="s">
        <v>70</v>
      </c>
      <c r="B261" s="525"/>
      <c r="C261" s="525" t="s">
        <v>136</v>
      </c>
      <c r="D261" s="525"/>
      <c r="E261" s="525"/>
      <c r="F261" s="526" t="s">
        <v>137</v>
      </c>
      <c r="G261" s="527"/>
      <c r="H261" s="151" t="s">
        <v>73</v>
      </c>
    </row>
    <row r="262" spans="1:8" ht="94.5" customHeight="1" x14ac:dyDescent="0.25">
      <c r="A262" s="505" t="s">
        <v>557</v>
      </c>
      <c r="B262" s="506"/>
      <c r="C262" s="506"/>
      <c r="D262" s="506"/>
      <c r="E262" s="506"/>
      <c r="F262" s="506"/>
      <c r="G262" s="506"/>
      <c r="H262" s="507"/>
    </row>
    <row r="263" spans="1:8" x14ac:dyDescent="0.25">
      <c r="A263" s="525" t="s">
        <v>74</v>
      </c>
      <c r="B263" s="525"/>
      <c r="C263" s="500"/>
      <c r="D263" s="500"/>
      <c r="E263" s="500"/>
      <c r="F263" s="500"/>
      <c r="G263" s="503"/>
      <c r="H263" s="503"/>
    </row>
    <row r="264" spans="1:8" x14ac:dyDescent="0.25">
      <c r="A264" s="121" t="s">
        <v>75</v>
      </c>
      <c r="B264" s="501" t="s">
        <v>76</v>
      </c>
      <c r="C264" s="501"/>
      <c r="D264" s="501"/>
      <c r="E264" s="501"/>
      <c r="F264" s="501"/>
      <c r="G264" s="501"/>
      <c r="H264" s="501"/>
    </row>
    <row r="265" spans="1:8" x14ac:dyDescent="0.25">
      <c r="A265" s="505" t="s">
        <v>77</v>
      </c>
      <c r="B265" s="520"/>
      <c r="C265" s="520"/>
      <c r="D265" s="520"/>
      <c r="E265" s="520"/>
      <c r="F265" s="520"/>
      <c r="G265" s="520"/>
      <c r="H265" s="521"/>
    </row>
    <row r="266" spans="1:8" x14ac:dyDescent="0.25">
      <c r="A266" s="123" t="s">
        <v>78</v>
      </c>
      <c r="B266" s="509" t="s">
        <v>79</v>
      </c>
      <c r="C266" s="510"/>
      <c r="D266" s="510"/>
      <c r="E266" s="510"/>
      <c r="F266" s="510"/>
      <c r="G266" s="511"/>
      <c r="H266" s="120"/>
    </row>
    <row r="267" spans="1:8" x14ac:dyDescent="0.25">
      <c r="A267" s="505" t="s">
        <v>80</v>
      </c>
      <c r="B267" s="506"/>
      <c r="C267" s="506"/>
      <c r="D267" s="506"/>
      <c r="E267" s="506"/>
      <c r="F267" s="506"/>
      <c r="G267" s="506"/>
      <c r="H267" s="507"/>
    </row>
    <row r="268" spans="1:8" x14ac:dyDescent="0.25">
      <c r="A268" s="123" t="s">
        <v>81</v>
      </c>
      <c r="B268" s="500" t="s">
        <v>82</v>
      </c>
      <c r="C268" s="500"/>
      <c r="D268" s="120"/>
      <c r="E268" s="120"/>
      <c r="F268" s="120" t="s">
        <v>83</v>
      </c>
      <c r="G268" s="120">
        <v>10</v>
      </c>
      <c r="H268" s="120"/>
    </row>
    <row r="269" spans="1:8" x14ac:dyDescent="0.25">
      <c r="A269" s="123" t="s">
        <v>84</v>
      </c>
      <c r="B269" s="500" t="s">
        <v>85</v>
      </c>
      <c r="C269" s="500"/>
      <c r="D269" s="120"/>
      <c r="E269" s="120"/>
      <c r="F269" s="120" t="s">
        <v>86</v>
      </c>
      <c r="G269" s="120">
        <v>20</v>
      </c>
      <c r="H269" s="120"/>
    </row>
    <row r="270" spans="1:8" x14ac:dyDescent="0.25">
      <c r="A270" s="123" t="s">
        <v>87</v>
      </c>
      <c r="B270" s="500" t="s">
        <v>85</v>
      </c>
      <c r="C270" s="500"/>
      <c r="D270" s="120"/>
      <c r="E270" s="120"/>
      <c r="F270" s="120" t="s">
        <v>88</v>
      </c>
      <c r="G270" s="120">
        <v>35</v>
      </c>
      <c r="H270" s="120"/>
    </row>
    <row r="271" spans="1:8" x14ac:dyDescent="0.25">
      <c r="A271" s="123" t="s">
        <v>89</v>
      </c>
      <c r="B271" s="500" t="s">
        <v>85</v>
      </c>
      <c r="C271" s="500"/>
      <c r="D271" s="120"/>
      <c r="E271" s="120"/>
      <c r="F271" s="120" t="s">
        <v>90</v>
      </c>
      <c r="G271" s="120">
        <v>875</v>
      </c>
      <c r="H271" s="120"/>
    </row>
    <row r="272" spans="1:8" x14ac:dyDescent="0.25">
      <c r="A272" s="123" t="s">
        <v>91</v>
      </c>
      <c r="B272" s="500" t="s">
        <v>92</v>
      </c>
      <c r="C272" s="500"/>
      <c r="D272" s="120"/>
      <c r="E272" s="120"/>
      <c r="F272" s="120" t="s">
        <v>93</v>
      </c>
      <c r="G272" s="120">
        <v>1083.33</v>
      </c>
      <c r="H272" s="120"/>
    </row>
    <row r="273" spans="1:8" x14ac:dyDescent="0.25">
      <c r="A273" s="123" t="s">
        <v>94</v>
      </c>
      <c r="B273" s="522" t="s">
        <v>92</v>
      </c>
      <c r="C273" s="523"/>
      <c r="D273" s="120"/>
      <c r="E273" s="120"/>
      <c r="F273" s="120" t="s">
        <v>95</v>
      </c>
      <c r="G273" s="120">
        <v>25000</v>
      </c>
      <c r="H273" s="120"/>
    </row>
    <row r="274" spans="1:8" x14ac:dyDescent="0.25">
      <c r="A274" s="501" t="s">
        <v>96</v>
      </c>
      <c r="B274" s="501"/>
      <c r="C274" s="501"/>
      <c r="D274" s="501"/>
      <c r="E274" s="501"/>
      <c r="F274" s="501"/>
      <c r="G274" s="501"/>
      <c r="H274" s="501"/>
    </row>
    <row r="275" spans="1:8" x14ac:dyDescent="0.25">
      <c r="A275" s="503" t="s">
        <v>97</v>
      </c>
      <c r="B275" s="504"/>
      <c r="C275" s="504"/>
      <c r="D275" s="504"/>
      <c r="E275" s="504"/>
      <c r="F275" s="504"/>
      <c r="G275" s="504"/>
      <c r="H275" s="504"/>
    </row>
    <row r="276" spans="1:8" x14ac:dyDescent="0.25">
      <c r="A276" s="122" t="s">
        <v>98</v>
      </c>
      <c r="B276" s="517" t="s">
        <v>99</v>
      </c>
      <c r="C276" s="518"/>
      <c r="D276" s="518"/>
      <c r="E276" s="518"/>
      <c r="F276" s="518"/>
      <c r="G276" s="519"/>
      <c r="H276" s="120"/>
    </row>
    <row r="277" spans="1:8" x14ac:dyDescent="0.25">
      <c r="A277" s="505" t="s">
        <v>100</v>
      </c>
      <c r="B277" s="506"/>
      <c r="C277" s="506"/>
      <c r="D277" s="506"/>
      <c r="E277" s="506"/>
      <c r="F277" s="506"/>
      <c r="G277" s="506"/>
      <c r="H277" s="507"/>
    </row>
    <row r="278" spans="1:8" x14ac:dyDescent="0.25">
      <c r="A278" s="120" t="s">
        <v>81</v>
      </c>
      <c r="B278" s="500" t="s">
        <v>101</v>
      </c>
      <c r="C278" s="500"/>
      <c r="D278" s="120"/>
      <c r="E278" s="120"/>
      <c r="F278" s="120" t="s">
        <v>83</v>
      </c>
      <c r="G278" s="120">
        <v>15</v>
      </c>
      <c r="H278" s="120"/>
    </row>
    <row r="279" spans="1:8" x14ac:dyDescent="0.25">
      <c r="A279" s="123" t="s">
        <v>102</v>
      </c>
      <c r="B279" s="500" t="s">
        <v>103</v>
      </c>
      <c r="C279" s="500"/>
      <c r="D279" s="120"/>
      <c r="E279" s="120"/>
      <c r="F279" s="120" t="s">
        <v>86</v>
      </c>
      <c r="G279" s="120">
        <v>30</v>
      </c>
      <c r="H279" s="120"/>
    </row>
    <row r="280" spans="1:8" x14ac:dyDescent="0.25">
      <c r="A280" s="123" t="s">
        <v>104</v>
      </c>
      <c r="B280" s="500" t="s">
        <v>103</v>
      </c>
      <c r="C280" s="500"/>
      <c r="D280" s="120"/>
      <c r="E280" s="120"/>
      <c r="F280" s="120" t="s">
        <v>105</v>
      </c>
      <c r="G280" s="120">
        <v>50</v>
      </c>
      <c r="H280" s="120"/>
    </row>
    <row r="281" spans="1:8" x14ac:dyDescent="0.25">
      <c r="A281" s="123" t="s">
        <v>106</v>
      </c>
      <c r="B281" s="500" t="s">
        <v>107</v>
      </c>
      <c r="C281" s="500"/>
      <c r="D281" s="120"/>
      <c r="E281" s="120"/>
      <c r="F281" s="120" t="s">
        <v>90</v>
      </c>
      <c r="G281" s="120">
        <v>583.33000000000004</v>
      </c>
      <c r="H281" s="120"/>
    </row>
    <row r="282" spans="1:8" x14ac:dyDescent="0.25">
      <c r="A282" s="123" t="s">
        <v>108</v>
      </c>
      <c r="B282" s="500" t="s">
        <v>107</v>
      </c>
      <c r="C282" s="500"/>
      <c r="D282" s="120"/>
      <c r="E282" s="120"/>
      <c r="F282" s="120" t="s">
        <v>93</v>
      </c>
      <c r="G282" s="120">
        <v>812.5</v>
      </c>
      <c r="H282" s="120"/>
    </row>
    <row r="283" spans="1:8" x14ac:dyDescent="0.25">
      <c r="A283" s="123" t="s">
        <v>109</v>
      </c>
      <c r="B283" s="500" t="s">
        <v>107</v>
      </c>
      <c r="C283" s="500"/>
      <c r="D283" s="120"/>
      <c r="E283" s="120"/>
      <c r="F283" s="120" t="s">
        <v>95</v>
      </c>
      <c r="G283" s="120">
        <v>25000</v>
      </c>
      <c r="H283" s="120"/>
    </row>
    <row r="284" spans="1:8" x14ac:dyDescent="0.25">
      <c r="A284" s="501" t="s">
        <v>110</v>
      </c>
      <c r="B284" s="502"/>
      <c r="C284" s="502"/>
      <c r="D284" s="502"/>
      <c r="E284" s="502"/>
      <c r="F284" s="502"/>
      <c r="G284" s="502"/>
      <c r="H284" s="502"/>
    </row>
    <row r="285" spans="1:8" x14ac:dyDescent="0.25">
      <c r="A285" s="503" t="s">
        <v>111</v>
      </c>
      <c r="B285" s="504"/>
      <c r="C285" s="504"/>
      <c r="D285" s="504"/>
      <c r="E285" s="504"/>
      <c r="F285" s="504"/>
      <c r="G285" s="504"/>
      <c r="H285" s="504"/>
    </row>
    <row r="286" spans="1:8" x14ac:dyDescent="0.25">
      <c r="A286" s="505" t="s">
        <v>112</v>
      </c>
      <c r="B286" s="506"/>
      <c r="C286" s="506"/>
      <c r="D286" s="506"/>
      <c r="E286" s="506"/>
      <c r="F286" s="506"/>
      <c r="G286" s="506"/>
      <c r="H286" s="507"/>
    </row>
    <row r="287" spans="1:8" x14ac:dyDescent="0.25">
      <c r="A287" s="123"/>
      <c r="B287" s="498" t="s">
        <v>113</v>
      </c>
      <c r="C287" s="508"/>
      <c r="D287" s="499"/>
      <c r="E287" s="120"/>
      <c r="F287" s="498" t="s">
        <v>114</v>
      </c>
      <c r="G287" s="508"/>
      <c r="H287" s="499"/>
    </row>
    <row r="288" spans="1:8" x14ac:dyDescent="0.25">
      <c r="A288" s="123"/>
      <c r="B288" s="509" t="s">
        <v>79</v>
      </c>
      <c r="C288" s="510"/>
      <c r="D288" s="511"/>
      <c r="E288" s="120"/>
      <c r="F288" s="509" t="s">
        <v>99</v>
      </c>
      <c r="G288" s="510"/>
      <c r="H288" s="511"/>
    </row>
    <row r="289" spans="1:8" ht="33" x14ac:dyDescent="0.25">
      <c r="A289" s="123"/>
      <c r="B289" s="120" t="s">
        <v>115</v>
      </c>
      <c r="C289" s="120" t="s">
        <v>116</v>
      </c>
      <c r="D289" s="120" t="s">
        <v>117</v>
      </c>
      <c r="E289" s="120"/>
      <c r="F289" s="120" t="s">
        <v>115</v>
      </c>
      <c r="G289" s="120" t="s">
        <v>118</v>
      </c>
      <c r="H289" s="120" t="s">
        <v>119</v>
      </c>
    </row>
    <row r="290" spans="1:8" x14ac:dyDescent="0.25">
      <c r="A290" s="123"/>
      <c r="B290" s="120">
        <v>5</v>
      </c>
      <c r="C290" s="120">
        <v>0</v>
      </c>
      <c r="D290" s="120">
        <v>200</v>
      </c>
      <c r="E290" s="120"/>
      <c r="F290" s="120">
        <v>15</v>
      </c>
      <c r="G290" s="120">
        <v>0</v>
      </c>
      <c r="H290" s="120">
        <v>200</v>
      </c>
    </row>
    <row r="291" spans="1:8" x14ac:dyDescent="0.25">
      <c r="A291" s="123"/>
      <c r="B291" s="120">
        <v>15</v>
      </c>
      <c r="C291" s="120">
        <v>2000</v>
      </c>
      <c r="D291" s="120">
        <v>300</v>
      </c>
      <c r="E291" s="120"/>
      <c r="F291" s="120">
        <v>25</v>
      </c>
      <c r="G291" s="120">
        <v>2000</v>
      </c>
      <c r="H291" s="120">
        <v>300</v>
      </c>
    </row>
    <row r="292" spans="1:8" x14ac:dyDescent="0.25">
      <c r="A292" s="123"/>
      <c r="B292" s="120">
        <v>25</v>
      </c>
      <c r="C292" s="120">
        <v>5000</v>
      </c>
      <c r="D292" s="120">
        <v>500</v>
      </c>
      <c r="E292" s="120"/>
      <c r="F292" s="120">
        <v>35</v>
      </c>
      <c r="G292" s="120">
        <v>5000</v>
      </c>
      <c r="H292" s="120">
        <v>500</v>
      </c>
    </row>
    <row r="293" spans="1:8" x14ac:dyDescent="0.25">
      <c r="A293" s="123"/>
      <c r="B293" s="120">
        <v>35</v>
      </c>
      <c r="C293" s="120">
        <v>10000</v>
      </c>
      <c r="D293" s="120"/>
      <c r="E293" s="120"/>
      <c r="F293" s="120">
        <v>45</v>
      </c>
      <c r="G293" s="120">
        <v>10000</v>
      </c>
      <c r="H293" s="120"/>
    </row>
    <row r="294" spans="1:8" x14ac:dyDescent="0.25">
      <c r="A294" s="512" t="s">
        <v>120</v>
      </c>
      <c r="B294" s="513"/>
      <c r="C294" s="514">
        <v>20000</v>
      </c>
      <c r="D294" s="515"/>
      <c r="E294" s="515"/>
      <c r="F294" s="515"/>
      <c r="G294" s="515"/>
      <c r="H294" s="516"/>
    </row>
    <row r="295" spans="1:8" x14ac:dyDescent="0.25">
      <c r="A295" s="123"/>
      <c r="B295" s="120"/>
      <c r="C295" s="525" t="s">
        <v>121</v>
      </c>
      <c r="D295" s="525"/>
      <c r="E295" s="124">
        <v>70000</v>
      </c>
      <c r="F295" s="120"/>
      <c r="G295" s="120"/>
      <c r="H295" s="120"/>
    </row>
    <row r="296" spans="1:8" ht="26.25" customHeight="1" x14ac:dyDescent="0.25">
      <c r="A296" s="497"/>
      <c r="B296" s="497"/>
      <c r="C296" s="497"/>
      <c r="D296" s="497"/>
      <c r="E296" s="497"/>
      <c r="F296" s="497"/>
      <c r="G296" s="497"/>
      <c r="H296" s="497"/>
    </row>
    <row r="297" spans="1:8" ht="22.5" x14ac:dyDescent="0.25">
      <c r="A297" s="524" t="s">
        <v>69</v>
      </c>
      <c r="B297" s="524"/>
      <c r="C297" s="524"/>
      <c r="D297" s="524"/>
      <c r="E297" s="524"/>
      <c r="F297" s="524"/>
      <c r="G297" s="524"/>
      <c r="H297" s="524"/>
    </row>
    <row r="298" spans="1:8" x14ac:dyDescent="0.25">
      <c r="A298" s="525" t="s">
        <v>70</v>
      </c>
      <c r="B298" s="525"/>
      <c r="C298" s="525" t="s">
        <v>133</v>
      </c>
      <c r="D298" s="525"/>
      <c r="E298" s="525"/>
      <c r="F298" s="526"/>
      <c r="G298" s="527"/>
      <c r="H298" s="151" t="s">
        <v>73</v>
      </c>
    </row>
    <row r="299" spans="1:8" x14ac:dyDescent="0.25">
      <c r="A299" s="505" t="s">
        <v>567</v>
      </c>
      <c r="B299" s="506"/>
      <c r="C299" s="506"/>
      <c r="D299" s="506"/>
      <c r="E299" s="506"/>
      <c r="F299" s="506"/>
      <c r="G299" s="506"/>
      <c r="H299" s="507"/>
    </row>
    <row r="300" spans="1:8" x14ac:dyDescent="0.25">
      <c r="A300" s="525" t="s">
        <v>74</v>
      </c>
      <c r="B300" s="525"/>
      <c r="C300" s="500"/>
      <c r="D300" s="500"/>
      <c r="E300" s="500"/>
      <c r="F300" s="500"/>
      <c r="G300" s="503"/>
      <c r="H300" s="503"/>
    </row>
    <row r="301" spans="1:8" x14ac:dyDescent="0.25">
      <c r="A301" s="121" t="s">
        <v>75</v>
      </c>
      <c r="B301" s="501" t="s">
        <v>76</v>
      </c>
      <c r="C301" s="501"/>
      <c r="D301" s="501"/>
      <c r="E301" s="501"/>
      <c r="F301" s="501"/>
      <c r="G301" s="501"/>
      <c r="H301" s="501"/>
    </row>
    <row r="302" spans="1:8" x14ac:dyDescent="0.25">
      <c r="A302" s="505" t="s">
        <v>77</v>
      </c>
      <c r="B302" s="520"/>
      <c r="C302" s="520"/>
      <c r="D302" s="520"/>
      <c r="E302" s="520"/>
      <c r="F302" s="520"/>
      <c r="G302" s="520"/>
      <c r="H302" s="521"/>
    </row>
    <row r="303" spans="1:8" x14ac:dyDescent="0.25">
      <c r="A303" s="123" t="s">
        <v>78</v>
      </c>
      <c r="B303" s="509" t="s">
        <v>79</v>
      </c>
      <c r="C303" s="510"/>
      <c r="D303" s="510"/>
      <c r="E303" s="510"/>
      <c r="F303" s="510"/>
      <c r="G303" s="511"/>
      <c r="H303" s="120"/>
    </row>
    <row r="304" spans="1:8" x14ac:dyDescent="0.25">
      <c r="A304" s="505" t="s">
        <v>80</v>
      </c>
      <c r="B304" s="506"/>
      <c r="C304" s="506"/>
      <c r="D304" s="506"/>
      <c r="E304" s="506"/>
      <c r="F304" s="506"/>
      <c r="G304" s="506"/>
      <c r="H304" s="507"/>
    </row>
    <row r="305" spans="1:8" x14ac:dyDescent="0.25">
      <c r="A305" s="123" t="s">
        <v>81</v>
      </c>
      <c r="B305" s="500" t="s">
        <v>82</v>
      </c>
      <c r="C305" s="500"/>
      <c r="D305" s="120"/>
      <c r="E305" s="120"/>
      <c r="F305" s="120" t="s">
        <v>83</v>
      </c>
      <c r="G305" s="120">
        <v>10</v>
      </c>
      <c r="H305" s="120"/>
    </row>
    <row r="306" spans="1:8" x14ac:dyDescent="0.25">
      <c r="A306" s="123" t="s">
        <v>84</v>
      </c>
      <c r="B306" s="500" t="s">
        <v>85</v>
      </c>
      <c r="C306" s="500"/>
      <c r="D306" s="120"/>
      <c r="E306" s="120"/>
      <c r="F306" s="120" t="s">
        <v>86</v>
      </c>
      <c r="G306" s="120">
        <v>20</v>
      </c>
      <c r="H306" s="120"/>
    </row>
    <row r="307" spans="1:8" x14ac:dyDescent="0.25">
      <c r="A307" s="123" t="s">
        <v>87</v>
      </c>
      <c r="B307" s="500" t="s">
        <v>85</v>
      </c>
      <c r="C307" s="500"/>
      <c r="D307" s="120"/>
      <c r="E307" s="120"/>
      <c r="F307" s="120" t="s">
        <v>88</v>
      </c>
      <c r="G307" s="120">
        <v>35</v>
      </c>
      <c r="H307" s="120"/>
    </row>
    <row r="308" spans="1:8" x14ac:dyDescent="0.25">
      <c r="A308" s="123" t="s">
        <v>89</v>
      </c>
      <c r="B308" s="500" t="s">
        <v>85</v>
      </c>
      <c r="C308" s="500"/>
      <c r="D308" s="120"/>
      <c r="E308" s="120"/>
      <c r="F308" s="120" t="s">
        <v>90</v>
      </c>
      <c r="G308" s="120">
        <v>875</v>
      </c>
      <c r="H308" s="120"/>
    </row>
    <row r="309" spans="1:8" x14ac:dyDescent="0.25">
      <c r="A309" s="123" t="s">
        <v>91</v>
      </c>
      <c r="B309" s="500" t="s">
        <v>92</v>
      </c>
      <c r="C309" s="500"/>
      <c r="D309" s="120"/>
      <c r="E309" s="120"/>
      <c r="F309" s="120" t="s">
        <v>93</v>
      </c>
      <c r="G309" s="120">
        <v>1083.33</v>
      </c>
      <c r="H309" s="120"/>
    </row>
    <row r="310" spans="1:8" x14ac:dyDescent="0.25">
      <c r="A310" s="123" t="s">
        <v>94</v>
      </c>
      <c r="B310" s="522" t="s">
        <v>92</v>
      </c>
      <c r="C310" s="523"/>
      <c r="D310" s="120"/>
      <c r="E310" s="120"/>
      <c r="F310" s="120" t="s">
        <v>95</v>
      </c>
      <c r="G310" s="120">
        <v>25000</v>
      </c>
      <c r="H310" s="120"/>
    </row>
    <row r="311" spans="1:8" x14ac:dyDescent="0.25">
      <c r="A311" s="501" t="s">
        <v>96</v>
      </c>
      <c r="B311" s="501"/>
      <c r="C311" s="501"/>
      <c r="D311" s="501"/>
      <c r="E311" s="501"/>
      <c r="F311" s="501"/>
      <c r="G311" s="501"/>
      <c r="H311" s="501"/>
    </row>
    <row r="312" spans="1:8" x14ac:dyDescent="0.25">
      <c r="A312" s="503" t="s">
        <v>97</v>
      </c>
      <c r="B312" s="504"/>
      <c r="C312" s="504"/>
      <c r="D312" s="504"/>
      <c r="E312" s="504"/>
      <c r="F312" s="504"/>
      <c r="G312" s="504"/>
      <c r="H312" s="504"/>
    </row>
    <row r="313" spans="1:8" x14ac:dyDescent="0.25">
      <c r="A313" s="122" t="s">
        <v>98</v>
      </c>
      <c r="B313" s="517" t="s">
        <v>99</v>
      </c>
      <c r="C313" s="518"/>
      <c r="D313" s="518"/>
      <c r="E313" s="518"/>
      <c r="F313" s="518"/>
      <c r="G313" s="519"/>
      <c r="H313" s="120"/>
    </row>
    <row r="314" spans="1:8" x14ac:dyDescent="0.25">
      <c r="A314" s="505" t="s">
        <v>100</v>
      </c>
      <c r="B314" s="506"/>
      <c r="C314" s="506"/>
      <c r="D314" s="506"/>
      <c r="E314" s="506"/>
      <c r="F314" s="506"/>
      <c r="G314" s="506"/>
      <c r="H314" s="507"/>
    </row>
    <row r="315" spans="1:8" x14ac:dyDescent="0.25">
      <c r="A315" s="120" t="s">
        <v>81</v>
      </c>
      <c r="B315" s="500" t="s">
        <v>101</v>
      </c>
      <c r="C315" s="500"/>
      <c r="D315" s="120"/>
      <c r="E315" s="120"/>
      <c r="F315" s="120" t="s">
        <v>83</v>
      </c>
      <c r="G315" s="120">
        <v>15</v>
      </c>
      <c r="H315" s="120"/>
    </row>
    <row r="316" spans="1:8" x14ac:dyDescent="0.25">
      <c r="A316" s="123" t="s">
        <v>102</v>
      </c>
      <c r="B316" s="500" t="s">
        <v>103</v>
      </c>
      <c r="C316" s="500"/>
      <c r="D316" s="120"/>
      <c r="E316" s="120"/>
      <c r="F316" s="120" t="s">
        <v>86</v>
      </c>
      <c r="G316" s="120">
        <v>30</v>
      </c>
      <c r="H316" s="120"/>
    </row>
    <row r="317" spans="1:8" x14ac:dyDescent="0.25">
      <c r="A317" s="123" t="s">
        <v>104</v>
      </c>
      <c r="B317" s="500" t="s">
        <v>103</v>
      </c>
      <c r="C317" s="500"/>
      <c r="D317" s="120"/>
      <c r="E317" s="120"/>
      <c r="F317" s="120" t="s">
        <v>105</v>
      </c>
      <c r="G317" s="120">
        <v>50</v>
      </c>
      <c r="H317" s="120"/>
    </row>
    <row r="318" spans="1:8" x14ac:dyDescent="0.25">
      <c r="A318" s="123" t="s">
        <v>106</v>
      </c>
      <c r="B318" s="500" t="s">
        <v>107</v>
      </c>
      <c r="C318" s="500"/>
      <c r="D318" s="120"/>
      <c r="E318" s="120"/>
      <c r="F318" s="120" t="s">
        <v>90</v>
      </c>
      <c r="G318" s="120">
        <v>583.33000000000004</v>
      </c>
      <c r="H318" s="120"/>
    </row>
    <row r="319" spans="1:8" x14ac:dyDescent="0.25">
      <c r="A319" s="123" t="s">
        <v>108</v>
      </c>
      <c r="B319" s="500" t="s">
        <v>107</v>
      </c>
      <c r="C319" s="500"/>
      <c r="D319" s="120"/>
      <c r="E319" s="120"/>
      <c r="F319" s="120" t="s">
        <v>93</v>
      </c>
      <c r="G319" s="120">
        <v>812.5</v>
      </c>
      <c r="H319" s="120"/>
    </row>
    <row r="320" spans="1:8" x14ac:dyDescent="0.25">
      <c r="A320" s="123" t="s">
        <v>109</v>
      </c>
      <c r="B320" s="500" t="s">
        <v>107</v>
      </c>
      <c r="C320" s="500"/>
      <c r="D320" s="120"/>
      <c r="E320" s="120"/>
      <c r="F320" s="120" t="s">
        <v>95</v>
      </c>
      <c r="G320" s="120">
        <v>25000</v>
      </c>
      <c r="H320" s="120"/>
    </row>
    <row r="321" spans="1:8" x14ac:dyDescent="0.25">
      <c r="A321" s="501" t="s">
        <v>110</v>
      </c>
      <c r="B321" s="502"/>
      <c r="C321" s="502"/>
      <c r="D321" s="502"/>
      <c r="E321" s="502"/>
      <c r="F321" s="502"/>
      <c r="G321" s="502"/>
      <c r="H321" s="502"/>
    </row>
    <row r="322" spans="1:8" x14ac:dyDescent="0.25">
      <c r="A322" s="503" t="s">
        <v>111</v>
      </c>
      <c r="B322" s="504"/>
      <c r="C322" s="504"/>
      <c r="D322" s="504"/>
      <c r="E322" s="504"/>
      <c r="F322" s="504"/>
      <c r="G322" s="504"/>
      <c r="H322" s="504"/>
    </row>
    <row r="323" spans="1:8" x14ac:dyDescent="0.25">
      <c r="A323" s="505" t="s">
        <v>112</v>
      </c>
      <c r="B323" s="506"/>
      <c r="C323" s="506"/>
      <c r="D323" s="506"/>
      <c r="E323" s="506"/>
      <c r="F323" s="506"/>
      <c r="G323" s="506"/>
      <c r="H323" s="507"/>
    </row>
    <row r="324" spans="1:8" x14ac:dyDescent="0.25">
      <c r="A324" s="123"/>
      <c r="B324" s="498" t="s">
        <v>113</v>
      </c>
      <c r="C324" s="508"/>
      <c r="D324" s="499"/>
      <c r="E324" s="120"/>
      <c r="F324" s="498" t="s">
        <v>114</v>
      </c>
      <c r="G324" s="508"/>
      <c r="H324" s="499"/>
    </row>
    <row r="325" spans="1:8" x14ac:dyDescent="0.25">
      <c r="A325" s="123"/>
      <c r="B325" s="509" t="s">
        <v>79</v>
      </c>
      <c r="C325" s="510"/>
      <c r="D325" s="511"/>
      <c r="E325" s="120"/>
      <c r="F325" s="509" t="s">
        <v>99</v>
      </c>
      <c r="G325" s="510"/>
      <c r="H325" s="511"/>
    </row>
    <row r="326" spans="1:8" ht="33" x14ac:dyDescent="0.25">
      <c r="A326" s="123"/>
      <c r="B326" s="120" t="s">
        <v>115</v>
      </c>
      <c r="C326" s="120" t="s">
        <v>116</v>
      </c>
      <c r="D326" s="120" t="s">
        <v>117</v>
      </c>
      <c r="E326" s="120"/>
      <c r="F326" s="120" t="s">
        <v>115</v>
      </c>
      <c r="G326" s="120" t="s">
        <v>118</v>
      </c>
      <c r="H326" s="120" t="s">
        <v>119</v>
      </c>
    </row>
    <row r="327" spans="1:8" x14ac:dyDescent="0.25">
      <c r="A327" s="123"/>
      <c r="B327" s="120">
        <v>5</v>
      </c>
      <c r="C327" s="120">
        <v>0</v>
      </c>
      <c r="D327" s="120">
        <v>200</v>
      </c>
      <c r="E327" s="120"/>
      <c r="F327" s="120">
        <v>15</v>
      </c>
      <c r="G327" s="120">
        <v>0</v>
      </c>
      <c r="H327" s="120">
        <v>200</v>
      </c>
    </row>
    <row r="328" spans="1:8" x14ac:dyDescent="0.25">
      <c r="A328" s="123"/>
      <c r="B328" s="120">
        <v>15</v>
      </c>
      <c r="C328" s="120">
        <v>2000</v>
      </c>
      <c r="D328" s="120">
        <v>300</v>
      </c>
      <c r="E328" s="120"/>
      <c r="F328" s="120">
        <v>25</v>
      </c>
      <c r="G328" s="120">
        <v>2000</v>
      </c>
      <c r="H328" s="120">
        <v>300</v>
      </c>
    </row>
    <row r="329" spans="1:8" x14ac:dyDescent="0.25">
      <c r="A329" s="123"/>
      <c r="B329" s="120">
        <v>25</v>
      </c>
      <c r="C329" s="120">
        <v>5000</v>
      </c>
      <c r="D329" s="120">
        <v>500</v>
      </c>
      <c r="E329" s="120"/>
      <c r="F329" s="120">
        <v>35</v>
      </c>
      <c r="G329" s="120">
        <v>5000</v>
      </c>
      <c r="H329" s="120">
        <v>500</v>
      </c>
    </row>
    <row r="330" spans="1:8" x14ac:dyDescent="0.25">
      <c r="A330" s="123"/>
      <c r="B330" s="120">
        <v>35</v>
      </c>
      <c r="C330" s="120">
        <v>10000</v>
      </c>
      <c r="D330" s="120"/>
      <c r="E330" s="120"/>
      <c r="F330" s="120">
        <v>45</v>
      </c>
      <c r="G330" s="120">
        <v>10000</v>
      </c>
      <c r="H330" s="120"/>
    </row>
    <row r="331" spans="1:8" x14ac:dyDescent="0.25">
      <c r="A331" s="512" t="s">
        <v>120</v>
      </c>
      <c r="B331" s="513"/>
      <c r="C331" s="514">
        <v>20000</v>
      </c>
      <c r="D331" s="515"/>
      <c r="E331" s="515"/>
      <c r="F331" s="515"/>
      <c r="G331" s="515"/>
      <c r="H331" s="516"/>
    </row>
    <row r="332" spans="1:8" x14ac:dyDescent="0.25">
      <c r="A332" s="123"/>
      <c r="B332" s="120"/>
      <c r="C332" s="498" t="s">
        <v>121</v>
      </c>
      <c r="D332" s="499"/>
      <c r="E332" s="124">
        <v>70000</v>
      </c>
      <c r="F332" s="120"/>
      <c r="G332" s="120"/>
      <c r="H332" s="120"/>
    </row>
  </sheetData>
  <mergeCells count="343">
    <mergeCell ref="B5:H5"/>
    <mergeCell ref="A6:H6"/>
    <mergeCell ref="B7:G7"/>
    <mergeCell ref="A8:H8"/>
    <mergeCell ref="B9:C9"/>
    <mergeCell ref="B10:C10"/>
    <mergeCell ref="A1:H1"/>
    <mergeCell ref="A2:B2"/>
    <mergeCell ref="C2:E2"/>
    <mergeCell ref="G2:H2"/>
    <mergeCell ref="A3:H3"/>
    <mergeCell ref="A4:B4"/>
    <mergeCell ref="C4:F4"/>
    <mergeCell ref="G4:H4"/>
    <mergeCell ref="B17:G17"/>
    <mergeCell ref="A18:H18"/>
    <mergeCell ref="B19:C19"/>
    <mergeCell ref="B20:C20"/>
    <mergeCell ref="B21:C21"/>
    <mergeCell ref="B22:C22"/>
    <mergeCell ref="B11:C11"/>
    <mergeCell ref="B12:C12"/>
    <mergeCell ref="B13:C13"/>
    <mergeCell ref="B14:C14"/>
    <mergeCell ref="A15:H15"/>
    <mergeCell ref="A16:H16"/>
    <mergeCell ref="B29:D29"/>
    <mergeCell ref="F29:H29"/>
    <mergeCell ref="A35:B35"/>
    <mergeCell ref="C35:H35"/>
    <mergeCell ref="C36:D36"/>
    <mergeCell ref="A38:H38"/>
    <mergeCell ref="B23:C23"/>
    <mergeCell ref="B24:C24"/>
    <mergeCell ref="A25:H25"/>
    <mergeCell ref="A26:H26"/>
    <mergeCell ref="A27:H27"/>
    <mergeCell ref="B28:D28"/>
    <mergeCell ref="F28:H28"/>
    <mergeCell ref="B42:H42"/>
    <mergeCell ref="A43:H43"/>
    <mergeCell ref="B44:G44"/>
    <mergeCell ref="A45:H45"/>
    <mergeCell ref="B46:C46"/>
    <mergeCell ref="B47:C47"/>
    <mergeCell ref="A39:B39"/>
    <mergeCell ref="C39:E39"/>
    <mergeCell ref="G39:H39"/>
    <mergeCell ref="A40:H40"/>
    <mergeCell ref="A41:B41"/>
    <mergeCell ref="C41:F41"/>
    <mergeCell ref="G41:H41"/>
    <mergeCell ref="B54:G54"/>
    <mergeCell ref="A55:H55"/>
    <mergeCell ref="B56:C56"/>
    <mergeCell ref="B57:C57"/>
    <mergeCell ref="B58:C58"/>
    <mergeCell ref="B59:C59"/>
    <mergeCell ref="B48:C48"/>
    <mergeCell ref="B49:C49"/>
    <mergeCell ref="B50:C50"/>
    <mergeCell ref="B51:C51"/>
    <mergeCell ref="A52:H52"/>
    <mergeCell ref="A53:H53"/>
    <mergeCell ref="B66:D66"/>
    <mergeCell ref="F66:H66"/>
    <mergeCell ref="A72:B72"/>
    <mergeCell ref="C72:H72"/>
    <mergeCell ref="C73:D73"/>
    <mergeCell ref="A75:H75"/>
    <mergeCell ref="B60:C60"/>
    <mergeCell ref="B61:C61"/>
    <mergeCell ref="A62:H62"/>
    <mergeCell ref="A63:H63"/>
    <mergeCell ref="A64:H64"/>
    <mergeCell ref="B65:D65"/>
    <mergeCell ref="F65:H65"/>
    <mergeCell ref="B79:H79"/>
    <mergeCell ref="A80:H80"/>
    <mergeCell ref="B81:G81"/>
    <mergeCell ref="A82:H82"/>
    <mergeCell ref="B83:C83"/>
    <mergeCell ref="B84:C84"/>
    <mergeCell ref="A76:B76"/>
    <mergeCell ref="C76:E76"/>
    <mergeCell ref="G76:H76"/>
    <mergeCell ref="A77:H77"/>
    <mergeCell ref="A78:B78"/>
    <mergeCell ref="C78:F78"/>
    <mergeCell ref="G78:H78"/>
    <mergeCell ref="B91:G91"/>
    <mergeCell ref="A92:H92"/>
    <mergeCell ref="B93:C93"/>
    <mergeCell ref="B94:C94"/>
    <mergeCell ref="B95:C95"/>
    <mergeCell ref="B96:C96"/>
    <mergeCell ref="B85:C85"/>
    <mergeCell ref="B86:C86"/>
    <mergeCell ref="B87:C87"/>
    <mergeCell ref="B88:C88"/>
    <mergeCell ref="A89:H89"/>
    <mergeCell ref="A90:H90"/>
    <mergeCell ref="B103:D103"/>
    <mergeCell ref="F103:H103"/>
    <mergeCell ref="A109:B109"/>
    <mergeCell ref="C109:H109"/>
    <mergeCell ref="C110:D110"/>
    <mergeCell ref="A112:H112"/>
    <mergeCell ref="B97:C97"/>
    <mergeCell ref="B98:C98"/>
    <mergeCell ref="A99:H99"/>
    <mergeCell ref="A100:H100"/>
    <mergeCell ref="A101:H101"/>
    <mergeCell ref="B102:D102"/>
    <mergeCell ref="F102:H102"/>
    <mergeCell ref="B116:H116"/>
    <mergeCell ref="A117:H117"/>
    <mergeCell ref="B118:G118"/>
    <mergeCell ref="A119:H119"/>
    <mergeCell ref="B120:C120"/>
    <mergeCell ref="B121:C121"/>
    <mergeCell ref="A113:B113"/>
    <mergeCell ref="C113:E113"/>
    <mergeCell ref="F113:G113"/>
    <mergeCell ref="A114:H114"/>
    <mergeCell ref="A115:B115"/>
    <mergeCell ref="C115:F115"/>
    <mergeCell ref="G115:H115"/>
    <mergeCell ref="B128:G128"/>
    <mergeCell ref="A129:H129"/>
    <mergeCell ref="B130:C130"/>
    <mergeCell ref="B131:C131"/>
    <mergeCell ref="B132:C132"/>
    <mergeCell ref="B133:C133"/>
    <mergeCell ref="B122:C122"/>
    <mergeCell ref="B123:C123"/>
    <mergeCell ref="B124:C124"/>
    <mergeCell ref="B125:C125"/>
    <mergeCell ref="A126:H126"/>
    <mergeCell ref="A127:H127"/>
    <mergeCell ref="B140:D140"/>
    <mergeCell ref="F140:H140"/>
    <mergeCell ref="A146:B146"/>
    <mergeCell ref="C146:H146"/>
    <mergeCell ref="C147:D147"/>
    <mergeCell ref="A149:H149"/>
    <mergeCell ref="B134:C134"/>
    <mergeCell ref="B135:C135"/>
    <mergeCell ref="A136:H136"/>
    <mergeCell ref="A137:H137"/>
    <mergeCell ref="A138:H138"/>
    <mergeCell ref="B139:D139"/>
    <mergeCell ref="F139:H139"/>
    <mergeCell ref="B153:H153"/>
    <mergeCell ref="A154:H154"/>
    <mergeCell ref="B155:G155"/>
    <mergeCell ref="A156:H156"/>
    <mergeCell ref="B157:C157"/>
    <mergeCell ref="B158:C158"/>
    <mergeCell ref="A150:B150"/>
    <mergeCell ref="C150:E150"/>
    <mergeCell ref="F150:G150"/>
    <mergeCell ref="A151:H151"/>
    <mergeCell ref="A152:B152"/>
    <mergeCell ref="C152:F152"/>
    <mergeCell ref="G152:H152"/>
    <mergeCell ref="B165:G165"/>
    <mergeCell ref="A166:H166"/>
    <mergeCell ref="B167:C167"/>
    <mergeCell ref="B168:C168"/>
    <mergeCell ref="B169:C169"/>
    <mergeCell ref="B170:C170"/>
    <mergeCell ref="B159:C159"/>
    <mergeCell ref="B160:C160"/>
    <mergeCell ref="B161:C161"/>
    <mergeCell ref="B162:C162"/>
    <mergeCell ref="A163:H163"/>
    <mergeCell ref="A164:H164"/>
    <mergeCell ref="B177:D177"/>
    <mergeCell ref="F177:H177"/>
    <mergeCell ref="A183:B183"/>
    <mergeCell ref="C183:H183"/>
    <mergeCell ref="C184:D184"/>
    <mergeCell ref="A186:H186"/>
    <mergeCell ref="B171:C171"/>
    <mergeCell ref="B172:C172"/>
    <mergeCell ref="A173:H173"/>
    <mergeCell ref="A174:H174"/>
    <mergeCell ref="A175:H175"/>
    <mergeCell ref="B176:D176"/>
    <mergeCell ref="F176:H176"/>
    <mergeCell ref="B190:H190"/>
    <mergeCell ref="A191:H191"/>
    <mergeCell ref="B192:G192"/>
    <mergeCell ref="A193:H193"/>
    <mergeCell ref="B194:C194"/>
    <mergeCell ref="B195:C195"/>
    <mergeCell ref="A187:B187"/>
    <mergeCell ref="C187:E187"/>
    <mergeCell ref="F187:G187"/>
    <mergeCell ref="A188:H188"/>
    <mergeCell ref="A189:B189"/>
    <mergeCell ref="C189:F189"/>
    <mergeCell ref="G189:H189"/>
    <mergeCell ref="B202:G202"/>
    <mergeCell ref="A203:H203"/>
    <mergeCell ref="B204:C204"/>
    <mergeCell ref="B205:C205"/>
    <mergeCell ref="B206:C206"/>
    <mergeCell ref="B207:C207"/>
    <mergeCell ref="B196:C196"/>
    <mergeCell ref="B197:C197"/>
    <mergeCell ref="B198:C198"/>
    <mergeCell ref="B199:C199"/>
    <mergeCell ref="A200:H200"/>
    <mergeCell ref="A201:H201"/>
    <mergeCell ref="B214:D214"/>
    <mergeCell ref="F214:H214"/>
    <mergeCell ref="A220:B220"/>
    <mergeCell ref="C220:H220"/>
    <mergeCell ref="C221:D221"/>
    <mergeCell ref="A223:H223"/>
    <mergeCell ref="B208:C208"/>
    <mergeCell ref="B209:C209"/>
    <mergeCell ref="A210:H210"/>
    <mergeCell ref="A211:H211"/>
    <mergeCell ref="A212:H212"/>
    <mergeCell ref="B213:D213"/>
    <mergeCell ref="F213:H213"/>
    <mergeCell ref="B227:H227"/>
    <mergeCell ref="A228:H228"/>
    <mergeCell ref="B229:G229"/>
    <mergeCell ref="A230:H230"/>
    <mergeCell ref="B231:C231"/>
    <mergeCell ref="B232:C232"/>
    <mergeCell ref="A224:B224"/>
    <mergeCell ref="C224:E224"/>
    <mergeCell ref="F224:G224"/>
    <mergeCell ref="A225:H225"/>
    <mergeCell ref="A226:B226"/>
    <mergeCell ref="C226:F226"/>
    <mergeCell ref="G226:H226"/>
    <mergeCell ref="B239:G239"/>
    <mergeCell ref="A240:H240"/>
    <mergeCell ref="B241:C241"/>
    <mergeCell ref="B242:C242"/>
    <mergeCell ref="B243:C243"/>
    <mergeCell ref="B244:C244"/>
    <mergeCell ref="B233:C233"/>
    <mergeCell ref="B234:C234"/>
    <mergeCell ref="B235:C235"/>
    <mergeCell ref="B236:C236"/>
    <mergeCell ref="A237:H237"/>
    <mergeCell ref="A238:H238"/>
    <mergeCell ref="B251:D251"/>
    <mergeCell ref="F251:H251"/>
    <mergeCell ref="A257:B257"/>
    <mergeCell ref="C257:H257"/>
    <mergeCell ref="C258:D258"/>
    <mergeCell ref="A260:H260"/>
    <mergeCell ref="B245:C245"/>
    <mergeCell ref="B246:C246"/>
    <mergeCell ref="A247:H247"/>
    <mergeCell ref="A248:H248"/>
    <mergeCell ref="A249:H249"/>
    <mergeCell ref="B250:D250"/>
    <mergeCell ref="F250:H250"/>
    <mergeCell ref="B264:H264"/>
    <mergeCell ref="A265:H265"/>
    <mergeCell ref="B266:G266"/>
    <mergeCell ref="A267:H267"/>
    <mergeCell ref="B268:C268"/>
    <mergeCell ref="B269:C269"/>
    <mergeCell ref="A261:B261"/>
    <mergeCell ref="C261:E261"/>
    <mergeCell ref="F261:G261"/>
    <mergeCell ref="A262:H262"/>
    <mergeCell ref="A263:B263"/>
    <mergeCell ref="C263:F263"/>
    <mergeCell ref="G263:H263"/>
    <mergeCell ref="B276:G276"/>
    <mergeCell ref="A277:H277"/>
    <mergeCell ref="B278:C278"/>
    <mergeCell ref="B279:C279"/>
    <mergeCell ref="B280:C280"/>
    <mergeCell ref="B281:C281"/>
    <mergeCell ref="B270:C270"/>
    <mergeCell ref="B271:C271"/>
    <mergeCell ref="B272:C272"/>
    <mergeCell ref="B273:C273"/>
    <mergeCell ref="A274:H274"/>
    <mergeCell ref="A275:H275"/>
    <mergeCell ref="B288:D288"/>
    <mergeCell ref="F288:H288"/>
    <mergeCell ref="A294:B294"/>
    <mergeCell ref="C294:H294"/>
    <mergeCell ref="C295:D295"/>
    <mergeCell ref="B282:C282"/>
    <mergeCell ref="B283:C283"/>
    <mergeCell ref="A284:H284"/>
    <mergeCell ref="A285:H285"/>
    <mergeCell ref="A286:H286"/>
    <mergeCell ref="B287:D287"/>
    <mergeCell ref="F287:H287"/>
    <mergeCell ref="B305:C305"/>
    <mergeCell ref="B306:C306"/>
    <mergeCell ref="B307:C307"/>
    <mergeCell ref="B308:C308"/>
    <mergeCell ref="B309:C309"/>
    <mergeCell ref="B310:C310"/>
    <mergeCell ref="A297:H297"/>
    <mergeCell ref="A298:B298"/>
    <mergeCell ref="C298:E298"/>
    <mergeCell ref="F298:G298"/>
    <mergeCell ref="A299:H299"/>
    <mergeCell ref="A300:B300"/>
    <mergeCell ref="C300:F300"/>
    <mergeCell ref="G300:H300"/>
    <mergeCell ref="B301:H301"/>
    <mergeCell ref="A296:H296"/>
    <mergeCell ref="C332:D332"/>
    <mergeCell ref="B320:C320"/>
    <mergeCell ref="A321:H321"/>
    <mergeCell ref="A322:H322"/>
    <mergeCell ref="A323:H323"/>
    <mergeCell ref="B324:D324"/>
    <mergeCell ref="F324:H324"/>
    <mergeCell ref="B325:D325"/>
    <mergeCell ref="F325:H325"/>
    <mergeCell ref="A331:B331"/>
    <mergeCell ref="C331:H331"/>
    <mergeCell ref="A311:H311"/>
    <mergeCell ref="A312:H312"/>
    <mergeCell ref="B313:G313"/>
    <mergeCell ref="A314:H314"/>
    <mergeCell ref="B315:C315"/>
    <mergeCell ref="B316:C316"/>
    <mergeCell ref="B317:C317"/>
    <mergeCell ref="B318:C318"/>
    <mergeCell ref="B319:C319"/>
    <mergeCell ref="A302:H302"/>
    <mergeCell ref="B303:G303"/>
    <mergeCell ref="A304:H304"/>
  </mergeCells>
  <printOptions horizontalCentered="1"/>
  <pageMargins left="0.5" right="0.5" top="0.5" bottom="0.5" header="0.25" footer="0.25"/>
  <pageSetup paperSize="9" scale="55" orientation="portrait" r:id="rId1"/>
  <headerFooter alignWithMargins="0"/>
  <rowBreaks count="4" manualBreakCount="4">
    <brk id="73" max="7" man="1"/>
    <brk id="148" max="7" man="1"/>
    <brk id="222" max="7" man="1"/>
    <brk id="29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4"/>
  <sheetViews>
    <sheetView view="pageBreakPreview" topLeftCell="A73" zoomScaleNormal="70" zoomScaleSheetLayoutView="100" workbookViewId="0">
      <selection activeCell="F80" sqref="F80:K80"/>
    </sheetView>
  </sheetViews>
  <sheetFormatPr defaultRowHeight="15" x14ac:dyDescent="0.25"/>
  <cols>
    <col min="1" max="1" width="7.7109375" style="32" customWidth="1"/>
    <col min="2" max="2" width="6.42578125" style="32" customWidth="1"/>
    <col min="3" max="3" width="10.140625" style="32" customWidth="1"/>
    <col min="4" max="4" width="10.7109375" style="32" customWidth="1"/>
    <col min="5" max="5" width="3.28515625" style="32" customWidth="1"/>
    <col min="6" max="6" width="11" style="32" customWidth="1"/>
    <col min="7" max="7" width="5.140625" style="32" customWidth="1"/>
    <col min="8" max="8" width="10.28515625" style="32" customWidth="1"/>
    <col min="9" max="9" width="10" style="32" customWidth="1"/>
    <col min="10" max="10" width="4.85546875" style="32" customWidth="1"/>
    <col min="11" max="11" width="15" style="32" customWidth="1"/>
    <col min="12" max="35" width="9.140625" style="32"/>
    <col min="36" max="36" width="12.5703125" style="32" customWidth="1"/>
    <col min="37" max="37" width="11.85546875" style="32" customWidth="1"/>
    <col min="38" max="16384" width="9.140625" style="32"/>
  </cols>
  <sheetData>
    <row r="1" spans="1:47" ht="21" x14ac:dyDescent="0.25">
      <c r="A1" s="562" t="s">
        <v>138</v>
      </c>
      <c r="B1" s="562"/>
      <c r="C1" s="562"/>
      <c r="D1" s="562"/>
      <c r="E1" s="562"/>
      <c r="F1" s="562"/>
      <c r="G1" s="562"/>
      <c r="H1" s="562"/>
      <c r="I1" s="562"/>
      <c r="J1" s="562"/>
      <c r="K1" s="562"/>
    </row>
    <row r="2" spans="1:47" ht="18" customHeight="1" x14ac:dyDescent="0.25">
      <c r="A2" s="563" t="s">
        <v>139</v>
      </c>
      <c r="B2" s="564"/>
      <c r="C2" s="564"/>
      <c r="D2" s="556" t="s">
        <v>140</v>
      </c>
      <c r="E2" s="556"/>
      <c r="F2" s="556"/>
      <c r="G2" s="557"/>
      <c r="H2" s="557"/>
      <c r="I2" s="558" t="s">
        <v>141</v>
      </c>
      <c r="J2" s="558"/>
      <c r="K2" s="559"/>
    </row>
    <row r="3" spans="1:47" ht="18" customHeight="1" x14ac:dyDescent="0.25">
      <c r="A3" s="553" t="s">
        <v>2</v>
      </c>
      <c r="B3" s="554"/>
      <c r="C3" s="554"/>
      <c r="D3" s="33" t="s">
        <v>142</v>
      </c>
      <c r="E3" s="33"/>
      <c r="F3" s="33"/>
      <c r="G3" s="48"/>
      <c r="H3" s="48"/>
      <c r="I3" s="48"/>
      <c r="J3" s="48"/>
      <c r="K3" s="66"/>
    </row>
    <row r="4" spans="1:47" ht="20.25" customHeight="1" x14ac:dyDescent="0.25">
      <c r="A4" s="553" t="s">
        <v>143</v>
      </c>
      <c r="B4" s="554"/>
      <c r="C4" s="554"/>
      <c r="D4" s="9" t="s">
        <v>144</v>
      </c>
      <c r="E4" s="33"/>
      <c r="F4" s="33"/>
      <c r="G4" s="48"/>
      <c r="H4" s="48"/>
      <c r="I4" s="48"/>
      <c r="J4" s="48"/>
      <c r="K4" s="66"/>
      <c r="AB4" s="34" t="s">
        <v>145</v>
      </c>
      <c r="AC4" s="34" t="s">
        <v>146</v>
      </c>
      <c r="AD4" s="34" t="s">
        <v>147</v>
      </c>
      <c r="AE4" s="34" t="s">
        <v>148</v>
      </c>
      <c r="AF4" s="34" t="s">
        <v>149</v>
      </c>
      <c r="AG4" s="34">
        <v>1</v>
      </c>
      <c r="AH4" s="34" t="s">
        <v>150</v>
      </c>
      <c r="AI4" s="34" t="s">
        <v>151</v>
      </c>
      <c r="AJ4" s="35">
        <v>41810</v>
      </c>
      <c r="AK4" s="35">
        <v>41882</v>
      </c>
      <c r="AL4" s="34">
        <v>2014</v>
      </c>
      <c r="AM4" s="34">
        <v>70</v>
      </c>
      <c r="AN4" s="34">
        <v>100</v>
      </c>
      <c r="AO4" s="34">
        <v>240</v>
      </c>
      <c r="AP4" s="34">
        <v>822.86</v>
      </c>
      <c r="AQ4" s="34">
        <v>135</v>
      </c>
      <c r="AR4" s="34">
        <v>36000</v>
      </c>
      <c r="AS4" s="34">
        <v>46.73</v>
      </c>
      <c r="AT4" s="34">
        <v>0</v>
      </c>
      <c r="AU4" s="34">
        <v>0</v>
      </c>
    </row>
    <row r="5" spans="1:47" ht="20.25" customHeight="1" x14ac:dyDescent="0.25">
      <c r="A5" s="553" t="s">
        <v>6</v>
      </c>
      <c r="B5" s="554"/>
      <c r="C5" s="554"/>
      <c r="D5" s="9" t="s">
        <v>152</v>
      </c>
      <c r="E5" s="33"/>
      <c r="F5" s="33"/>
      <c r="G5" s="48"/>
      <c r="H5" s="48"/>
      <c r="I5" s="48"/>
      <c r="J5" s="48"/>
      <c r="K5" s="66"/>
      <c r="AB5" s="36" t="s">
        <v>145</v>
      </c>
      <c r="AC5" s="36" t="s">
        <v>146</v>
      </c>
      <c r="AD5" s="36" t="s">
        <v>147</v>
      </c>
      <c r="AE5" s="36" t="s">
        <v>148</v>
      </c>
      <c r="AF5" s="36" t="s">
        <v>149</v>
      </c>
      <c r="AG5" s="36">
        <v>1</v>
      </c>
      <c r="AH5" s="36" t="s">
        <v>150</v>
      </c>
      <c r="AI5" s="36" t="s">
        <v>151</v>
      </c>
      <c r="AJ5" s="37">
        <v>41445</v>
      </c>
      <c r="AK5" s="37">
        <v>41517</v>
      </c>
      <c r="AL5" s="36">
        <v>2013</v>
      </c>
      <c r="AM5" s="36">
        <v>70</v>
      </c>
      <c r="AN5" s="36">
        <v>100</v>
      </c>
      <c r="AO5" s="36">
        <v>240</v>
      </c>
      <c r="AP5" s="36">
        <v>822.86</v>
      </c>
      <c r="AQ5" s="36">
        <v>135</v>
      </c>
      <c r="AR5" s="36">
        <v>36000</v>
      </c>
      <c r="AS5" s="36">
        <v>18.190000000000001</v>
      </c>
      <c r="AT5" s="36">
        <v>0</v>
      </c>
      <c r="AU5" s="36">
        <v>0</v>
      </c>
    </row>
    <row r="6" spans="1:47" ht="155.25" customHeight="1" x14ac:dyDescent="0.25">
      <c r="A6" s="553" t="s">
        <v>153</v>
      </c>
      <c r="B6" s="554"/>
      <c r="C6" s="554"/>
      <c r="D6" s="560" t="s">
        <v>154</v>
      </c>
      <c r="E6" s="560"/>
      <c r="F6" s="560"/>
      <c r="G6" s="560"/>
      <c r="H6" s="560"/>
      <c r="I6" s="560"/>
      <c r="J6" s="560"/>
      <c r="K6" s="561"/>
      <c r="AB6" s="36"/>
      <c r="AC6" s="36"/>
      <c r="AD6" s="36"/>
      <c r="AE6" s="36"/>
      <c r="AF6" s="36"/>
      <c r="AG6" s="36"/>
      <c r="AH6" s="36"/>
      <c r="AI6" s="36"/>
      <c r="AJ6" s="37"/>
      <c r="AK6" s="37"/>
      <c r="AL6" s="36"/>
      <c r="AM6" s="36"/>
      <c r="AN6" s="36"/>
      <c r="AO6" s="36"/>
      <c r="AP6" s="36"/>
      <c r="AQ6" s="36"/>
      <c r="AR6" s="36"/>
      <c r="AS6" s="36"/>
      <c r="AT6" s="36"/>
      <c r="AU6" s="36"/>
    </row>
    <row r="7" spans="1:47" ht="20.25" customHeight="1" x14ac:dyDescent="0.25">
      <c r="A7" s="553" t="s">
        <v>9</v>
      </c>
      <c r="B7" s="554"/>
      <c r="C7" s="554"/>
      <c r="D7" s="33" t="s">
        <v>10</v>
      </c>
      <c r="E7" s="33"/>
      <c r="F7" s="33"/>
      <c r="G7" s="48"/>
      <c r="H7" s="48"/>
      <c r="I7" s="48"/>
      <c r="J7" s="48"/>
      <c r="K7" s="66"/>
      <c r="AB7" s="34" t="s">
        <v>145</v>
      </c>
      <c r="AC7" s="34" t="s">
        <v>146</v>
      </c>
      <c r="AD7" s="34" t="s">
        <v>147</v>
      </c>
      <c r="AE7" s="34" t="s">
        <v>148</v>
      </c>
      <c r="AF7" s="34" t="s">
        <v>149</v>
      </c>
      <c r="AG7" s="34">
        <v>1</v>
      </c>
      <c r="AH7" s="34" t="s">
        <v>150</v>
      </c>
      <c r="AI7" s="34" t="s">
        <v>151</v>
      </c>
      <c r="AJ7" s="35">
        <v>41080</v>
      </c>
      <c r="AK7" s="35">
        <v>41152</v>
      </c>
      <c r="AL7" s="34">
        <v>2012</v>
      </c>
      <c r="AM7" s="34">
        <v>70</v>
      </c>
      <c r="AN7" s="34">
        <v>100</v>
      </c>
      <c r="AO7" s="34">
        <v>240</v>
      </c>
      <c r="AP7" s="34">
        <v>822.86</v>
      </c>
      <c r="AQ7" s="34">
        <v>135</v>
      </c>
      <c r="AR7" s="34">
        <v>36000</v>
      </c>
      <c r="AS7" s="34">
        <v>11.76</v>
      </c>
      <c r="AT7" s="34">
        <v>0</v>
      </c>
      <c r="AU7" s="34">
        <v>0</v>
      </c>
    </row>
    <row r="8" spans="1:47" ht="20.25" customHeight="1" x14ac:dyDescent="0.25">
      <c r="A8" s="553" t="s">
        <v>155</v>
      </c>
      <c r="B8" s="554"/>
      <c r="C8" s="554"/>
      <c r="D8" s="126">
        <v>262000</v>
      </c>
      <c r="E8" s="126"/>
      <c r="F8" s="126"/>
      <c r="G8" s="48"/>
      <c r="H8" s="48"/>
      <c r="I8" s="48"/>
      <c r="J8" s="48"/>
      <c r="K8" s="66"/>
      <c r="AB8" s="36" t="s">
        <v>145</v>
      </c>
      <c r="AC8" s="36" t="s">
        <v>146</v>
      </c>
      <c r="AD8" s="36" t="s">
        <v>147</v>
      </c>
      <c r="AE8" s="36" t="s">
        <v>148</v>
      </c>
      <c r="AF8" s="36" t="s">
        <v>149</v>
      </c>
      <c r="AG8" s="36">
        <v>1</v>
      </c>
      <c r="AH8" s="36" t="s">
        <v>150</v>
      </c>
      <c r="AI8" s="36" t="s">
        <v>151</v>
      </c>
      <c r="AJ8" s="37">
        <v>40714</v>
      </c>
      <c r="AK8" s="37">
        <v>40786</v>
      </c>
      <c r="AL8" s="36">
        <v>2011</v>
      </c>
      <c r="AM8" s="36">
        <v>70</v>
      </c>
      <c r="AN8" s="36">
        <v>100</v>
      </c>
      <c r="AO8" s="36">
        <v>240</v>
      </c>
      <c r="AP8" s="36">
        <v>822.86</v>
      </c>
      <c r="AQ8" s="36">
        <v>135</v>
      </c>
      <c r="AR8" s="36">
        <v>36000</v>
      </c>
      <c r="AS8" s="36">
        <v>57.92</v>
      </c>
      <c r="AT8" s="36">
        <v>0</v>
      </c>
      <c r="AU8" s="36">
        <v>0</v>
      </c>
    </row>
    <row r="9" spans="1:47" ht="20.25" customHeight="1" x14ac:dyDescent="0.25">
      <c r="A9" s="553" t="s">
        <v>156</v>
      </c>
      <c r="B9" s="554"/>
      <c r="C9" s="554"/>
      <c r="D9" s="126">
        <f>D8*5%</f>
        <v>13100</v>
      </c>
      <c r="E9" s="126"/>
      <c r="F9" s="126"/>
      <c r="G9" s="48"/>
      <c r="H9" s="48"/>
      <c r="I9" s="48"/>
      <c r="J9" s="48"/>
      <c r="K9" s="66"/>
      <c r="AB9" s="34" t="s">
        <v>145</v>
      </c>
      <c r="AC9" s="34" t="s">
        <v>146</v>
      </c>
      <c r="AD9" s="34" t="s">
        <v>147</v>
      </c>
      <c r="AE9" s="34" t="s">
        <v>148</v>
      </c>
      <c r="AF9" s="34" t="s">
        <v>149</v>
      </c>
      <c r="AG9" s="34">
        <v>1</v>
      </c>
      <c r="AH9" s="34" t="s">
        <v>150</v>
      </c>
      <c r="AI9" s="34" t="s">
        <v>151</v>
      </c>
      <c r="AJ9" s="35">
        <v>40349</v>
      </c>
      <c r="AK9" s="35">
        <v>40421</v>
      </c>
      <c r="AL9" s="34">
        <v>2010</v>
      </c>
      <c r="AM9" s="34">
        <v>70</v>
      </c>
      <c r="AN9" s="34">
        <v>100</v>
      </c>
      <c r="AO9" s="34">
        <v>240</v>
      </c>
      <c r="AP9" s="34">
        <v>822.86</v>
      </c>
      <c r="AQ9" s="34">
        <v>135</v>
      </c>
      <c r="AR9" s="34">
        <v>36000</v>
      </c>
      <c r="AS9" s="34">
        <v>85</v>
      </c>
      <c r="AT9" s="34">
        <v>3600</v>
      </c>
      <c r="AU9" s="34">
        <v>3600</v>
      </c>
    </row>
    <row r="10" spans="1:47" s="38" customFormat="1" ht="12.75" customHeight="1" x14ac:dyDescent="0.25">
      <c r="A10" s="152"/>
      <c r="B10" s="39"/>
      <c r="C10" s="39"/>
      <c r="D10" s="39"/>
      <c r="E10" s="39"/>
      <c r="F10" s="39"/>
      <c r="G10" s="39"/>
      <c r="H10" s="39"/>
      <c r="I10" s="39"/>
      <c r="J10" s="39"/>
      <c r="K10" s="153"/>
      <c r="AB10" s="40" t="s">
        <v>145</v>
      </c>
      <c r="AC10" s="40" t="s">
        <v>146</v>
      </c>
      <c r="AD10" s="40" t="s">
        <v>147</v>
      </c>
      <c r="AE10" s="40" t="s">
        <v>148</v>
      </c>
      <c r="AF10" s="40" t="s">
        <v>149</v>
      </c>
      <c r="AG10" s="40">
        <v>1</v>
      </c>
      <c r="AH10" s="40" t="s">
        <v>150</v>
      </c>
      <c r="AI10" s="40" t="s">
        <v>151</v>
      </c>
      <c r="AJ10" s="41">
        <v>39984</v>
      </c>
      <c r="AK10" s="41">
        <v>40056</v>
      </c>
      <c r="AL10" s="40">
        <v>2009</v>
      </c>
      <c r="AM10" s="40">
        <v>70</v>
      </c>
      <c r="AN10" s="40">
        <v>100</v>
      </c>
      <c r="AO10" s="40">
        <v>240</v>
      </c>
      <c r="AP10" s="40">
        <v>822.86</v>
      </c>
      <c r="AQ10" s="40">
        <v>135</v>
      </c>
      <c r="AR10" s="40">
        <v>36000</v>
      </c>
      <c r="AS10" s="40">
        <v>34.5</v>
      </c>
      <c r="AT10" s="40">
        <v>0</v>
      </c>
      <c r="AU10" s="40">
        <v>0</v>
      </c>
    </row>
    <row r="11" spans="1:47" ht="19.5" customHeight="1" x14ac:dyDescent="0.25">
      <c r="A11" s="550" t="s">
        <v>157</v>
      </c>
      <c r="B11" s="551"/>
      <c r="C11" s="551"/>
      <c r="D11" s="551"/>
      <c r="E11" s="552"/>
      <c r="F11" s="535" t="s">
        <v>14</v>
      </c>
      <c r="G11" s="535"/>
      <c r="H11" s="535"/>
      <c r="I11" s="535" t="s">
        <v>15</v>
      </c>
      <c r="J11" s="535"/>
      <c r="K11" s="535"/>
      <c r="AB11" s="36" t="s">
        <v>145</v>
      </c>
      <c r="AC11" s="36" t="s">
        <v>146</v>
      </c>
      <c r="AD11" s="36" t="s">
        <v>147</v>
      </c>
      <c r="AE11" s="36" t="s">
        <v>148</v>
      </c>
      <c r="AF11" s="36" t="s">
        <v>149</v>
      </c>
      <c r="AG11" s="36">
        <v>1</v>
      </c>
      <c r="AH11" s="36" t="s">
        <v>150</v>
      </c>
      <c r="AI11" s="36" t="s">
        <v>151</v>
      </c>
      <c r="AJ11" s="37">
        <v>39253</v>
      </c>
      <c r="AK11" s="37">
        <v>39325</v>
      </c>
      <c r="AL11" s="36">
        <v>2007</v>
      </c>
      <c r="AM11" s="36">
        <v>70</v>
      </c>
      <c r="AN11" s="36">
        <v>100</v>
      </c>
      <c r="AO11" s="36">
        <v>240</v>
      </c>
      <c r="AP11" s="36">
        <v>822.86</v>
      </c>
      <c r="AQ11" s="36">
        <v>135</v>
      </c>
      <c r="AR11" s="36">
        <v>36000</v>
      </c>
      <c r="AS11" s="36">
        <v>118</v>
      </c>
      <c r="AT11" s="36">
        <v>22011.48</v>
      </c>
      <c r="AU11" s="36">
        <v>22011.48</v>
      </c>
    </row>
    <row r="12" spans="1:47" ht="32.25" customHeight="1" x14ac:dyDescent="0.25">
      <c r="A12" s="535">
        <v>1</v>
      </c>
      <c r="B12" s="548" t="s">
        <v>17</v>
      </c>
      <c r="C12" s="548"/>
      <c r="D12" s="548"/>
      <c r="E12" s="548"/>
      <c r="F12" s="42" t="s">
        <v>158</v>
      </c>
      <c r="G12" s="43" t="s">
        <v>159</v>
      </c>
      <c r="H12" s="42" t="s">
        <v>160</v>
      </c>
      <c r="I12" s="42" t="s">
        <v>161</v>
      </c>
      <c r="J12" s="43" t="s">
        <v>162</v>
      </c>
      <c r="K12" s="42" t="s">
        <v>163</v>
      </c>
      <c r="AB12" s="34" t="s">
        <v>145</v>
      </c>
      <c r="AC12" s="34" t="s">
        <v>146</v>
      </c>
      <c r="AD12" s="34" t="s">
        <v>147</v>
      </c>
      <c r="AE12" s="34" t="s">
        <v>148</v>
      </c>
      <c r="AF12" s="34" t="s">
        <v>149</v>
      </c>
      <c r="AG12" s="34">
        <v>1</v>
      </c>
      <c r="AH12" s="34" t="s">
        <v>150</v>
      </c>
      <c r="AI12" s="34" t="s">
        <v>151</v>
      </c>
      <c r="AJ12" s="35">
        <v>38888</v>
      </c>
      <c r="AK12" s="35">
        <v>38960</v>
      </c>
      <c r="AL12" s="34">
        <v>2006</v>
      </c>
      <c r="AM12" s="34">
        <v>70</v>
      </c>
      <c r="AN12" s="34">
        <v>100</v>
      </c>
      <c r="AO12" s="34">
        <v>240</v>
      </c>
      <c r="AP12" s="34">
        <v>822.86</v>
      </c>
      <c r="AQ12" s="34">
        <v>135</v>
      </c>
      <c r="AR12" s="34">
        <v>36000</v>
      </c>
      <c r="AS12" s="34">
        <v>32.4</v>
      </c>
      <c r="AT12" s="34">
        <v>0</v>
      </c>
      <c r="AU12" s="34">
        <v>0</v>
      </c>
    </row>
    <row r="13" spans="1:47" ht="30" customHeight="1" x14ac:dyDescent="0.25">
      <c r="A13" s="535"/>
      <c r="B13" s="548" t="s">
        <v>164</v>
      </c>
      <c r="C13" s="548"/>
      <c r="D13" s="548"/>
      <c r="E13" s="548"/>
      <c r="F13" s="548" t="s">
        <v>165</v>
      </c>
      <c r="G13" s="548"/>
      <c r="H13" s="548"/>
      <c r="I13" s="548"/>
      <c r="J13" s="548"/>
      <c r="K13" s="548"/>
      <c r="AB13" s="36" t="s">
        <v>145</v>
      </c>
      <c r="AC13" s="36" t="s">
        <v>146</v>
      </c>
      <c r="AD13" s="36" t="s">
        <v>147</v>
      </c>
      <c r="AE13" s="36" t="s">
        <v>148</v>
      </c>
      <c r="AF13" s="36" t="s">
        <v>149</v>
      </c>
      <c r="AG13" s="36">
        <v>1</v>
      </c>
      <c r="AH13" s="36" t="s">
        <v>150</v>
      </c>
      <c r="AI13" s="36" t="s">
        <v>151</v>
      </c>
      <c r="AJ13" s="37">
        <v>38523</v>
      </c>
      <c r="AK13" s="37">
        <v>38595</v>
      </c>
      <c r="AL13" s="36">
        <v>2005</v>
      </c>
      <c r="AM13" s="36">
        <v>70</v>
      </c>
      <c r="AN13" s="36">
        <v>100</v>
      </c>
      <c r="AO13" s="36">
        <v>240</v>
      </c>
      <c r="AP13" s="36">
        <v>822.86</v>
      </c>
      <c r="AQ13" s="36">
        <v>135</v>
      </c>
      <c r="AR13" s="36">
        <v>36000</v>
      </c>
      <c r="AS13" s="36">
        <v>86</v>
      </c>
      <c r="AT13" s="36">
        <v>3840</v>
      </c>
      <c r="AU13" s="36">
        <v>3840</v>
      </c>
    </row>
    <row r="14" spans="1:47" ht="21" customHeight="1" x14ac:dyDescent="0.25">
      <c r="A14" s="535"/>
      <c r="B14" s="548" t="s">
        <v>166</v>
      </c>
      <c r="C14" s="548"/>
      <c r="D14" s="548"/>
      <c r="E14" s="548"/>
      <c r="F14" s="44">
        <v>5</v>
      </c>
      <c r="G14" s="125" t="s">
        <v>23</v>
      </c>
      <c r="H14" s="45"/>
      <c r="I14" s="44">
        <v>6</v>
      </c>
      <c r="J14" s="125" t="s">
        <v>23</v>
      </c>
      <c r="K14" s="45"/>
      <c r="L14" s="46">
        <v>40</v>
      </c>
      <c r="AS14" s="32">
        <f>SUM(AS4:AS13)</f>
        <v>490.5</v>
      </c>
      <c r="AT14" s="32">
        <f t="shared" ref="AT14:AU14" si="0">SUM(AT4:AT13)</f>
        <v>29451.48</v>
      </c>
      <c r="AU14" s="32">
        <f t="shared" si="0"/>
        <v>29451.48</v>
      </c>
    </row>
    <row r="15" spans="1:47" ht="21" customHeight="1" x14ac:dyDescent="0.25">
      <c r="A15" s="535"/>
      <c r="B15" s="548" t="s">
        <v>167</v>
      </c>
      <c r="C15" s="548"/>
      <c r="D15" s="548"/>
      <c r="E15" s="548"/>
      <c r="F15" s="47">
        <v>12</v>
      </c>
      <c r="G15" s="125" t="s">
        <v>23</v>
      </c>
      <c r="H15" s="45"/>
      <c r="I15" s="47">
        <v>14</v>
      </c>
      <c r="J15" s="125" t="s">
        <v>23</v>
      </c>
      <c r="K15" s="45"/>
      <c r="L15" s="46">
        <v>60</v>
      </c>
    </row>
    <row r="16" spans="1:47" ht="21" customHeight="1" x14ac:dyDescent="0.25">
      <c r="A16" s="535"/>
      <c r="B16" s="548" t="s">
        <v>168</v>
      </c>
      <c r="C16" s="548"/>
      <c r="D16" s="548"/>
      <c r="E16" s="548"/>
      <c r="F16" s="47">
        <v>20</v>
      </c>
      <c r="G16" s="125" t="s">
        <v>23</v>
      </c>
      <c r="H16" s="45"/>
      <c r="I16" s="47">
        <v>25</v>
      </c>
      <c r="J16" s="125" t="s">
        <v>23</v>
      </c>
      <c r="K16" s="45"/>
      <c r="L16" s="48"/>
      <c r="AB16" s="49" t="s">
        <v>169</v>
      </c>
      <c r="AC16" s="49" t="s">
        <v>170</v>
      </c>
      <c r="AD16" s="49" t="s">
        <v>171</v>
      </c>
      <c r="AE16" s="49" t="s">
        <v>172</v>
      </c>
      <c r="AF16" s="49" t="s">
        <v>20</v>
      </c>
      <c r="AG16" s="49" t="s">
        <v>173</v>
      </c>
      <c r="AH16" s="49" t="s">
        <v>174</v>
      </c>
      <c r="AI16" s="49" t="s">
        <v>175</v>
      </c>
      <c r="AJ16" s="49" t="s">
        <v>176</v>
      </c>
      <c r="AK16" s="49" t="s">
        <v>177</v>
      </c>
      <c r="AL16" s="49" t="s">
        <v>178</v>
      </c>
      <c r="AM16" s="49" t="s">
        <v>179</v>
      </c>
      <c r="AN16" s="49" t="s">
        <v>180</v>
      </c>
      <c r="AO16" s="49" t="s">
        <v>181</v>
      </c>
      <c r="AP16" s="49" t="s">
        <v>182</v>
      </c>
      <c r="AQ16" s="49" t="s">
        <v>25</v>
      </c>
      <c r="AR16" s="49" t="s">
        <v>183</v>
      </c>
      <c r="AS16" s="49" t="s">
        <v>184</v>
      </c>
      <c r="AT16" s="49" t="s">
        <v>185</v>
      </c>
      <c r="AU16" s="49" t="s">
        <v>186</v>
      </c>
    </row>
    <row r="17" spans="1:47" ht="21" customHeight="1" x14ac:dyDescent="0.25">
      <c r="A17" s="535"/>
      <c r="B17" s="548" t="s">
        <v>187</v>
      </c>
      <c r="C17" s="548"/>
      <c r="D17" s="548"/>
      <c r="E17" s="548"/>
      <c r="F17" s="50">
        <f>F19*L14%/(F15-F14)</f>
        <v>3144</v>
      </c>
      <c r="G17" s="45"/>
      <c r="H17" s="45"/>
      <c r="I17" s="50">
        <f>I19*L14%/(I15-I14)</f>
        <v>5109</v>
      </c>
      <c r="J17" s="125"/>
      <c r="K17" s="125"/>
      <c r="AB17" s="34" t="s">
        <v>145</v>
      </c>
      <c r="AC17" s="34" t="s">
        <v>146</v>
      </c>
      <c r="AD17" s="34" t="s">
        <v>147</v>
      </c>
      <c r="AE17" s="34" t="s">
        <v>148</v>
      </c>
      <c r="AF17" s="34" t="s">
        <v>149</v>
      </c>
      <c r="AG17" s="34">
        <v>1</v>
      </c>
      <c r="AH17" s="34" t="s">
        <v>150</v>
      </c>
      <c r="AI17" s="34" t="s">
        <v>151</v>
      </c>
      <c r="AJ17" s="35">
        <v>41883</v>
      </c>
      <c r="AK17" s="35">
        <v>41912</v>
      </c>
      <c r="AL17" s="34">
        <v>2014</v>
      </c>
      <c r="AM17" s="34">
        <v>75</v>
      </c>
      <c r="AN17" s="34">
        <v>115</v>
      </c>
      <c r="AO17" s="34">
        <v>120</v>
      </c>
      <c r="AP17" s="34">
        <v>768</v>
      </c>
      <c r="AQ17" s="34">
        <v>140</v>
      </c>
      <c r="AR17" s="34">
        <v>24000</v>
      </c>
      <c r="AS17" s="34">
        <v>14.15</v>
      </c>
      <c r="AT17" s="34">
        <v>0</v>
      </c>
      <c r="AU17" s="34">
        <v>0</v>
      </c>
    </row>
    <row r="18" spans="1:47" ht="21" customHeight="1" x14ac:dyDescent="0.25">
      <c r="A18" s="535"/>
      <c r="B18" s="548" t="s">
        <v>187</v>
      </c>
      <c r="C18" s="548"/>
      <c r="D18" s="548"/>
      <c r="E18" s="548"/>
      <c r="F18" s="50">
        <f>F19*L15%/(F16-F15)</f>
        <v>4126.5</v>
      </c>
      <c r="G18" s="45"/>
      <c r="H18" s="45"/>
      <c r="I18" s="50">
        <f>I19*L15%/(I16-I15)</f>
        <v>5573.454545454545</v>
      </c>
      <c r="J18" s="125"/>
      <c r="K18" s="125"/>
      <c r="AB18" s="36" t="s">
        <v>145</v>
      </c>
      <c r="AC18" s="36" t="s">
        <v>146</v>
      </c>
      <c r="AD18" s="36" t="s">
        <v>147</v>
      </c>
      <c r="AE18" s="36" t="s">
        <v>148</v>
      </c>
      <c r="AF18" s="36" t="s">
        <v>149</v>
      </c>
      <c r="AG18" s="36">
        <v>1</v>
      </c>
      <c r="AH18" s="36" t="s">
        <v>150</v>
      </c>
      <c r="AI18" s="36" t="s">
        <v>151</v>
      </c>
      <c r="AJ18" s="37">
        <v>41518</v>
      </c>
      <c r="AK18" s="37">
        <v>41547</v>
      </c>
      <c r="AL18" s="36">
        <v>2013</v>
      </c>
      <c r="AM18" s="36">
        <v>75</v>
      </c>
      <c r="AN18" s="36">
        <v>115</v>
      </c>
      <c r="AO18" s="36">
        <v>120</v>
      </c>
      <c r="AP18" s="36">
        <v>768</v>
      </c>
      <c r="AQ18" s="36">
        <v>140</v>
      </c>
      <c r="AR18" s="36">
        <v>24000</v>
      </c>
      <c r="AS18" s="36">
        <v>41.86</v>
      </c>
      <c r="AT18" s="36">
        <v>0</v>
      </c>
      <c r="AU18" s="36">
        <v>0</v>
      </c>
    </row>
    <row r="19" spans="1:47" ht="21" customHeight="1" x14ac:dyDescent="0.25">
      <c r="A19" s="535"/>
      <c r="B19" s="548" t="s">
        <v>27</v>
      </c>
      <c r="C19" s="548"/>
      <c r="D19" s="548"/>
      <c r="E19" s="548"/>
      <c r="F19" s="51">
        <f>F20*35/100</f>
        <v>55020</v>
      </c>
      <c r="G19" s="45"/>
      <c r="H19" s="45"/>
      <c r="I19" s="51">
        <f>F20*65/100</f>
        <v>102180</v>
      </c>
      <c r="J19" s="45"/>
      <c r="K19" s="45"/>
      <c r="AB19" s="34" t="s">
        <v>145</v>
      </c>
      <c r="AC19" s="34" t="s">
        <v>146</v>
      </c>
      <c r="AD19" s="34" t="s">
        <v>147</v>
      </c>
      <c r="AE19" s="34" t="s">
        <v>148</v>
      </c>
      <c r="AF19" s="34" t="s">
        <v>149</v>
      </c>
      <c r="AG19" s="34">
        <v>1</v>
      </c>
      <c r="AH19" s="34" t="s">
        <v>150</v>
      </c>
      <c r="AI19" s="34" t="s">
        <v>151</v>
      </c>
      <c r="AJ19" s="35">
        <v>41153</v>
      </c>
      <c r="AK19" s="35">
        <v>41182</v>
      </c>
      <c r="AL19" s="34">
        <v>2012</v>
      </c>
      <c r="AM19" s="34">
        <v>75</v>
      </c>
      <c r="AN19" s="34">
        <v>115</v>
      </c>
      <c r="AO19" s="34">
        <v>120</v>
      </c>
      <c r="AP19" s="34">
        <v>768</v>
      </c>
      <c r="AQ19" s="34">
        <v>140</v>
      </c>
      <c r="AR19" s="34">
        <v>24000</v>
      </c>
      <c r="AS19" s="34">
        <v>40.21</v>
      </c>
      <c r="AT19" s="34">
        <v>0</v>
      </c>
      <c r="AU19" s="34">
        <v>0</v>
      </c>
    </row>
    <row r="20" spans="1:47" ht="24" customHeight="1" x14ac:dyDescent="0.25">
      <c r="A20" s="549" t="s">
        <v>28</v>
      </c>
      <c r="B20" s="549"/>
      <c r="C20" s="549"/>
      <c r="D20" s="549"/>
      <c r="E20" s="549"/>
      <c r="F20" s="549">
        <f>D8*60/100</f>
        <v>157200</v>
      </c>
      <c r="G20" s="549"/>
      <c r="H20" s="549"/>
      <c r="I20" s="549"/>
      <c r="J20" s="549"/>
      <c r="K20" s="549"/>
      <c r="AB20" s="36" t="s">
        <v>145</v>
      </c>
      <c r="AC20" s="36" t="s">
        <v>146</v>
      </c>
      <c r="AD20" s="36" t="s">
        <v>147</v>
      </c>
      <c r="AE20" s="36" t="s">
        <v>148</v>
      </c>
      <c r="AF20" s="36" t="s">
        <v>149</v>
      </c>
      <c r="AG20" s="36">
        <v>1</v>
      </c>
      <c r="AH20" s="36" t="s">
        <v>150</v>
      </c>
      <c r="AI20" s="36" t="s">
        <v>151</v>
      </c>
      <c r="AJ20" s="37">
        <v>40787</v>
      </c>
      <c r="AK20" s="37">
        <v>40816</v>
      </c>
      <c r="AL20" s="36">
        <v>2011</v>
      </c>
      <c r="AM20" s="36">
        <v>75</v>
      </c>
      <c r="AN20" s="36">
        <v>115</v>
      </c>
      <c r="AO20" s="36">
        <v>120</v>
      </c>
      <c r="AP20" s="36">
        <v>768</v>
      </c>
      <c r="AQ20" s="36">
        <v>140</v>
      </c>
      <c r="AR20" s="36">
        <v>24000</v>
      </c>
      <c r="AS20" s="36">
        <v>19.5</v>
      </c>
      <c r="AT20" s="36">
        <v>0</v>
      </c>
      <c r="AU20" s="36">
        <v>0</v>
      </c>
    </row>
    <row r="21" spans="1:47" ht="7.5" customHeight="1" x14ac:dyDescent="0.25">
      <c r="A21" s="154"/>
      <c r="B21" s="129"/>
      <c r="C21" s="48"/>
      <c r="D21" s="48"/>
      <c r="E21" s="48"/>
      <c r="F21" s="48"/>
      <c r="G21" s="48"/>
      <c r="H21" s="48"/>
      <c r="I21" s="48"/>
      <c r="J21" s="48"/>
      <c r="K21" s="66"/>
    </row>
    <row r="22" spans="1:47" s="52" customFormat="1" ht="23.25" customHeight="1" x14ac:dyDescent="0.25">
      <c r="A22" s="534" t="s">
        <v>188</v>
      </c>
      <c r="B22" s="534"/>
      <c r="C22" s="534"/>
      <c r="D22" s="534"/>
      <c r="E22" s="534"/>
      <c r="F22" s="534"/>
      <c r="G22" s="534"/>
      <c r="H22" s="534"/>
      <c r="I22" s="534"/>
      <c r="J22" s="534"/>
      <c r="K22" s="534"/>
      <c r="AB22" s="53" t="s">
        <v>169</v>
      </c>
      <c r="AC22" s="53" t="s">
        <v>170</v>
      </c>
      <c r="AD22" s="53" t="s">
        <v>171</v>
      </c>
      <c r="AE22" s="53" t="s">
        <v>172</v>
      </c>
      <c r="AF22" s="53" t="s">
        <v>20</v>
      </c>
      <c r="AG22" s="53" t="s">
        <v>173</v>
      </c>
      <c r="AH22" s="53" t="s">
        <v>174</v>
      </c>
      <c r="AI22" s="53" t="s">
        <v>175</v>
      </c>
      <c r="AJ22" s="53" t="s">
        <v>176</v>
      </c>
      <c r="AK22" s="53" t="s">
        <v>177</v>
      </c>
      <c r="AL22" s="53" t="s">
        <v>178</v>
      </c>
      <c r="AM22" s="53" t="s">
        <v>179</v>
      </c>
      <c r="AN22" s="53" t="s">
        <v>180</v>
      </c>
      <c r="AO22" s="53" t="s">
        <v>181</v>
      </c>
      <c r="AP22" s="53" t="s">
        <v>182</v>
      </c>
      <c r="AQ22" s="53" t="s">
        <v>25</v>
      </c>
      <c r="AR22" s="53" t="s">
        <v>183</v>
      </c>
      <c r="AS22" s="53" t="s">
        <v>189</v>
      </c>
      <c r="AT22" s="53" t="s">
        <v>185</v>
      </c>
      <c r="AU22" s="53" t="s">
        <v>186</v>
      </c>
    </row>
    <row r="23" spans="1:47" ht="27.75" customHeight="1" x14ac:dyDescent="0.25">
      <c r="A23" s="535">
        <v>2</v>
      </c>
      <c r="B23" s="535" t="s">
        <v>190</v>
      </c>
      <c r="C23" s="535"/>
      <c r="D23" s="535"/>
      <c r="E23" s="535"/>
      <c r="F23" s="535" t="s">
        <v>158</v>
      </c>
      <c r="G23" s="535"/>
      <c r="H23" s="125" t="s">
        <v>159</v>
      </c>
      <c r="I23" s="535" t="s">
        <v>163</v>
      </c>
      <c r="J23" s="535"/>
      <c r="K23" s="535"/>
      <c r="AB23" s="34" t="s">
        <v>145</v>
      </c>
      <c r="AC23" s="34" t="s">
        <v>146</v>
      </c>
      <c r="AD23" s="34" t="s">
        <v>147</v>
      </c>
      <c r="AE23" s="34" t="s">
        <v>148</v>
      </c>
      <c r="AF23" s="34" t="s">
        <v>31</v>
      </c>
      <c r="AG23" s="34">
        <v>1</v>
      </c>
      <c r="AH23" s="34" t="s">
        <v>150</v>
      </c>
      <c r="AI23" s="34" t="s">
        <v>151</v>
      </c>
      <c r="AJ23" s="35">
        <v>41821</v>
      </c>
      <c r="AK23" s="35">
        <v>41942</v>
      </c>
      <c r="AL23" s="34">
        <v>2014</v>
      </c>
      <c r="AM23" s="34">
        <v>3</v>
      </c>
      <c r="AN23" s="34">
        <v>6</v>
      </c>
      <c r="AO23" s="34">
        <v>5625</v>
      </c>
      <c r="AP23" s="34">
        <v>9642.86</v>
      </c>
      <c r="AQ23" s="34">
        <v>13</v>
      </c>
      <c r="AR23" s="34">
        <v>90000</v>
      </c>
      <c r="AS23" s="34">
        <v>7</v>
      </c>
      <c r="AT23" s="34">
        <v>26517.86</v>
      </c>
      <c r="AU23" s="34">
        <v>26517.86</v>
      </c>
    </row>
    <row r="24" spans="1:47" ht="31.5" customHeight="1" x14ac:dyDescent="0.25">
      <c r="A24" s="535"/>
      <c r="B24" s="535" t="s">
        <v>191</v>
      </c>
      <c r="C24" s="535"/>
      <c r="D24" s="535"/>
      <c r="E24" s="535"/>
      <c r="F24" s="536" t="s">
        <v>192</v>
      </c>
      <c r="G24" s="537"/>
      <c r="H24" s="537"/>
      <c r="I24" s="537"/>
      <c r="J24" s="537"/>
      <c r="K24" s="538"/>
      <c r="AB24" s="34" t="s">
        <v>145</v>
      </c>
      <c r="AC24" s="34" t="s">
        <v>146</v>
      </c>
      <c r="AD24" s="34" t="s">
        <v>147</v>
      </c>
      <c r="AE24" s="34" t="s">
        <v>148</v>
      </c>
      <c r="AF24" s="34" t="s">
        <v>31</v>
      </c>
      <c r="AG24" s="34">
        <v>1</v>
      </c>
      <c r="AH24" s="34" t="s">
        <v>150</v>
      </c>
      <c r="AI24" s="34" t="s">
        <v>151</v>
      </c>
      <c r="AJ24" s="35">
        <v>41091</v>
      </c>
      <c r="AK24" s="35">
        <v>41212</v>
      </c>
      <c r="AL24" s="34">
        <v>2012</v>
      </c>
      <c r="AM24" s="34">
        <v>3</v>
      </c>
      <c r="AN24" s="34">
        <v>6</v>
      </c>
      <c r="AO24" s="34">
        <v>5625</v>
      </c>
      <c r="AP24" s="34">
        <v>9642.86</v>
      </c>
      <c r="AQ24" s="34">
        <v>13</v>
      </c>
      <c r="AR24" s="34">
        <v>90000</v>
      </c>
      <c r="AS24" s="34">
        <v>3</v>
      </c>
      <c r="AT24" s="34">
        <v>0</v>
      </c>
      <c r="AU24" s="34">
        <v>0</v>
      </c>
    </row>
    <row r="25" spans="1:47" ht="20.25" customHeight="1" x14ac:dyDescent="0.25">
      <c r="A25" s="535"/>
      <c r="B25" s="535" t="s">
        <v>193</v>
      </c>
      <c r="C25" s="535"/>
      <c r="D25" s="535"/>
      <c r="E25" s="535"/>
      <c r="F25" s="539">
        <v>3</v>
      </c>
      <c r="G25" s="540"/>
      <c r="H25" s="540"/>
      <c r="I25" s="540"/>
      <c r="J25" s="540"/>
      <c r="K25" s="541"/>
      <c r="L25" s="32">
        <f>F30*N25</f>
        <v>41920</v>
      </c>
      <c r="M25" s="45">
        <v>2</v>
      </c>
      <c r="N25" s="54">
        <v>0.4</v>
      </c>
      <c r="AB25" s="36" t="s">
        <v>145</v>
      </c>
      <c r="AC25" s="36" t="s">
        <v>146</v>
      </c>
      <c r="AD25" s="36" t="s">
        <v>147</v>
      </c>
      <c r="AE25" s="36" t="s">
        <v>148</v>
      </c>
      <c r="AF25" s="36" t="s">
        <v>31</v>
      </c>
      <c r="AG25" s="36">
        <v>1</v>
      </c>
      <c r="AH25" s="36" t="s">
        <v>150</v>
      </c>
      <c r="AI25" s="36" t="s">
        <v>151</v>
      </c>
      <c r="AJ25" s="37">
        <v>40725</v>
      </c>
      <c r="AK25" s="37">
        <v>40846</v>
      </c>
      <c r="AL25" s="36">
        <v>2011</v>
      </c>
      <c r="AM25" s="36">
        <v>3</v>
      </c>
      <c r="AN25" s="36">
        <v>6</v>
      </c>
      <c r="AO25" s="36">
        <v>5625</v>
      </c>
      <c r="AP25" s="36">
        <v>9642.86</v>
      </c>
      <c r="AQ25" s="36">
        <v>13</v>
      </c>
      <c r="AR25" s="36">
        <v>90000</v>
      </c>
      <c r="AS25" s="36">
        <v>8</v>
      </c>
      <c r="AT25" s="36">
        <v>36160.720000000001</v>
      </c>
      <c r="AU25" s="36">
        <v>36160.720000000001</v>
      </c>
    </row>
    <row r="26" spans="1:47" ht="20.25" customHeight="1" x14ac:dyDescent="0.25">
      <c r="A26" s="535"/>
      <c r="B26" s="535" t="s">
        <v>194</v>
      </c>
      <c r="C26" s="535"/>
      <c r="D26" s="535"/>
      <c r="E26" s="535"/>
      <c r="F26" s="539">
        <v>6</v>
      </c>
      <c r="G26" s="540"/>
      <c r="H26" s="540"/>
      <c r="I26" s="540"/>
      <c r="J26" s="540"/>
      <c r="K26" s="541"/>
      <c r="L26" s="32">
        <f>F30*N26</f>
        <v>62880</v>
      </c>
      <c r="M26" s="45">
        <v>2</v>
      </c>
      <c r="N26" s="54">
        <v>0.6</v>
      </c>
      <c r="AB26" s="34" t="s">
        <v>145</v>
      </c>
      <c r="AC26" s="34" t="s">
        <v>146</v>
      </c>
      <c r="AD26" s="34" t="s">
        <v>147</v>
      </c>
      <c r="AE26" s="34" t="s">
        <v>148</v>
      </c>
      <c r="AF26" s="34" t="s">
        <v>31</v>
      </c>
      <c r="AG26" s="34">
        <v>1</v>
      </c>
      <c r="AH26" s="34" t="s">
        <v>150</v>
      </c>
      <c r="AI26" s="34" t="s">
        <v>151</v>
      </c>
      <c r="AJ26" s="35">
        <v>40360</v>
      </c>
      <c r="AK26" s="35">
        <v>40481</v>
      </c>
      <c r="AL26" s="34">
        <v>2010</v>
      </c>
      <c r="AM26" s="34">
        <v>3</v>
      </c>
      <c r="AN26" s="34">
        <v>6</v>
      </c>
      <c r="AO26" s="34">
        <v>5625</v>
      </c>
      <c r="AP26" s="34">
        <v>9642.86</v>
      </c>
      <c r="AQ26" s="34">
        <v>13</v>
      </c>
      <c r="AR26" s="34">
        <v>90000</v>
      </c>
      <c r="AS26" s="34">
        <v>5</v>
      </c>
      <c r="AT26" s="34">
        <v>11250</v>
      </c>
      <c r="AU26" s="34">
        <v>11250</v>
      </c>
    </row>
    <row r="27" spans="1:47" ht="20.25" customHeight="1" x14ac:dyDescent="0.25">
      <c r="A27" s="535"/>
      <c r="B27" s="535" t="s">
        <v>195</v>
      </c>
      <c r="C27" s="535"/>
      <c r="D27" s="535"/>
      <c r="E27" s="535"/>
      <c r="F27" s="539">
        <v>9</v>
      </c>
      <c r="G27" s="540"/>
      <c r="H27" s="540"/>
      <c r="I27" s="540"/>
      <c r="J27" s="540"/>
      <c r="K27" s="541"/>
      <c r="N27" s="55">
        <v>10</v>
      </c>
      <c r="AB27" s="36" t="s">
        <v>145</v>
      </c>
      <c r="AC27" s="36" t="s">
        <v>146</v>
      </c>
      <c r="AD27" s="36" t="s">
        <v>147</v>
      </c>
      <c r="AE27" s="36" t="s">
        <v>148</v>
      </c>
      <c r="AF27" s="36" t="s">
        <v>31</v>
      </c>
      <c r="AG27" s="36">
        <v>1</v>
      </c>
      <c r="AH27" s="36" t="s">
        <v>150</v>
      </c>
      <c r="AI27" s="36" t="s">
        <v>151</v>
      </c>
      <c r="AJ27" s="37">
        <v>39995</v>
      </c>
      <c r="AK27" s="37">
        <v>40116</v>
      </c>
      <c r="AL27" s="36">
        <v>2009</v>
      </c>
      <c r="AM27" s="36">
        <v>3</v>
      </c>
      <c r="AN27" s="36">
        <v>6</v>
      </c>
      <c r="AO27" s="36">
        <v>5625</v>
      </c>
      <c r="AP27" s="36">
        <v>9642.86</v>
      </c>
      <c r="AQ27" s="36">
        <v>13</v>
      </c>
      <c r="AR27" s="36">
        <v>90000</v>
      </c>
      <c r="AS27" s="36">
        <v>7</v>
      </c>
      <c r="AT27" s="36">
        <v>26517.86</v>
      </c>
      <c r="AU27" s="36">
        <v>26517.86</v>
      </c>
    </row>
    <row r="28" spans="1:47" ht="20.25" customHeight="1" x14ac:dyDescent="0.25">
      <c r="A28" s="535"/>
      <c r="B28" s="535" t="s">
        <v>196</v>
      </c>
      <c r="C28" s="535"/>
      <c r="D28" s="535"/>
      <c r="E28" s="535"/>
      <c r="F28" s="536">
        <v>41920</v>
      </c>
      <c r="G28" s="537"/>
      <c r="H28" s="537"/>
      <c r="I28" s="537"/>
      <c r="J28" s="537"/>
      <c r="K28" s="538"/>
      <c r="N28" s="55">
        <v>30000</v>
      </c>
      <c r="AB28" s="34" t="s">
        <v>145</v>
      </c>
      <c r="AC28" s="34" t="s">
        <v>146</v>
      </c>
      <c r="AD28" s="34" t="s">
        <v>147</v>
      </c>
      <c r="AE28" s="34" t="s">
        <v>148</v>
      </c>
      <c r="AF28" s="34" t="s">
        <v>31</v>
      </c>
      <c r="AG28" s="34">
        <v>1</v>
      </c>
      <c r="AH28" s="34" t="s">
        <v>150</v>
      </c>
      <c r="AI28" s="34" t="s">
        <v>151</v>
      </c>
      <c r="AJ28" s="35">
        <v>39630</v>
      </c>
      <c r="AK28" s="35">
        <v>39751</v>
      </c>
      <c r="AL28" s="34">
        <v>2008</v>
      </c>
      <c r="AM28" s="34">
        <v>3</v>
      </c>
      <c r="AN28" s="34">
        <v>6</v>
      </c>
      <c r="AO28" s="34">
        <v>5625</v>
      </c>
      <c r="AP28" s="34">
        <v>9642.86</v>
      </c>
      <c r="AQ28" s="34">
        <v>13</v>
      </c>
      <c r="AR28" s="34">
        <v>90000</v>
      </c>
      <c r="AS28" s="34">
        <v>5</v>
      </c>
      <c r="AT28" s="34">
        <v>11250</v>
      </c>
      <c r="AU28" s="34">
        <v>11250</v>
      </c>
    </row>
    <row r="29" spans="1:47" ht="20.25" customHeight="1" x14ac:dyDescent="0.25">
      <c r="A29" s="535"/>
      <c r="B29" s="535" t="s">
        <v>197</v>
      </c>
      <c r="C29" s="535"/>
      <c r="D29" s="535"/>
      <c r="E29" s="535"/>
      <c r="F29" s="545">
        <v>62880</v>
      </c>
      <c r="G29" s="546"/>
      <c r="H29" s="546"/>
      <c r="I29" s="546"/>
      <c r="J29" s="546"/>
      <c r="K29" s="547"/>
      <c r="N29" s="55">
        <v>45000</v>
      </c>
      <c r="AB29" s="36" t="s">
        <v>145</v>
      </c>
      <c r="AC29" s="36" t="s">
        <v>146</v>
      </c>
      <c r="AD29" s="36" t="s">
        <v>147</v>
      </c>
      <c r="AE29" s="36" t="s">
        <v>148</v>
      </c>
      <c r="AF29" s="36" t="s">
        <v>31</v>
      </c>
      <c r="AG29" s="36">
        <v>1</v>
      </c>
      <c r="AH29" s="36" t="s">
        <v>150</v>
      </c>
      <c r="AI29" s="36" t="s">
        <v>151</v>
      </c>
      <c r="AJ29" s="37">
        <v>39264</v>
      </c>
      <c r="AK29" s="37">
        <v>39385</v>
      </c>
      <c r="AL29" s="36">
        <v>2007</v>
      </c>
      <c r="AM29" s="36">
        <v>3</v>
      </c>
      <c r="AN29" s="36">
        <v>6</v>
      </c>
      <c r="AO29" s="36">
        <v>5625</v>
      </c>
      <c r="AP29" s="36">
        <v>9642.86</v>
      </c>
      <c r="AQ29" s="36">
        <v>13</v>
      </c>
      <c r="AR29" s="36">
        <v>90000</v>
      </c>
      <c r="AS29" s="36">
        <v>4</v>
      </c>
      <c r="AT29" s="36">
        <v>5625</v>
      </c>
      <c r="AU29" s="36">
        <v>5625</v>
      </c>
    </row>
    <row r="30" spans="1:47" ht="24.75" customHeight="1" x14ac:dyDescent="0.25">
      <c r="A30" s="535"/>
      <c r="B30" s="535" t="s">
        <v>198</v>
      </c>
      <c r="C30" s="535"/>
      <c r="D30" s="535"/>
      <c r="E30" s="535"/>
      <c r="F30" s="542">
        <f>D8*40/100</f>
        <v>104800</v>
      </c>
      <c r="G30" s="543"/>
      <c r="H30" s="543"/>
      <c r="I30" s="543"/>
      <c r="J30" s="543"/>
      <c r="K30" s="544"/>
      <c r="N30" s="55">
        <v>75000</v>
      </c>
      <c r="AB30" s="34" t="s">
        <v>145</v>
      </c>
      <c r="AC30" s="34" t="s">
        <v>146</v>
      </c>
      <c r="AD30" s="34" t="s">
        <v>147</v>
      </c>
      <c r="AE30" s="34" t="s">
        <v>148</v>
      </c>
      <c r="AF30" s="34" t="s">
        <v>31</v>
      </c>
      <c r="AG30" s="34">
        <v>1</v>
      </c>
      <c r="AH30" s="34" t="s">
        <v>150</v>
      </c>
      <c r="AI30" s="34" t="s">
        <v>151</v>
      </c>
      <c r="AJ30" s="35">
        <v>38899</v>
      </c>
      <c r="AK30" s="35">
        <v>39020</v>
      </c>
      <c r="AL30" s="34">
        <v>2006</v>
      </c>
      <c r="AM30" s="34">
        <v>3</v>
      </c>
      <c r="AN30" s="34">
        <v>6</v>
      </c>
      <c r="AO30" s="34">
        <v>5625</v>
      </c>
      <c r="AP30" s="34">
        <v>9642.86</v>
      </c>
      <c r="AQ30" s="34">
        <v>13</v>
      </c>
      <c r="AR30" s="34">
        <v>90000</v>
      </c>
      <c r="AS30" s="34">
        <v>4</v>
      </c>
      <c r="AT30" s="34">
        <v>5625</v>
      </c>
      <c r="AU30" s="34">
        <v>5625</v>
      </c>
    </row>
    <row r="31" spans="1:47" ht="24.75" customHeight="1" x14ac:dyDescent="0.25">
      <c r="A31" s="536"/>
      <c r="B31" s="537"/>
      <c r="C31" s="537"/>
      <c r="D31" s="537"/>
      <c r="E31" s="537"/>
      <c r="F31" s="537"/>
      <c r="G31" s="537"/>
      <c r="H31" s="537"/>
      <c r="I31" s="537"/>
      <c r="J31" s="537"/>
      <c r="K31" s="538"/>
      <c r="N31" s="55"/>
      <c r="AB31" s="34"/>
      <c r="AC31" s="34"/>
      <c r="AD31" s="34"/>
      <c r="AE31" s="34"/>
      <c r="AF31" s="34"/>
      <c r="AG31" s="34"/>
      <c r="AH31" s="34"/>
      <c r="AI31" s="34"/>
      <c r="AJ31" s="35"/>
      <c r="AK31" s="35"/>
      <c r="AL31" s="34"/>
      <c r="AM31" s="34"/>
      <c r="AN31" s="34"/>
      <c r="AO31" s="34"/>
      <c r="AP31" s="34"/>
      <c r="AQ31" s="34"/>
      <c r="AR31" s="34"/>
      <c r="AS31" s="34"/>
      <c r="AT31" s="34"/>
      <c r="AU31" s="34"/>
    </row>
    <row r="32" spans="1:47" ht="36.75" customHeight="1" x14ac:dyDescent="0.25">
      <c r="A32" s="555" t="s">
        <v>138</v>
      </c>
      <c r="B32" s="555"/>
      <c r="C32" s="555"/>
      <c r="D32" s="555"/>
      <c r="E32" s="555"/>
      <c r="F32" s="555"/>
      <c r="G32" s="555"/>
      <c r="H32" s="555"/>
      <c r="I32" s="555"/>
      <c r="J32" s="555"/>
      <c r="K32" s="555"/>
    </row>
    <row r="33" spans="1:11" ht="18.75" x14ac:dyDescent="0.25">
      <c r="A33" s="553" t="s">
        <v>139</v>
      </c>
      <c r="B33" s="554"/>
      <c r="C33" s="554"/>
      <c r="D33" s="556" t="s">
        <v>140</v>
      </c>
      <c r="E33" s="556"/>
      <c r="F33" s="556"/>
      <c r="G33" s="557"/>
      <c r="H33" s="557"/>
      <c r="I33" s="558" t="s">
        <v>141</v>
      </c>
      <c r="J33" s="558"/>
      <c r="K33" s="559"/>
    </row>
    <row r="34" spans="1:11" x14ac:dyDescent="0.25">
      <c r="A34" s="553" t="s">
        <v>2</v>
      </c>
      <c r="B34" s="554"/>
      <c r="C34" s="554"/>
      <c r="D34" s="33" t="s">
        <v>142</v>
      </c>
      <c r="E34" s="33"/>
      <c r="F34" s="48" t="s">
        <v>559</v>
      </c>
      <c r="G34" s="9" t="s">
        <v>199</v>
      </c>
      <c r="H34" s="48"/>
      <c r="I34" s="48" t="s">
        <v>6</v>
      </c>
      <c r="J34" s="48" t="s">
        <v>558</v>
      </c>
      <c r="K34" s="66" t="s">
        <v>200</v>
      </c>
    </row>
    <row r="35" spans="1:11" ht="16.5" customHeight="1" x14ac:dyDescent="0.25">
      <c r="A35" s="553" t="s">
        <v>153</v>
      </c>
      <c r="B35" s="554"/>
      <c r="C35" s="554"/>
      <c r="D35" s="9" t="s">
        <v>201</v>
      </c>
      <c r="E35" s="33"/>
      <c r="F35" s="33"/>
      <c r="G35" s="48"/>
      <c r="H35" s="48"/>
      <c r="I35" s="48"/>
      <c r="J35" s="48"/>
      <c r="K35" s="66"/>
    </row>
    <row r="36" spans="1:11" x14ac:dyDescent="0.25">
      <c r="A36" s="553" t="s">
        <v>155</v>
      </c>
      <c r="B36" s="554"/>
      <c r="C36" s="554"/>
      <c r="D36" s="126">
        <v>262000</v>
      </c>
      <c r="E36" s="126"/>
      <c r="F36" s="126"/>
      <c r="G36" s="48"/>
      <c r="H36" s="48"/>
      <c r="I36" s="48"/>
      <c r="J36" s="48"/>
      <c r="K36" s="66"/>
    </row>
    <row r="37" spans="1:11" ht="4.5" customHeight="1" x14ac:dyDescent="0.25">
      <c r="A37" s="152"/>
      <c r="B37" s="39"/>
      <c r="C37" s="39"/>
      <c r="D37" s="39"/>
      <c r="E37" s="39"/>
      <c r="F37" s="39"/>
      <c r="G37" s="39"/>
      <c r="H37" s="39"/>
      <c r="I37" s="39"/>
      <c r="J37" s="39"/>
      <c r="K37" s="153"/>
    </row>
    <row r="38" spans="1:11" ht="21" x14ac:dyDescent="0.25">
      <c r="A38" s="550" t="s">
        <v>157</v>
      </c>
      <c r="B38" s="551"/>
      <c r="C38" s="551"/>
      <c r="D38" s="551"/>
      <c r="E38" s="552"/>
      <c r="F38" s="535" t="s">
        <v>14</v>
      </c>
      <c r="G38" s="535"/>
      <c r="H38" s="535"/>
      <c r="I38" s="535" t="s">
        <v>15</v>
      </c>
      <c r="J38" s="535"/>
      <c r="K38" s="535"/>
    </row>
    <row r="39" spans="1:11" ht="30" x14ac:dyDescent="0.25">
      <c r="A39" s="535">
        <v>1</v>
      </c>
      <c r="B39" s="548" t="s">
        <v>17</v>
      </c>
      <c r="C39" s="548"/>
      <c r="D39" s="548"/>
      <c r="E39" s="548"/>
      <c r="F39" s="42" t="s">
        <v>158</v>
      </c>
      <c r="G39" s="43" t="s">
        <v>159</v>
      </c>
      <c r="H39" s="42" t="s">
        <v>160</v>
      </c>
      <c r="I39" s="42" t="s">
        <v>161</v>
      </c>
      <c r="J39" s="43" t="s">
        <v>162</v>
      </c>
      <c r="K39" s="42" t="s">
        <v>163</v>
      </c>
    </row>
    <row r="40" spans="1:11" ht="28.5" customHeight="1" x14ac:dyDescent="0.25">
      <c r="A40" s="535"/>
      <c r="B40" s="548" t="s">
        <v>164</v>
      </c>
      <c r="C40" s="548"/>
      <c r="D40" s="548"/>
      <c r="E40" s="548"/>
      <c r="F40" s="548" t="s">
        <v>165</v>
      </c>
      <c r="G40" s="548"/>
      <c r="H40" s="548"/>
      <c r="I40" s="548"/>
      <c r="J40" s="548"/>
      <c r="K40" s="548"/>
    </row>
    <row r="41" spans="1:11" x14ac:dyDescent="0.25">
      <c r="A41" s="535"/>
      <c r="B41" s="548" t="s">
        <v>166</v>
      </c>
      <c r="C41" s="548"/>
      <c r="D41" s="548"/>
      <c r="E41" s="548"/>
      <c r="F41" s="44">
        <v>5</v>
      </c>
      <c r="G41" s="125" t="s">
        <v>23</v>
      </c>
      <c r="H41" s="45"/>
      <c r="I41" s="44">
        <v>6</v>
      </c>
      <c r="J41" s="125" t="s">
        <v>23</v>
      </c>
      <c r="K41" s="45"/>
    </row>
    <row r="42" spans="1:11" x14ac:dyDescent="0.25">
      <c r="A42" s="535"/>
      <c r="B42" s="548" t="s">
        <v>167</v>
      </c>
      <c r="C42" s="548"/>
      <c r="D42" s="548"/>
      <c r="E42" s="548"/>
      <c r="F42" s="47">
        <v>12</v>
      </c>
      <c r="G42" s="125" t="s">
        <v>23</v>
      </c>
      <c r="H42" s="45"/>
      <c r="I42" s="47">
        <v>14</v>
      </c>
      <c r="J42" s="125" t="s">
        <v>23</v>
      </c>
      <c r="K42" s="45"/>
    </row>
    <row r="43" spans="1:11" x14ac:dyDescent="0.25">
      <c r="A43" s="535"/>
      <c r="B43" s="548" t="s">
        <v>168</v>
      </c>
      <c r="C43" s="548"/>
      <c r="D43" s="548"/>
      <c r="E43" s="548"/>
      <c r="F43" s="47">
        <v>20</v>
      </c>
      <c r="G43" s="125" t="s">
        <v>23</v>
      </c>
      <c r="H43" s="45"/>
      <c r="I43" s="47">
        <v>25</v>
      </c>
      <c r="J43" s="125" t="s">
        <v>23</v>
      </c>
      <c r="K43" s="45"/>
    </row>
    <row r="44" spans="1:11" x14ac:dyDescent="0.25">
      <c r="A44" s="535"/>
      <c r="B44" s="548" t="s">
        <v>187</v>
      </c>
      <c r="C44" s="548"/>
      <c r="D44" s="548"/>
      <c r="E44" s="548"/>
      <c r="F44" s="50">
        <f>F46*L41%/(F42-F41)</f>
        <v>0</v>
      </c>
      <c r="G44" s="45"/>
      <c r="H44" s="45"/>
      <c r="I44" s="50">
        <f>I46*L41%/(I42-I41)</f>
        <v>0</v>
      </c>
      <c r="J44" s="125"/>
      <c r="K44" s="125"/>
    </row>
    <row r="45" spans="1:11" x14ac:dyDescent="0.25">
      <c r="A45" s="535"/>
      <c r="B45" s="548" t="s">
        <v>187</v>
      </c>
      <c r="C45" s="548"/>
      <c r="D45" s="548"/>
      <c r="E45" s="548"/>
      <c r="F45" s="50">
        <f>F46*L42%/(F43-F42)</f>
        <v>0</v>
      </c>
      <c r="G45" s="45"/>
      <c r="H45" s="45"/>
      <c r="I45" s="50">
        <f>I46*L42%/(I43-I42)</f>
        <v>0</v>
      </c>
      <c r="J45" s="125"/>
      <c r="K45" s="125"/>
    </row>
    <row r="46" spans="1:11" x14ac:dyDescent="0.25">
      <c r="A46" s="535"/>
      <c r="B46" s="548" t="s">
        <v>27</v>
      </c>
      <c r="C46" s="548"/>
      <c r="D46" s="548"/>
      <c r="E46" s="548"/>
      <c r="F46" s="51">
        <f>F47*35/100</f>
        <v>55020</v>
      </c>
      <c r="G46" s="45"/>
      <c r="H46" s="45"/>
      <c r="I46" s="51">
        <f>F47*65/100</f>
        <v>102180</v>
      </c>
      <c r="J46" s="45"/>
      <c r="K46" s="45"/>
    </row>
    <row r="47" spans="1:11" x14ac:dyDescent="0.25">
      <c r="A47" s="549" t="s">
        <v>28</v>
      </c>
      <c r="B47" s="549"/>
      <c r="C47" s="549"/>
      <c r="D47" s="549"/>
      <c r="E47" s="549"/>
      <c r="F47" s="549">
        <f>D36*60/100</f>
        <v>157200</v>
      </c>
      <c r="G47" s="549"/>
      <c r="H47" s="549"/>
      <c r="I47" s="549"/>
      <c r="J47" s="549"/>
      <c r="K47" s="549"/>
    </row>
    <row r="48" spans="1:11" x14ac:dyDescent="0.25">
      <c r="A48" s="154"/>
      <c r="B48" s="129"/>
      <c r="C48" s="48"/>
      <c r="D48" s="48"/>
      <c r="E48" s="48"/>
      <c r="F48" s="48"/>
      <c r="G48" s="48"/>
      <c r="H48" s="48"/>
      <c r="I48" s="48"/>
      <c r="J48" s="48"/>
      <c r="K48" s="66"/>
    </row>
    <row r="49" spans="1:11" ht="18.75" customHeight="1" x14ac:dyDescent="0.25">
      <c r="A49" s="534" t="s">
        <v>188</v>
      </c>
      <c r="B49" s="534"/>
      <c r="C49" s="534"/>
      <c r="D49" s="534"/>
      <c r="E49" s="534"/>
      <c r="F49" s="534"/>
      <c r="G49" s="534"/>
      <c r="H49" s="534"/>
      <c r="I49" s="534"/>
      <c r="J49" s="534"/>
      <c r="K49" s="534"/>
    </row>
    <row r="50" spans="1:11" x14ac:dyDescent="0.25">
      <c r="A50" s="535">
        <v>2</v>
      </c>
      <c r="B50" s="535" t="s">
        <v>190</v>
      </c>
      <c r="C50" s="535"/>
      <c r="D50" s="535"/>
      <c r="E50" s="535"/>
      <c r="F50" s="535" t="s">
        <v>158</v>
      </c>
      <c r="G50" s="535"/>
      <c r="H50" s="125" t="s">
        <v>159</v>
      </c>
      <c r="I50" s="535" t="s">
        <v>163</v>
      </c>
      <c r="J50" s="535"/>
      <c r="K50" s="535"/>
    </row>
    <row r="51" spans="1:11" ht="30.75" customHeight="1" x14ac:dyDescent="0.25">
      <c r="A51" s="535"/>
      <c r="B51" s="535" t="s">
        <v>191</v>
      </c>
      <c r="C51" s="535"/>
      <c r="D51" s="535"/>
      <c r="E51" s="535"/>
      <c r="F51" s="536" t="s">
        <v>202</v>
      </c>
      <c r="G51" s="537"/>
      <c r="H51" s="537"/>
      <c r="I51" s="537"/>
      <c r="J51" s="537"/>
      <c r="K51" s="538"/>
    </row>
    <row r="52" spans="1:11" x14ac:dyDescent="0.25">
      <c r="A52" s="535"/>
      <c r="B52" s="535" t="s">
        <v>193</v>
      </c>
      <c r="C52" s="535"/>
      <c r="D52" s="535"/>
      <c r="E52" s="535"/>
      <c r="F52" s="539">
        <v>3</v>
      </c>
      <c r="G52" s="540"/>
      <c r="H52" s="540"/>
      <c r="I52" s="540"/>
      <c r="J52" s="540"/>
      <c r="K52" s="541"/>
    </row>
    <row r="53" spans="1:11" x14ac:dyDescent="0.25">
      <c r="A53" s="535"/>
      <c r="B53" s="535" t="s">
        <v>194</v>
      </c>
      <c r="C53" s="535"/>
      <c r="D53" s="535"/>
      <c r="E53" s="535"/>
      <c r="F53" s="539">
        <v>6</v>
      </c>
      <c r="G53" s="540"/>
      <c r="H53" s="540"/>
      <c r="I53" s="540"/>
      <c r="J53" s="540"/>
      <c r="K53" s="541"/>
    </row>
    <row r="54" spans="1:11" x14ac:dyDescent="0.25">
      <c r="A54" s="535"/>
      <c r="B54" s="535" t="s">
        <v>195</v>
      </c>
      <c r="C54" s="535"/>
      <c r="D54" s="535"/>
      <c r="E54" s="535"/>
      <c r="F54" s="539">
        <v>9</v>
      </c>
      <c r="G54" s="540"/>
      <c r="H54" s="540"/>
      <c r="I54" s="540"/>
      <c r="J54" s="540"/>
      <c r="K54" s="541"/>
    </row>
    <row r="55" spans="1:11" x14ac:dyDescent="0.25">
      <c r="A55" s="535"/>
      <c r="B55" s="535" t="s">
        <v>196</v>
      </c>
      <c r="C55" s="535"/>
      <c r="D55" s="535"/>
      <c r="E55" s="535"/>
      <c r="F55" s="536">
        <v>41920</v>
      </c>
      <c r="G55" s="537"/>
      <c r="H55" s="537"/>
      <c r="I55" s="537"/>
      <c r="J55" s="537"/>
      <c r="K55" s="538"/>
    </row>
    <row r="56" spans="1:11" x14ac:dyDescent="0.25">
      <c r="A56" s="535"/>
      <c r="B56" s="535" t="s">
        <v>197</v>
      </c>
      <c r="C56" s="535"/>
      <c r="D56" s="535"/>
      <c r="E56" s="535"/>
      <c r="F56" s="545">
        <v>62880</v>
      </c>
      <c r="G56" s="546"/>
      <c r="H56" s="546"/>
      <c r="I56" s="546"/>
      <c r="J56" s="546"/>
      <c r="K56" s="547"/>
    </row>
    <row r="57" spans="1:11" x14ac:dyDescent="0.25">
      <c r="A57" s="535"/>
      <c r="B57" s="535" t="s">
        <v>198</v>
      </c>
      <c r="C57" s="535"/>
      <c r="D57" s="535"/>
      <c r="E57" s="535"/>
      <c r="F57" s="542">
        <f>D36*40/100</f>
        <v>104800</v>
      </c>
      <c r="G57" s="543"/>
      <c r="H57" s="543"/>
      <c r="I57" s="543"/>
      <c r="J57" s="543"/>
      <c r="K57" s="544"/>
    </row>
    <row r="58" spans="1:11" x14ac:dyDescent="0.25">
      <c r="A58" s="155"/>
      <c r="B58" s="48"/>
      <c r="C58" s="48"/>
      <c r="D58" s="48"/>
      <c r="E58" s="48"/>
      <c r="F58" s="48"/>
      <c r="G58" s="48"/>
      <c r="H58" s="48"/>
      <c r="I58" s="48"/>
      <c r="J58" s="48"/>
      <c r="K58" s="66"/>
    </row>
    <row r="59" spans="1:11" ht="21" x14ac:dyDescent="0.25">
      <c r="A59" s="555" t="s">
        <v>138</v>
      </c>
      <c r="B59" s="555"/>
      <c r="C59" s="555"/>
      <c r="D59" s="555"/>
      <c r="E59" s="555"/>
      <c r="F59" s="555"/>
      <c r="G59" s="555"/>
      <c r="H59" s="555"/>
      <c r="I59" s="555"/>
      <c r="J59" s="555"/>
      <c r="K59" s="555"/>
    </row>
    <row r="60" spans="1:11" ht="18.75" x14ac:dyDescent="0.25">
      <c r="A60" s="553" t="s">
        <v>139</v>
      </c>
      <c r="B60" s="554"/>
      <c r="C60" s="554"/>
      <c r="D60" s="556" t="s">
        <v>140</v>
      </c>
      <c r="E60" s="556"/>
      <c r="F60" s="556"/>
      <c r="G60" s="557"/>
      <c r="H60" s="557"/>
      <c r="I60" s="558" t="s">
        <v>141</v>
      </c>
      <c r="J60" s="558"/>
      <c r="K60" s="559"/>
    </row>
    <row r="61" spans="1:11" ht="18.75" customHeight="1" x14ac:dyDescent="0.25">
      <c r="A61" s="553" t="s">
        <v>2</v>
      </c>
      <c r="B61" s="554"/>
      <c r="C61" s="554"/>
      <c r="D61" s="33" t="s">
        <v>142</v>
      </c>
      <c r="E61" s="33"/>
      <c r="F61" s="33" t="s">
        <v>559</v>
      </c>
      <c r="G61" s="560" t="s">
        <v>203</v>
      </c>
      <c r="H61" s="560"/>
      <c r="I61" s="33" t="s">
        <v>379</v>
      </c>
      <c r="J61" s="560" t="s">
        <v>204</v>
      </c>
      <c r="K61" s="561"/>
    </row>
    <row r="62" spans="1:11" x14ac:dyDescent="0.25">
      <c r="A62" s="553" t="s">
        <v>153</v>
      </c>
      <c r="B62" s="554"/>
      <c r="C62" s="554"/>
      <c r="D62" s="9" t="s">
        <v>205</v>
      </c>
      <c r="E62" s="33"/>
      <c r="F62" s="33"/>
      <c r="G62" s="48"/>
      <c r="H62" s="48"/>
      <c r="I62" s="48"/>
      <c r="J62" s="48"/>
      <c r="K62" s="66"/>
    </row>
    <row r="63" spans="1:11" x14ac:dyDescent="0.25">
      <c r="A63" s="553" t="s">
        <v>155</v>
      </c>
      <c r="B63" s="554"/>
      <c r="C63" s="554"/>
      <c r="D63" s="126">
        <v>262000</v>
      </c>
      <c r="E63" s="126"/>
      <c r="F63" s="126"/>
      <c r="G63" s="48"/>
      <c r="H63" s="48"/>
      <c r="I63" s="48"/>
      <c r="J63" s="48"/>
      <c r="K63" s="66"/>
    </row>
    <row r="64" spans="1:11" ht="7.5" customHeight="1" x14ac:dyDescent="0.25">
      <c r="A64" s="152"/>
      <c r="B64" s="39"/>
      <c r="C64" s="39"/>
      <c r="D64" s="39"/>
      <c r="E64" s="39"/>
      <c r="F64" s="39"/>
      <c r="G64" s="39"/>
      <c r="H64" s="39"/>
      <c r="I64" s="39"/>
      <c r="J64" s="39"/>
      <c r="K64" s="153"/>
    </row>
    <row r="65" spans="1:11" ht="21" x14ac:dyDescent="0.25">
      <c r="A65" s="550" t="s">
        <v>157</v>
      </c>
      <c r="B65" s="551"/>
      <c r="C65" s="551"/>
      <c r="D65" s="551"/>
      <c r="E65" s="552"/>
      <c r="F65" s="535" t="s">
        <v>14</v>
      </c>
      <c r="G65" s="535"/>
      <c r="H65" s="535"/>
      <c r="I65" s="535" t="s">
        <v>15</v>
      </c>
      <c r="J65" s="535"/>
      <c r="K65" s="535"/>
    </row>
    <row r="66" spans="1:11" ht="30" x14ac:dyDescent="0.25">
      <c r="A66" s="535">
        <v>1</v>
      </c>
      <c r="B66" s="548" t="s">
        <v>17</v>
      </c>
      <c r="C66" s="548"/>
      <c r="D66" s="548"/>
      <c r="E66" s="548"/>
      <c r="F66" s="42" t="s">
        <v>158</v>
      </c>
      <c r="G66" s="43" t="s">
        <v>159</v>
      </c>
      <c r="H66" s="42" t="s">
        <v>160</v>
      </c>
      <c r="I66" s="42" t="s">
        <v>161</v>
      </c>
      <c r="J66" s="43" t="s">
        <v>162</v>
      </c>
      <c r="K66" s="42" t="s">
        <v>163</v>
      </c>
    </row>
    <row r="67" spans="1:11" ht="30" customHeight="1" x14ac:dyDescent="0.25">
      <c r="A67" s="535"/>
      <c r="B67" s="548" t="s">
        <v>164</v>
      </c>
      <c r="C67" s="548"/>
      <c r="D67" s="548"/>
      <c r="E67" s="548"/>
      <c r="F67" s="548" t="s">
        <v>165</v>
      </c>
      <c r="G67" s="548"/>
      <c r="H67" s="548"/>
      <c r="I67" s="548"/>
      <c r="J67" s="548"/>
      <c r="K67" s="548"/>
    </row>
    <row r="68" spans="1:11" x14ac:dyDescent="0.25">
      <c r="A68" s="535"/>
      <c r="B68" s="548" t="s">
        <v>166</v>
      </c>
      <c r="C68" s="548"/>
      <c r="D68" s="548"/>
      <c r="E68" s="548"/>
      <c r="F68" s="44">
        <v>5</v>
      </c>
      <c r="G68" s="125" t="s">
        <v>23</v>
      </c>
      <c r="H68" s="45"/>
      <c r="I68" s="44">
        <v>6</v>
      </c>
      <c r="J68" s="125" t="s">
        <v>23</v>
      </c>
      <c r="K68" s="45"/>
    </row>
    <row r="69" spans="1:11" x14ac:dyDescent="0.25">
      <c r="A69" s="535"/>
      <c r="B69" s="548" t="s">
        <v>167</v>
      </c>
      <c r="C69" s="548"/>
      <c r="D69" s="548"/>
      <c r="E69" s="548"/>
      <c r="F69" s="47">
        <v>12</v>
      </c>
      <c r="G69" s="125" t="s">
        <v>23</v>
      </c>
      <c r="H69" s="45"/>
      <c r="I69" s="47">
        <v>14</v>
      </c>
      <c r="J69" s="125" t="s">
        <v>23</v>
      </c>
      <c r="K69" s="45"/>
    </row>
    <row r="70" spans="1:11" x14ac:dyDescent="0.25">
      <c r="A70" s="535"/>
      <c r="B70" s="548" t="s">
        <v>168</v>
      </c>
      <c r="C70" s="548"/>
      <c r="D70" s="548"/>
      <c r="E70" s="548"/>
      <c r="F70" s="47">
        <v>20</v>
      </c>
      <c r="G70" s="125" t="s">
        <v>23</v>
      </c>
      <c r="H70" s="45"/>
      <c r="I70" s="47">
        <v>25</v>
      </c>
      <c r="J70" s="125" t="s">
        <v>23</v>
      </c>
      <c r="K70" s="45"/>
    </row>
    <row r="71" spans="1:11" x14ac:dyDescent="0.25">
      <c r="A71" s="535"/>
      <c r="B71" s="548" t="s">
        <v>187</v>
      </c>
      <c r="C71" s="548"/>
      <c r="D71" s="548"/>
      <c r="E71" s="548"/>
      <c r="F71" s="50">
        <f>F73*L68%/(F69-F68)</f>
        <v>0</v>
      </c>
      <c r="G71" s="45"/>
      <c r="H71" s="45"/>
      <c r="I71" s="50">
        <f>I73*L68%/(I69-I68)</f>
        <v>0</v>
      </c>
      <c r="J71" s="125"/>
      <c r="K71" s="125"/>
    </row>
    <row r="72" spans="1:11" x14ac:dyDescent="0.25">
      <c r="A72" s="535"/>
      <c r="B72" s="548" t="s">
        <v>187</v>
      </c>
      <c r="C72" s="548"/>
      <c r="D72" s="548"/>
      <c r="E72" s="548"/>
      <c r="F72" s="50">
        <f>F73*L69%/(F70-F69)</f>
        <v>0</v>
      </c>
      <c r="G72" s="45"/>
      <c r="H72" s="45"/>
      <c r="I72" s="50">
        <f>I73*L69%/(I70-I69)</f>
        <v>0</v>
      </c>
      <c r="J72" s="125"/>
      <c r="K72" s="125"/>
    </row>
    <row r="73" spans="1:11" x14ac:dyDescent="0.25">
      <c r="A73" s="535"/>
      <c r="B73" s="548" t="s">
        <v>27</v>
      </c>
      <c r="C73" s="548"/>
      <c r="D73" s="548"/>
      <c r="E73" s="548"/>
      <c r="F73" s="51">
        <f>F74*35/100</f>
        <v>55020</v>
      </c>
      <c r="G73" s="45"/>
      <c r="H73" s="45"/>
      <c r="I73" s="51">
        <f>F74*65/100</f>
        <v>102180</v>
      </c>
      <c r="J73" s="45"/>
      <c r="K73" s="45"/>
    </row>
    <row r="74" spans="1:11" x14ac:dyDescent="0.25">
      <c r="A74" s="549" t="s">
        <v>28</v>
      </c>
      <c r="B74" s="549"/>
      <c r="C74" s="549"/>
      <c r="D74" s="549"/>
      <c r="E74" s="549"/>
      <c r="F74" s="549">
        <f>D63*60/100</f>
        <v>157200</v>
      </c>
      <c r="G74" s="549"/>
      <c r="H74" s="549"/>
      <c r="I74" s="549"/>
      <c r="J74" s="549"/>
      <c r="K74" s="549"/>
    </row>
    <row r="75" spans="1:11" x14ac:dyDescent="0.25">
      <c r="A75" s="154"/>
      <c r="B75" s="129"/>
      <c r="C75" s="48"/>
      <c r="D75" s="48"/>
      <c r="E75" s="48"/>
      <c r="F75" s="48"/>
      <c r="G75" s="48"/>
      <c r="H75" s="48"/>
      <c r="I75" s="48"/>
      <c r="J75" s="48"/>
      <c r="K75" s="66"/>
    </row>
    <row r="76" spans="1:11" ht="21" x14ac:dyDescent="0.25">
      <c r="A76" s="534" t="s">
        <v>188</v>
      </c>
      <c r="B76" s="534"/>
      <c r="C76" s="534"/>
      <c r="D76" s="534"/>
      <c r="E76" s="534"/>
      <c r="F76" s="534"/>
      <c r="G76" s="534"/>
      <c r="H76" s="534"/>
      <c r="I76" s="534"/>
      <c r="J76" s="534"/>
      <c r="K76" s="534"/>
    </row>
    <row r="77" spans="1:11" x14ac:dyDescent="0.25">
      <c r="A77" s="535">
        <v>2</v>
      </c>
      <c r="B77" s="535" t="s">
        <v>190</v>
      </c>
      <c r="C77" s="535"/>
      <c r="D77" s="535"/>
      <c r="E77" s="535"/>
      <c r="F77" s="535" t="s">
        <v>158</v>
      </c>
      <c r="G77" s="535"/>
      <c r="H77" s="125" t="s">
        <v>159</v>
      </c>
      <c r="I77" s="535" t="s">
        <v>163</v>
      </c>
      <c r="J77" s="535"/>
      <c r="K77" s="535"/>
    </row>
    <row r="78" spans="1:11" ht="33" customHeight="1" x14ac:dyDescent="0.25">
      <c r="A78" s="535"/>
      <c r="B78" s="535" t="s">
        <v>191</v>
      </c>
      <c r="C78" s="535"/>
      <c r="D78" s="535"/>
      <c r="E78" s="535"/>
      <c r="F78" s="536" t="s">
        <v>206</v>
      </c>
      <c r="G78" s="537"/>
      <c r="H78" s="537"/>
      <c r="I78" s="537"/>
      <c r="J78" s="537"/>
      <c r="K78" s="538"/>
    </row>
    <row r="79" spans="1:11" x14ac:dyDescent="0.25">
      <c r="A79" s="535"/>
      <c r="B79" s="535" t="s">
        <v>193</v>
      </c>
      <c r="C79" s="535"/>
      <c r="D79" s="535"/>
      <c r="E79" s="535"/>
      <c r="F79" s="539">
        <v>3</v>
      </c>
      <c r="G79" s="540"/>
      <c r="H79" s="540"/>
      <c r="I79" s="540"/>
      <c r="J79" s="540"/>
      <c r="K79" s="541"/>
    </row>
    <row r="80" spans="1:11" x14ac:dyDescent="0.25">
      <c r="A80" s="535"/>
      <c r="B80" s="535" t="s">
        <v>194</v>
      </c>
      <c r="C80" s="535"/>
      <c r="D80" s="535"/>
      <c r="E80" s="535"/>
      <c r="F80" s="539">
        <v>6</v>
      </c>
      <c r="G80" s="540"/>
      <c r="H80" s="540"/>
      <c r="I80" s="540"/>
      <c r="J80" s="540"/>
      <c r="K80" s="541"/>
    </row>
    <row r="81" spans="1:11" x14ac:dyDescent="0.25">
      <c r="A81" s="535"/>
      <c r="B81" s="535" t="s">
        <v>195</v>
      </c>
      <c r="C81" s="535"/>
      <c r="D81" s="535"/>
      <c r="E81" s="535"/>
      <c r="F81" s="539">
        <v>9</v>
      </c>
      <c r="G81" s="540"/>
      <c r="H81" s="540"/>
      <c r="I81" s="540"/>
      <c r="J81" s="540"/>
      <c r="K81" s="541"/>
    </row>
    <row r="82" spans="1:11" x14ac:dyDescent="0.25">
      <c r="A82" s="535"/>
      <c r="B82" s="535" t="s">
        <v>196</v>
      </c>
      <c r="C82" s="535"/>
      <c r="D82" s="535"/>
      <c r="E82" s="535"/>
      <c r="F82" s="536">
        <v>41920</v>
      </c>
      <c r="G82" s="537"/>
      <c r="H82" s="537"/>
      <c r="I82" s="537"/>
      <c r="J82" s="537"/>
      <c r="K82" s="538"/>
    </row>
    <row r="83" spans="1:11" x14ac:dyDescent="0.25">
      <c r="A83" s="535"/>
      <c r="B83" s="535" t="s">
        <v>197</v>
      </c>
      <c r="C83" s="535"/>
      <c r="D83" s="535"/>
      <c r="E83" s="535"/>
      <c r="F83" s="545">
        <v>62880</v>
      </c>
      <c r="G83" s="546"/>
      <c r="H83" s="546"/>
      <c r="I83" s="546"/>
      <c r="J83" s="546"/>
      <c r="K83" s="547"/>
    </row>
    <row r="84" spans="1:11" x14ac:dyDescent="0.25">
      <c r="A84" s="535"/>
      <c r="B84" s="535" t="s">
        <v>198</v>
      </c>
      <c r="C84" s="535"/>
      <c r="D84" s="535"/>
      <c r="E84" s="535"/>
      <c r="F84" s="542">
        <f>D63*40/100</f>
        <v>104800</v>
      </c>
      <c r="G84" s="543"/>
      <c r="H84" s="543"/>
      <c r="I84" s="543"/>
      <c r="J84" s="543"/>
      <c r="K84" s="544"/>
    </row>
  </sheetData>
  <mergeCells count="134">
    <mergeCell ref="A4:C4"/>
    <mergeCell ref="A5:C5"/>
    <mergeCell ref="A6:C6"/>
    <mergeCell ref="D6:K6"/>
    <mergeCell ref="A7:C7"/>
    <mergeCell ref="A8:C8"/>
    <mergeCell ref="A1:K1"/>
    <mergeCell ref="A2:C2"/>
    <mergeCell ref="D2:F2"/>
    <mergeCell ref="G2:H2"/>
    <mergeCell ref="I2:K2"/>
    <mergeCell ref="A3:C3"/>
    <mergeCell ref="B16:E16"/>
    <mergeCell ref="B17:E17"/>
    <mergeCell ref="B18:E18"/>
    <mergeCell ref="B19:E19"/>
    <mergeCell ref="A20:E20"/>
    <mergeCell ref="F20:K20"/>
    <mergeCell ref="A9:C9"/>
    <mergeCell ref="A11:E11"/>
    <mergeCell ref="F11:H11"/>
    <mergeCell ref="I11:K11"/>
    <mergeCell ref="A12:A19"/>
    <mergeCell ref="B12:E12"/>
    <mergeCell ref="B13:E13"/>
    <mergeCell ref="F13:K13"/>
    <mergeCell ref="B14:E14"/>
    <mergeCell ref="B15:E15"/>
    <mergeCell ref="F26:K26"/>
    <mergeCell ref="B27:E27"/>
    <mergeCell ref="F27:K27"/>
    <mergeCell ref="B28:E28"/>
    <mergeCell ref="F28:K28"/>
    <mergeCell ref="B29:E29"/>
    <mergeCell ref="F29:K29"/>
    <mergeCell ref="A22:K22"/>
    <mergeCell ref="A23:A30"/>
    <mergeCell ref="B23:E23"/>
    <mergeCell ref="F23:G23"/>
    <mergeCell ref="I23:K23"/>
    <mergeCell ref="B24:E24"/>
    <mergeCell ref="F24:K24"/>
    <mergeCell ref="B25:E25"/>
    <mergeCell ref="F25:K25"/>
    <mergeCell ref="B26:E26"/>
    <mergeCell ref="A34:C34"/>
    <mergeCell ref="A35:C35"/>
    <mergeCell ref="A36:C36"/>
    <mergeCell ref="B30:E30"/>
    <mergeCell ref="F30:K30"/>
    <mergeCell ref="A32:K32"/>
    <mergeCell ref="A33:C33"/>
    <mergeCell ref="D33:F33"/>
    <mergeCell ref="G33:H33"/>
    <mergeCell ref="I33:K33"/>
    <mergeCell ref="A31:K31"/>
    <mergeCell ref="B43:E43"/>
    <mergeCell ref="B44:E44"/>
    <mergeCell ref="B45:E45"/>
    <mergeCell ref="B46:E46"/>
    <mergeCell ref="A47:E47"/>
    <mergeCell ref="F47:K47"/>
    <mergeCell ref="A38:E38"/>
    <mergeCell ref="F38:H38"/>
    <mergeCell ref="I38:K38"/>
    <mergeCell ref="A39:A46"/>
    <mergeCell ref="B39:E39"/>
    <mergeCell ref="B40:E40"/>
    <mergeCell ref="F40:K40"/>
    <mergeCell ref="B41:E41"/>
    <mergeCell ref="B42:E42"/>
    <mergeCell ref="F53:K53"/>
    <mergeCell ref="B54:E54"/>
    <mergeCell ref="F54:K54"/>
    <mergeCell ref="B55:E55"/>
    <mergeCell ref="F55:K55"/>
    <mergeCell ref="B56:E56"/>
    <mergeCell ref="F56:K56"/>
    <mergeCell ref="A49:K49"/>
    <mergeCell ref="A50:A57"/>
    <mergeCell ref="B50:E50"/>
    <mergeCell ref="F50:G50"/>
    <mergeCell ref="I50:K50"/>
    <mergeCell ref="B51:E51"/>
    <mergeCell ref="F51:K51"/>
    <mergeCell ref="B52:E52"/>
    <mergeCell ref="F52:K52"/>
    <mergeCell ref="B53:E53"/>
    <mergeCell ref="A61:C61"/>
    <mergeCell ref="A62:C62"/>
    <mergeCell ref="A63:C63"/>
    <mergeCell ref="B57:E57"/>
    <mergeCell ref="F57:K57"/>
    <mergeCell ref="A59:K59"/>
    <mergeCell ref="A60:C60"/>
    <mergeCell ref="D60:F60"/>
    <mergeCell ref="G60:H60"/>
    <mergeCell ref="I60:K60"/>
    <mergeCell ref="J61:K61"/>
    <mergeCell ref="G61:H61"/>
    <mergeCell ref="B70:E70"/>
    <mergeCell ref="B71:E71"/>
    <mergeCell ref="B72:E72"/>
    <mergeCell ref="B73:E73"/>
    <mergeCell ref="A74:E74"/>
    <mergeCell ref="F74:K74"/>
    <mergeCell ref="A65:E65"/>
    <mergeCell ref="F65:H65"/>
    <mergeCell ref="I65:K65"/>
    <mergeCell ref="A66:A73"/>
    <mergeCell ref="B66:E66"/>
    <mergeCell ref="B67:E67"/>
    <mergeCell ref="F67:K67"/>
    <mergeCell ref="B68:E68"/>
    <mergeCell ref="B69:E69"/>
    <mergeCell ref="A76:K76"/>
    <mergeCell ref="A77:A84"/>
    <mergeCell ref="B77:E77"/>
    <mergeCell ref="F77:G77"/>
    <mergeCell ref="I77:K77"/>
    <mergeCell ref="B78:E78"/>
    <mergeCell ref="F78:K78"/>
    <mergeCell ref="B79:E79"/>
    <mergeCell ref="F79:K79"/>
    <mergeCell ref="B80:E80"/>
    <mergeCell ref="B84:E84"/>
    <mergeCell ref="F84:K84"/>
    <mergeCell ref="F80:K80"/>
    <mergeCell ref="B81:E81"/>
    <mergeCell ref="F81:K81"/>
    <mergeCell ref="B82:E82"/>
    <mergeCell ref="F82:K82"/>
    <mergeCell ref="B83:E83"/>
    <mergeCell ref="F83:K83"/>
  </mergeCells>
  <printOptions horizontalCentered="1"/>
  <pageMargins left="0.43307086614173201" right="0.43307086614173201" top="0.511811023622047" bottom="0.511811023622047" header="0.31496062992126" footer="0.31496062992126"/>
  <pageSetup paperSize="9" scale="85" orientation="portrait" r:id="rId1"/>
  <rowBreaks count="1" manualBreakCount="1">
    <brk id="3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46"/>
  <sheetViews>
    <sheetView view="pageBreakPreview" topLeftCell="A133" zoomScale="85" zoomScaleNormal="70" zoomScaleSheetLayoutView="85" workbookViewId="0">
      <selection activeCell="D115" sqref="D115:K115"/>
    </sheetView>
  </sheetViews>
  <sheetFormatPr defaultRowHeight="15" x14ac:dyDescent="0.25"/>
  <cols>
    <col min="1" max="1" width="13.140625" style="32" customWidth="1"/>
    <col min="2" max="2" width="5.7109375" style="32" customWidth="1"/>
    <col min="3" max="3" width="11.42578125" style="32" customWidth="1"/>
    <col min="4" max="4" width="10.7109375" style="32" customWidth="1"/>
    <col min="5" max="5" width="8.140625" style="32" customWidth="1"/>
    <col min="6" max="6" width="11" style="32" customWidth="1"/>
    <col min="7" max="7" width="5.140625" style="32" customWidth="1"/>
    <col min="8" max="8" width="10.28515625" style="32" customWidth="1"/>
    <col min="9" max="9" width="10" style="32" customWidth="1"/>
    <col min="10" max="10" width="7.28515625" style="32" customWidth="1"/>
    <col min="11" max="11" width="40.140625" style="32" customWidth="1"/>
    <col min="12" max="35" width="9.140625" style="32"/>
    <col min="36" max="36" width="12.5703125" style="32" customWidth="1"/>
    <col min="37" max="37" width="11.85546875" style="32" customWidth="1"/>
    <col min="38" max="16384" width="9.140625" style="32"/>
  </cols>
  <sheetData>
    <row r="1" spans="1:47" ht="17.25" customHeight="1" x14ac:dyDescent="0.25">
      <c r="A1" s="555" t="s">
        <v>138</v>
      </c>
      <c r="B1" s="555"/>
      <c r="C1" s="555"/>
      <c r="D1" s="555"/>
      <c r="E1" s="555"/>
      <c r="F1" s="555"/>
      <c r="G1" s="555"/>
      <c r="H1" s="555"/>
      <c r="I1" s="555"/>
      <c r="J1" s="555"/>
      <c r="K1" s="555"/>
    </row>
    <row r="2" spans="1:47" ht="16.5" customHeight="1" x14ac:dyDescent="0.25">
      <c r="A2" s="563" t="s">
        <v>139</v>
      </c>
      <c r="B2" s="564"/>
      <c r="C2" s="564"/>
      <c r="D2" s="556" t="s">
        <v>207</v>
      </c>
      <c r="E2" s="556"/>
      <c r="F2" s="556"/>
      <c r="G2" s="557"/>
      <c r="H2" s="557"/>
      <c r="I2" s="558" t="s">
        <v>141</v>
      </c>
      <c r="J2" s="558"/>
      <c r="K2" s="559"/>
    </row>
    <row r="3" spans="1:47" ht="16.5" customHeight="1" x14ac:dyDescent="0.25">
      <c r="A3" s="553" t="s">
        <v>2</v>
      </c>
      <c r="B3" s="554"/>
      <c r="C3" s="554"/>
      <c r="D3" s="33" t="s">
        <v>142</v>
      </c>
      <c r="E3" s="33"/>
      <c r="F3" s="79" t="s">
        <v>562</v>
      </c>
      <c r="G3" s="560" t="s">
        <v>142</v>
      </c>
      <c r="H3" s="560"/>
      <c r="I3" s="33" t="s">
        <v>6</v>
      </c>
      <c r="J3" s="560" t="s">
        <v>561</v>
      </c>
      <c r="K3" s="561"/>
    </row>
    <row r="4" spans="1:47" ht="15" customHeight="1" x14ac:dyDescent="0.25">
      <c r="A4" s="553" t="s">
        <v>153</v>
      </c>
      <c r="B4" s="554"/>
      <c r="C4" s="554"/>
      <c r="D4" s="9" t="s">
        <v>208</v>
      </c>
      <c r="E4" s="33"/>
      <c r="F4" s="33"/>
      <c r="G4" s="48"/>
      <c r="H4" s="48"/>
      <c r="I4" s="48"/>
      <c r="J4" s="48"/>
      <c r="K4" s="66"/>
      <c r="AB4" s="36"/>
      <c r="AC4" s="36"/>
      <c r="AD4" s="36"/>
      <c r="AE4" s="36"/>
      <c r="AF4" s="36"/>
      <c r="AG4" s="36"/>
      <c r="AH4" s="36"/>
      <c r="AI4" s="36"/>
      <c r="AJ4" s="37"/>
      <c r="AK4" s="37"/>
      <c r="AL4" s="36"/>
      <c r="AM4" s="36"/>
      <c r="AN4" s="36"/>
      <c r="AO4" s="36"/>
      <c r="AP4" s="36"/>
      <c r="AQ4" s="36"/>
      <c r="AR4" s="36"/>
      <c r="AS4" s="36"/>
      <c r="AT4" s="36"/>
      <c r="AU4" s="36"/>
    </row>
    <row r="5" spans="1:47" ht="16.5" customHeight="1" x14ac:dyDescent="0.25">
      <c r="A5" s="553" t="s">
        <v>155</v>
      </c>
      <c r="B5" s="554"/>
      <c r="C5" s="554"/>
      <c r="D5" s="130">
        <v>74000</v>
      </c>
      <c r="E5" s="130"/>
      <c r="F5" s="130"/>
      <c r="G5" s="48"/>
      <c r="H5" s="48"/>
      <c r="I5" s="48"/>
      <c r="J5" s="48"/>
      <c r="K5" s="66"/>
      <c r="AB5" s="36" t="s">
        <v>145</v>
      </c>
      <c r="AC5" s="36" t="s">
        <v>146</v>
      </c>
      <c r="AD5" s="36" t="s">
        <v>147</v>
      </c>
      <c r="AE5" s="36" t="s">
        <v>148</v>
      </c>
      <c r="AF5" s="36" t="s">
        <v>149</v>
      </c>
      <c r="AG5" s="36">
        <v>1</v>
      </c>
      <c r="AH5" s="36" t="s">
        <v>150</v>
      </c>
      <c r="AI5" s="36" t="s">
        <v>151</v>
      </c>
      <c r="AJ5" s="37">
        <v>40714</v>
      </c>
      <c r="AK5" s="37">
        <v>40786</v>
      </c>
      <c r="AL5" s="36">
        <v>2011</v>
      </c>
      <c r="AM5" s="36">
        <v>70</v>
      </c>
      <c r="AN5" s="36">
        <v>100</v>
      </c>
      <c r="AO5" s="36">
        <v>240</v>
      </c>
      <c r="AP5" s="36">
        <v>822.86</v>
      </c>
      <c r="AQ5" s="36">
        <v>135</v>
      </c>
      <c r="AR5" s="36">
        <v>36000</v>
      </c>
      <c r="AS5" s="36">
        <v>57.92</v>
      </c>
      <c r="AT5" s="36">
        <v>0</v>
      </c>
      <c r="AU5" s="36">
        <v>0</v>
      </c>
    </row>
    <row r="6" spans="1:47" s="52" customFormat="1" ht="14.25" customHeight="1" x14ac:dyDescent="0.25">
      <c r="A6" s="534" t="s">
        <v>209</v>
      </c>
      <c r="B6" s="534"/>
      <c r="C6" s="534"/>
      <c r="D6" s="534"/>
      <c r="E6" s="534"/>
      <c r="F6" s="534"/>
      <c r="G6" s="534"/>
      <c r="H6" s="534"/>
      <c r="I6" s="534"/>
      <c r="J6" s="534"/>
      <c r="K6" s="534"/>
      <c r="AB6" s="53" t="s">
        <v>169</v>
      </c>
      <c r="AC6" s="53" t="s">
        <v>170</v>
      </c>
      <c r="AD6" s="53" t="s">
        <v>171</v>
      </c>
      <c r="AE6" s="53" t="s">
        <v>172</v>
      </c>
      <c r="AF6" s="53" t="s">
        <v>20</v>
      </c>
      <c r="AG6" s="53" t="s">
        <v>173</v>
      </c>
      <c r="AH6" s="53" t="s">
        <v>174</v>
      </c>
      <c r="AI6" s="53" t="s">
        <v>175</v>
      </c>
      <c r="AJ6" s="53" t="s">
        <v>176</v>
      </c>
      <c r="AK6" s="53" t="s">
        <v>177</v>
      </c>
      <c r="AL6" s="53" t="s">
        <v>178</v>
      </c>
      <c r="AM6" s="53" t="s">
        <v>179</v>
      </c>
      <c r="AN6" s="53" t="s">
        <v>180</v>
      </c>
      <c r="AO6" s="53" t="s">
        <v>181</v>
      </c>
      <c r="AP6" s="53" t="s">
        <v>182</v>
      </c>
      <c r="AQ6" s="53" t="s">
        <v>25</v>
      </c>
      <c r="AR6" s="53" t="s">
        <v>183</v>
      </c>
      <c r="AS6" s="53" t="s">
        <v>189</v>
      </c>
      <c r="AT6" s="53" t="s">
        <v>185</v>
      </c>
      <c r="AU6" s="53" t="s">
        <v>186</v>
      </c>
    </row>
    <row r="7" spans="1:47" ht="18.75" customHeight="1" x14ac:dyDescent="0.25">
      <c r="A7" s="535">
        <v>1</v>
      </c>
      <c r="B7" s="535" t="s">
        <v>190</v>
      </c>
      <c r="C7" s="535"/>
      <c r="D7" s="535"/>
      <c r="E7" s="535"/>
      <c r="F7" s="535" t="s">
        <v>210</v>
      </c>
      <c r="G7" s="535"/>
      <c r="H7" s="131" t="s">
        <v>159</v>
      </c>
      <c r="I7" s="535" t="s">
        <v>163</v>
      </c>
      <c r="J7" s="535"/>
      <c r="K7" s="535"/>
      <c r="AB7" s="34" t="s">
        <v>145</v>
      </c>
      <c r="AC7" s="34" t="s">
        <v>146</v>
      </c>
      <c r="AD7" s="34" t="s">
        <v>147</v>
      </c>
      <c r="AE7" s="34" t="s">
        <v>148</v>
      </c>
      <c r="AF7" s="34" t="s">
        <v>31</v>
      </c>
      <c r="AG7" s="34">
        <v>1</v>
      </c>
      <c r="AH7" s="34" t="s">
        <v>150</v>
      </c>
      <c r="AI7" s="34" t="s">
        <v>151</v>
      </c>
      <c r="AJ7" s="35">
        <v>41821</v>
      </c>
      <c r="AK7" s="35">
        <v>41942</v>
      </c>
      <c r="AL7" s="34">
        <v>2014</v>
      </c>
      <c r="AM7" s="34">
        <v>3</v>
      </c>
      <c r="AN7" s="34">
        <v>6</v>
      </c>
      <c r="AO7" s="34">
        <v>5625</v>
      </c>
      <c r="AP7" s="34">
        <v>9642.86</v>
      </c>
      <c r="AQ7" s="34">
        <v>13</v>
      </c>
      <c r="AR7" s="34">
        <v>90000</v>
      </c>
      <c r="AS7" s="34">
        <v>7</v>
      </c>
      <c r="AT7" s="34">
        <v>26517.86</v>
      </c>
      <c r="AU7" s="34">
        <v>26517.86</v>
      </c>
    </row>
    <row r="8" spans="1:47" ht="30" customHeight="1" x14ac:dyDescent="0.25">
      <c r="A8" s="535"/>
      <c r="B8" s="535" t="s">
        <v>33</v>
      </c>
      <c r="C8" s="535"/>
      <c r="D8" s="535"/>
      <c r="E8" s="535"/>
      <c r="F8" s="536" t="s">
        <v>211</v>
      </c>
      <c r="G8" s="537"/>
      <c r="H8" s="537"/>
      <c r="I8" s="537"/>
      <c r="J8" s="537"/>
      <c r="K8" s="538"/>
      <c r="AB8" s="34" t="s">
        <v>145</v>
      </c>
      <c r="AC8" s="34" t="s">
        <v>146</v>
      </c>
      <c r="AD8" s="34" t="s">
        <v>147</v>
      </c>
      <c r="AE8" s="34" t="s">
        <v>148</v>
      </c>
      <c r="AF8" s="34" t="s">
        <v>31</v>
      </c>
      <c r="AG8" s="34">
        <v>1</v>
      </c>
      <c r="AH8" s="34" t="s">
        <v>150</v>
      </c>
      <c r="AI8" s="34" t="s">
        <v>151</v>
      </c>
      <c r="AJ8" s="35">
        <v>41091</v>
      </c>
      <c r="AK8" s="35">
        <v>41212</v>
      </c>
      <c r="AL8" s="34">
        <v>2012</v>
      </c>
      <c r="AM8" s="34">
        <v>3</v>
      </c>
      <c r="AN8" s="34">
        <v>6</v>
      </c>
      <c r="AO8" s="34">
        <v>5625</v>
      </c>
      <c r="AP8" s="34">
        <v>9642.86</v>
      </c>
      <c r="AQ8" s="34">
        <v>13</v>
      </c>
      <c r="AR8" s="34">
        <v>90000</v>
      </c>
      <c r="AS8" s="34">
        <v>3</v>
      </c>
      <c r="AT8" s="34">
        <v>0</v>
      </c>
      <c r="AU8" s="34">
        <v>0</v>
      </c>
    </row>
    <row r="9" spans="1:47" ht="15.75" customHeight="1" x14ac:dyDescent="0.25">
      <c r="A9" s="535"/>
      <c r="B9" s="535" t="s">
        <v>212</v>
      </c>
      <c r="C9" s="535"/>
      <c r="D9" s="535"/>
      <c r="E9" s="535"/>
      <c r="F9" s="539">
        <v>3</v>
      </c>
      <c r="G9" s="540"/>
      <c r="H9" s="540"/>
      <c r="I9" s="540"/>
      <c r="J9" s="540"/>
      <c r="K9" s="541"/>
      <c r="L9" s="32">
        <f>F14*N9</f>
        <v>10419.200000000001</v>
      </c>
      <c r="M9" s="45">
        <v>2</v>
      </c>
      <c r="N9" s="54">
        <v>0.4</v>
      </c>
      <c r="AB9" s="36" t="s">
        <v>145</v>
      </c>
      <c r="AC9" s="36" t="s">
        <v>146</v>
      </c>
      <c r="AD9" s="36" t="s">
        <v>147</v>
      </c>
      <c r="AE9" s="36" t="s">
        <v>148</v>
      </c>
      <c r="AF9" s="36" t="s">
        <v>31</v>
      </c>
      <c r="AG9" s="36">
        <v>1</v>
      </c>
      <c r="AH9" s="36" t="s">
        <v>150</v>
      </c>
      <c r="AI9" s="36" t="s">
        <v>151</v>
      </c>
      <c r="AJ9" s="37">
        <v>40725</v>
      </c>
      <c r="AK9" s="37">
        <v>40846</v>
      </c>
      <c r="AL9" s="36">
        <v>2011</v>
      </c>
      <c r="AM9" s="36">
        <v>3</v>
      </c>
      <c r="AN9" s="36">
        <v>6</v>
      </c>
      <c r="AO9" s="36">
        <v>5625</v>
      </c>
      <c r="AP9" s="36">
        <v>9642.86</v>
      </c>
      <c r="AQ9" s="36">
        <v>13</v>
      </c>
      <c r="AR9" s="36">
        <v>90000</v>
      </c>
      <c r="AS9" s="36">
        <v>8</v>
      </c>
      <c r="AT9" s="36">
        <v>36160.720000000001</v>
      </c>
      <c r="AU9" s="36">
        <v>36160.720000000001</v>
      </c>
    </row>
    <row r="10" spans="1:47" ht="15.75" customHeight="1" x14ac:dyDescent="0.25">
      <c r="A10" s="535"/>
      <c r="B10" s="535" t="s">
        <v>213</v>
      </c>
      <c r="C10" s="535"/>
      <c r="D10" s="535"/>
      <c r="E10" s="535"/>
      <c r="F10" s="539">
        <v>5</v>
      </c>
      <c r="G10" s="540"/>
      <c r="H10" s="540"/>
      <c r="I10" s="540"/>
      <c r="J10" s="540"/>
      <c r="K10" s="541"/>
      <c r="L10" s="32">
        <f>F14*N10</f>
        <v>15628.8</v>
      </c>
      <c r="M10" s="45">
        <v>2</v>
      </c>
      <c r="N10" s="54">
        <v>0.6</v>
      </c>
      <c r="AB10" s="34" t="s">
        <v>145</v>
      </c>
      <c r="AC10" s="34" t="s">
        <v>146</v>
      </c>
      <c r="AD10" s="34" t="s">
        <v>147</v>
      </c>
      <c r="AE10" s="34" t="s">
        <v>148</v>
      </c>
      <c r="AF10" s="34" t="s">
        <v>31</v>
      </c>
      <c r="AG10" s="34">
        <v>1</v>
      </c>
      <c r="AH10" s="34" t="s">
        <v>150</v>
      </c>
      <c r="AI10" s="34" t="s">
        <v>151</v>
      </c>
      <c r="AJ10" s="35">
        <v>40360</v>
      </c>
      <c r="AK10" s="35">
        <v>40481</v>
      </c>
      <c r="AL10" s="34">
        <v>2010</v>
      </c>
      <c r="AM10" s="34">
        <v>3</v>
      </c>
      <c r="AN10" s="34">
        <v>6</v>
      </c>
      <c r="AO10" s="34">
        <v>5625</v>
      </c>
      <c r="AP10" s="34">
        <v>9642.86</v>
      </c>
      <c r="AQ10" s="34">
        <v>13</v>
      </c>
      <c r="AR10" s="34">
        <v>90000</v>
      </c>
      <c r="AS10" s="34">
        <v>5</v>
      </c>
      <c r="AT10" s="34">
        <v>11250</v>
      </c>
      <c r="AU10" s="34">
        <v>11250</v>
      </c>
    </row>
    <row r="11" spans="1:47" ht="15" customHeight="1" x14ac:dyDescent="0.25">
      <c r="A11" s="535"/>
      <c r="B11" s="535" t="s">
        <v>214</v>
      </c>
      <c r="C11" s="535"/>
      <c r="D11" s="535"/>
      <c r="E11" s="535"/>
      <c r="F11" s="539">
        <v>7</v>
      </c>
      <c r="G11" s="540"/>
      <c r="H11" s="540"/>
      <c r="I11" s="540"/>
      <c r="J11" s="540"/>
      <c r="K11" s="541"/>
      <c r="N11" s="55"/>
      <c r="AB11" s="36" t="s">
        <v>145</v>
      </c>
      <c r="AC11" s="36" t="s">
        <v>146</v>
      </c>
      <c r="AD11" s="36" t="s">
        <v>147</v>
      </c>
      <c r="AE11" s="36" t="s">
        <v>148</v>
      </c>
      <c r="AF11" s="36" t="s">
        <v>31</v>
      </c>
      <c r="AG11" s="36">
        <v>1</v>
      </c>
      <c r="AH11" s="36" t="s">
        <v>150</v>
      </c>
      <c r="AI11" s="36" t="s">
        <v>151</v>
      </c>
      <c r="AJ11" s="37">
        <v>39995</v>
      </c>
      <c r="AK11" s="37">
        <v>40116</v>
      </c>
      <c r="AL11" s="36">
        <v>2009</v>
      </c>
      <c r="AM11" s="36">
        <v>3</v>
      </c>
      <c r="AN11" s="36">
        <v>6</v>
      </c>
      <c r="AO11" s="36">
        <v>5625</v>
      </c>
      <c r="AP11" s="36">
        <v>9642.86</v>
      </c>
      <c r="AQ11" s="36">
        <v>13</v>
      </c>
      <c r="AR11" s="36">
        <v>90000</v>
      </c>
      <c r="AS11" s="36">
        <v>7</v>
      </c>
      <c r="AT11" s="36">
        <v>26517.86</v>
      </c>
      <c r="AU11" s="36">
        <v>26517.86</v>
      </c>
    </row>
    <row r="12" spans="1:47" ht="18.75" customHeight="1" x14ac:dyDescent="0.25">
      <c r="A12" s="535"/>
      <c r="B12" s="535" t="s">
        <v>196</v>
      </c>
      <c r="C12" s="535"/>
      <c r="D12" s="535"/>
      <c r="E12" s="535"/>
      <c r="F12" s="536">
        <v>10419.200000000001</v>
      </c>
      <c r="G12" s="537"/>
      <c r="H12" s="537"/>
      <c r="I12" s="537"/>
      <c r="J12" s="537"/>
      <c r="K12" s="538"/>
      <c r="N12" s="55"/>
      <c r="AB12" s="34" t="s">
        <v>145</v>
      </c>
      <c r="AC12" s="34" t="s">
        <v>146</v>
      </c>
      <c r="AD12" s="34" t="s">
        <v>147</v>
      </c>
      <c r="AE12" s="34" t="s">
        <v>148</v>
      </c>
      <c r="AF12" s="34" t="s">
        <v>31</v>
      </c>
      <c r="AG12" s="34">
        <v>1</v>
      </c>
      <c r="AH12" s="34" t="s">
        <v>150</v>
      </c>
      <c r="AI12" s="34" t="s">
        <v>151</v>
      </c>
      <c r="AJ12" s="35">
        <v>39630</v>
      </c>
      <c r="AK12" s="35">
        <v>39751</v>
      </c>
      <c r="AL12" s="34">
        <v>2008</v>
      </c>
      <c r="AM12" s="34">
        <v>3</v>
      </c>
      <c r="AN12" s="34">
        <v>6</v>
      </c>
      <c r="AO12" s="34">
        <v>5625</v>
      </c>
      <c r="AP12" s="34">
        <v>9642.86</v>
      </c>
      <c r="AQ12" s="34">
        <v>13</v>
      </c>
      <c r="AR12" s="34">
        <v>90000</v>
      </c>
      <c r="AS12" s="34">
        <v>5</v>
      </c>
      <c r="AT12" s="34">
        <v>11250</v>
      </c>
      <c r="AU12" s="34">
        <v>11250</v>
      </c>
    </row>
    <row r="13" spans="1:47" ht="18.75" customHeight="1" x14ac:dyDescent="0.25">
      <c r="A13" s="535"/>
      <c r="B13" s="535" t="s">
        <v>197</v>
      </c>
      <c r="C13" s="535"/>
      <c r="D13" s="535"/>
      <c r="E13" s="535"/>
      <c r="F13" s="572">
        <v>15628.8</v>
      </c>
      <c r="G13" s="573"/>
      <c r="H13" s="573"/>
      <c r="I13" s="573"/>
      <c r="J13" s="573"/>
      <c r="K13" s="574"/>
      <c r="N13" s="55"/>
      <c r="AB13" s="36" t="s">
        <v>145</v>
      </c>
      <c r="AC13" s="36" t="s">
        <v>146</v>
      </c>
      <c r="AD13" s="36" t="s">
        <v>147</v>
      </c>
      <c r="AE13" s="36" t="s">
        <v>148</v>
      </c>
      <c r="AF13" s="36" t="s">
        <v>31</v>
      </c>
      <c r="AG13" s="36">
        <v>1</v>
      </c>
      <c r="AH13" s="36" t="s">
        <v>150</v>
      </c>
      <c r="AI13" s="36" t="s">
        <v>151</v>
      </c>
      <c r="AJ13" s="37">
        <v>39264</v>
      </c>
      <c r="AK13" s="37">
        <v>39385</v>
      </c>
      <c r="AL13" s="36">
        <v>2007</v>
      </c>
      <c r="AM13" s="36">
        <v>3</v>
      </c>
      <c r="AN13" s="36">
        <v>6</v>
      </c>
      <c r="AO13" s="36">
        <v>5625</v>
      </c>
      <c r="AP13" s="36">
        <v>9642.86</v>
      </c>
      <c r="AQ13" s="36">
        <v>13</v>
      </c>
      <c r="AR13" s="36">
        <v>90000</v>
      </c>
      <c r="AS13" s="36">
        <v>4</v>
      </c>
      <c r="AT13" s="36">
        <v>5625</v>
      </c>
      <c r="AU13" s="36">
        <v>5625</v>
      </c>
    </row>
    <row r="14" spans="1:47" ht="18.75" customHeight="1" x14ac:dyDescent="0.25">
      <c r="A14" s="535"/>
      <c r="B14" s="535" t="s">
        <v>198</v>
      </c>
      <c r="C14" s="535"/>
      <c r="D14" s="535"/>
      <c r="E14" s="535"/>
      <c r="F14" s="542">
        <f>D5*35.2/100</f>
        <v>26048</v>
      </c>
      <c r="G14" s="543"/>
      <c r="H14" s="543"/>
      <c r="I14" s="543"/>
      <c r="J14" s="543"/>
      <c r="K14" s="544"/>
      <c r="N14" s="55"/>
      <c r="AB14" s="34" t="s">
        <v>145</v>
      </c>
      <c r="AC14" s="34" t="s">
        <v>146</v>
      </c>
      <c r="AD14" s="34" t="s">
        <v>147</v>
      </c>
      <c r="AE14" s="34" t="s">
        <v>148</v>
      </c>
      <c r="AF14" s="34" t="s">
        <v>31</v>
      </c>
      <c r="AG14" s="34">
        <v>1</v>
      </c>
      <c r="AH14" s="34" t="s">
        <v>150</v>
      </c>
      <c r="AI14" s="34" t="s">
        <v>151</v>
      </c>
      <c r="AJ14" s="35">
        <v>38899</v>
      </c>
      <c r="AK14" s="35">
        <v>39020</v>
      </c>
      <c r="AL14" s="34">
        <v>2006</v>
      </c>
      <c r="AM14" s="34">
        <v>3</v>
      </c>
      <c r="AN14" s="34">
        <v>6</v>
      </c>
      <c r="AO14" s="34">
        <v>5625</v>
      </c>
      <c r="AP14" s="34">
        <v>9642.86</v>
      </c>
      <c r="AQ14" s="34">
        <v>13</v>
      </c>
      <c r="AR14" s="34">
        <v>90000</v>
      </c>
      <c r="AS14" s="34">
        <v>4</v>
      </c>
      <c r="AT14" s="34">
        <v>5625</v>
      </c>
      <c r="AU14" s="34">
        <v>5625</v>
      </c>
    </row>
    <row r="15" spans="1:47" s="38" customFormat="1" ht="12.75" customHeight="1" x14ac:dyDescent="0.25">
      <c r="A15" s="152"/>
      <c r="B15" s="39"/>
      <c r="C15" s="39"/>
      <c r="D15" s="39"/>
      <c r="E15" s="39"/>
      <c r="F15" s="39"/>
      <c r="G15" s="39"/>
      <c r="H15" s="39"/>
      <c r="I15" s="39"/>
      <c r="J15" s="39"/>
      <c r="K15" s="153"/>
      <c r="AB15" s="40" t="s">
        <v>145</v>
      </c>
      <c r="AC15" s="40" t="s">
        <v>146</v>
      </c>
      <c r="AD15" s="40" t="s">
        <v>147</v>
      </c>
      <c r="AE15" s="40" t="s">
        <v>148</v>
      </c>
      <c r="AF15" s="40" t="s">
        <v>149</v>
      </c>
      <c r="AG15" s="40">
        <v>1</v>
      </c>
      <c r="AH15" s="40" t="s">
        <v>150</v>
      </c>
      <c r="AI15" s="40" t="s">
        <v>151</v>
      </c>
      <c r="AJ15" s="41">
        <v>39984</v>
      </c>
      <c r="AK15" s="41">
        <v>40056</v>
      </c>
      <c r="AL15" s="40">
        <v>2009</v>
      </c>
      <c r="AM15" s="40">
        <v>70</v>
      </c>
      <c r="AN15" s="40">
        <v>100</v>
      </c>
      <c r="AO15" s="40">
        <v>240</v>
      </c>
      <c r="AP15" s="40">
        <v>822.86</v>
      </c>
      <c r="AQ15" s="40">
        <v>135</v>
      </c>
      <c r="AR15" s="40">
        <v>36000</v>
      </c>
      <c r="AS15" s="40">
        <v>34.5</v>
      </c>
      <c r="AT15" s="40">
        <v>0</v>
      </c>
      <c r="AU15" s="40">
        <v>0</v>
      </c>
    </row>
    <row r="16" spans="1:47" ht="15" customHeight="1" x14ac:dyDescent="0.25">
      <c r="A16" s="550" t="s">
        <v>215</v>
      </c>
      <c r="B16" s="568"/>
      <c r="C16" s="568"/>
      <c r="D16" s="568"/>
      <c r="E16" s="569"/>
      <c r="F16" s="535" t="s">
        <v>14</v>
      </c>
      <c r="G16" s="535"/>
      <c r="H16" s="535"/>
      <c r="I16" s="535" t="s">
        <v>15</v>
      </c>
      <c r="J16" s="535"/>
      <c r="K16" s="535"/>
      <c r="AB16" s="36" t="s">
        <v>145</v>
      </c>
      <c r="AC16" s="36" t="s">
        <v>146</v>
      </c>
      <c r="AD16" s="36" t="s">
        <v>147</v>
      </c>
      <c r="AE16" s="36" t="s">
        <v>148</v>
      </c>
      <c r="AF16" s="36" t="s">
        <v>149</v>
      </c>
      <c r="AG16" s="36">
        <v>1</v>
      </c>
      <c r="AH16" s="36" t="s">
        <v>150</v>
      </c>
      <c r="AI16" s="36" t="s">
        <v>151</v>
      </c>
      <c r="AJ16" s="37">
        <v>39253</v>
      </c>
      <c r="AK16" s="37">
        <v>39325</v>
      </c>
      <c r="AL16" s="36">
        <v>2007</v>
      </c>
      <c r="AM16" s="36">
        <v>70</v>
      </c>
      <c r="AN16" s="36">
        <v>100</v>
      </c>
      <c r="AO16" s="36">
        <v>240</v>
      </c>
      <c r="AP16" s="36">
        <v>822.86</v>
      </c>
      <c r="AQ16" s="36">
        <v>135</v>
      </c>
      <c r="AR16" s="36">
        <v>36000</v>
      </c>
      <c r="AS16" s="36">
        <v>118</v>
      </c>
      <c r="AT16" s="36">
        <v>22011.48</v>
      </c>
      <c r="AU16" s="36">
        <v>22011.48</v>
      </c>
    </row>
    <row r="17" spans="1:47" ht="27.75" customHeight="1" x14ac:dyDescent="0.25">
      <c r="A17" s="535">
        <v>2</v>
      </c>
      <c r="B17" s="548" t="s">
        <v>17</v>
      </c>
      <c r="C17" s="548"/>
      <c r="D17" s="548"/>
      <c r="E17" s="548"/>
      <c r="F17" s="42" t="s">
        <v>216</v>
      </c>
      <c r="G17" s="43" t="s">
        <v>159</v>
      </c>
      <c r="H17" s="42" t="s">
        <v>217</v>
      </c>
      <c r="I17" s="42" t="s">
        <v>218</v>
      </c>
      <c r="J17" s="43" t="s">
        <v>162</v>
      </c>
      <c r="K17" s="42" t="s">
        <v>163</v>
      </c>
      <c r="AB17" s="34" t="s">
        <v>145</v>
      </c>
      <c r="AC17" s="34" t="s">
        <v>146</v>
      </c>
      <c r="AD17" s="34" t="s">
        <v>147</v>
      </c>
      <c r="AE17" s="34" t="s">
        <v>148</v>
      </c>
      <c r="AF17" s="34" t="s">
        <v>149</v>
      </c>
      <c r="AG17" s="34">
        <v>1</v>
      </c>
      <c r="AH17" s="34" t="s">
        <v>150</v>
      </c>
      <c r="AI17" s="34" t="s">
        <v>151</v>
      </c>
      <c r="AJ17" s="35">
        <v>38888</v>
      </c>
      <c r="AK17" s="35">
        <v>38960</v>
      </c>
      <c r="AL17" s="34">
        <v>2006</v>
      </c>
      <c r="AM17" s="34">
        <v>70</v>
      </c>
      <c r="AN17" s="34">
        <v>100</v>
      </c>
      <c r="AO17" s="34">
        <v>240</v>
      </c>
      <c r="AP17" s="34">
        <v>822.86</v>
      </c>
      <c r="AQ17" s="34">
        <v>135</v>
      </c>
      <c r="AR17" s="34">
        <v>36000</v>
      </c>
      <c r="AS17" s="34">
        <v>32.4</v>
      </c>
      <c r="AT17" s="34">
        <v>0</v>
      </c>
      <c r="AU17" s="34">
        <v>0</v>
      </c>
    </row>
    <row r="18" spans="1:47" ht="30" x14ac:dyDescent="0.25">
      <c r="A18" s="535"/>
      <c r="B18" s="548" t="s">
        <v>164</v>
      </c>
      <c r="C18" s="548"/>
      <c r="D18" s="548"/>
      <c r="E18" s="548"/>
      <c r="F18" s="548" t="s">
        <v>165</v>
      </c>
      <c r="G18" s="548"/>
      <c r="H18" s="548"/>
      <c r="I18" s="548"/>
      <c r="J18" s="548"/>
      <c r="K18" s="548"/>
      <c r="AB18" s="36" t="s">
        <v>145</v>
      </c>
      <c r="AC18" s="36" t="s">
        <v>146</v>
      </c>
      <c r="AD18" s="36" t="s">
        <v>147</v>
      </c>
      <c r="AE18" s="36" t="s">
        <v>148</v>
      </c>
      <c r="AF18" s="36" t="s">
        <v>149</v>
      </c>
      <c r="AG18" s="36">
        <v>1</v>
      </c>
      <c r="AH18" s="36" t="s">
        <v>150</v>
      </c>
      <c r="AI18" s="36" t="s">
        <v>151</v>
      </c>
      <c r="AJ18" s="37">
        <v>38523</v>
      </c>
      <c r="AK18" s="37">
        <v>38595</v>
      </c>
      <c r="AL18" s="36">
        <v>2005</v>
      </c>
      <c r="AM18" s="36">
        <v>70</v>
      </c>
      <c r="AN18" s="36">
        <v>100</v>
      </c>
      <c r="AO18" s="36">
        <v>240</v>
      </c>
      <c r="AP18" s="36">
        <v>822.86</v>
      </c>
      <c r="AQ18" s="36">
        <v>135</v>
      </c>
      <c r="AR18" s="36">
        <v>36000</v>
      </c>
      <c r="AS18" s="36">
        <v>86</v>
      </c>
      <c r="AT18" s="36">
        <v>3840</v>
      </c>
      <c r="AU18" s="36">
        <v>3840</v>
      </c>
    </row>
    <row r="19" spans="1:47" ht="18.75" customHeight="1" x14ac:dyDescent="0.25">
      <c r="A19" s="535"/>
      <c r="B19" s="548" t="s">
        <v>166</v>
      </c>
      <c r="C19" s="548"/>
      <c r="D19" s="548"/>
      <c r="E19" s="548"/>
      <c r="F19" s="44">
        <v>5</v>
      </c>
      <c r="G19" s="131" t="s">
        <v>23</v>
      </c>
      <c r="H19" s="45"/>
      <c r="I19" s="44">
        <v>6</v>
      </c>
      <c r="J19" s="131" t="s">
        <v>23</v>
      </c>
      <c r="K19" s="45"/>
      <c r="L19" s="46">
        <v>40</v>
      </c>
      <c r="AS19" s="32">
        <f>SUM(AS4:AS18)</f>
        <v>371.82</v>
      </c>
      <c r="AT19" s="32">
        <f>SUM(AT4:AT18)</f>
        <v>148797.92000000001</v>
      </c>
      <c r="AU19" s="32">
        <f>SUM(AU4:AU18)</f>
        <v>148797.92000000001</v>
      </c>
    </row>
    <row r="20" spans="1:47" ht="18.75" customHeight="1" x14ac:dyDescent="0.25">
      <c r="A20" s="535"/>
      <c r="B20" s="548" t="s">
        <v>167</v>
      </c>
      <c r="C20" s="548"/>
      <c r="D20" s="548"/>
      <c r="E20" s="548"/>
      <c r="F20" s="47">
        <v>12</v>
      </c>
      <c r="G20" s="131" t="s">
        <v>23</v>
      </c>
      <c r="H20" s="45"/>
      <c r="I20" s="47">
        <v>14</v>
      </c>
      <c r="J20" s="131" t="s">
        <v>23</v>
      </c>
      <c r="K20" s="45"/>
      <c r="L20" s="46">
        <v>60</v>
      </c>
    </row>
    <row r="21" spans="1:47" ht="18.75" customHeight="1" x14ac:dyDescent="0.25">
      <c r="A21" s="535"/>
      <c r="B21" s="548" t="s">
        <v>168</v>
      </c>
      <c r="C21" s="548"/>
      <c r="D21" s="548"/>
      <c r="E21" s="548"/>
      <c r="F21" s="47">
        <v>20</v>
      </c>
      <c r="G21" s="131" t="s">
        <v>23</v>
      </c>
      <c r="H21" s="45"/>
      <c r="I21" s="47">
        <v>25</v>
      </c>
      <c r="J21" s="131" t="s">
        <v>23</v>
      </c>
      <c r="K21" s="45"/>
      <c r="L21" s="48"/>
      <c r="AB21" s="49" t="s">
        <v>169</v>
      </c>
      <c r="AC21" s="49" t="s">
        <v>170</v>
      </c>
      <c r="AD21" s="49" t="s">
        <v>171</v>
      </c>
      <c r="AE21" s="49" t="s">
        <v>172</v>
      </c>
      <c r="AF21" s="49" t="s">
        <v>20</v>
      </c>
      <c r="AG21" s="49" t="s">
        <v>173</v>
      </c>
      <c r="AH21" s="49" t="s">
        <v>174</v>
      </c>
      <c r="AI21" s="49" t="s">
        <v>175</v>
      </c>
      <c r="AJ21" s="49" t="s">
        <v>176</v>
      </c>
      <c r="AK21" s="49" t="s">
        <v>177</v>
      </c>
      <c r="AL21" s="49" t="s">
        <v>178</v>
      </c>
      <c r="AM21" s="49" t="s">
        <v>179</v>
      </c>
      <c r="AN21" s="49" t="s">
        <v>180</v>
      </c>
      <c r="AO21" s="49" t="s">
        <v>181</v>
      </c>
      <c r="AP21" s="49" t="s">
        <v>182</v>
      </c>
      <c r="AQ21" s="49" t="s">
        <v>25</v>
      </c>
      <c r="AR21" s="49" t="s">
        <v>183</v>
      </c>
      <c r="AS21" s="49" t="s">
        <v>184</v>
      </c>
      <c r="AT21" s="49" t="s">
        <v>185</v>
      </c>
      <c r="AU21" s="49" t="s">
        <v>186</v>
      </c>
    </row>
    <row r="22" spans="1:47" ht="18.75" customHeight="1" x14ac:dyDescent="0.25">
      <c r="A22" s="535"/>
      <c r="B22" s="548" t="s">
        <v>187</v>
      </c>
      <c r="C22" s="548"/>
      <c r="D22" s="548"/>
      <c r="E22" s="548"/>
      <c r="F22" s="50">
        <f>F24*L19%/(F20-F19)</f>
        <v>500.66285714285721</v>
      </c>
      <c r="G22" s="45"/>
      <c r="H22" s="45"/>
      <c r="I22" s="50">
        <f>I24*L19%/(I20-I19)</f>
        <v>657.12</v>
      </c>
      <c r="J22" s="131"/>
      <c r="K22" s="131"/>
      <c r="AB22" s="34" t="s">
        <v>145</v>
      </c>
      <c r="AC22" s="34" t="s">
        <v>146</v>
      </c>
      <c r="AD22" s="34" t="s">
        <v>147</v>
      </c>
      <c r="AE22" s="34" t="s">
        <v>148</v>
      </c>
      <c r="AF22" s="34" t="s">
        <v>149</v>
      </c>
      <c r="AG22" s="34">
        <v>1</v>
      </c>
      <c r="AH22" s="34" t="s">
        <v>150</v>
      </c>
      <c r="AI22" s="34" t="s">
        <v>151</v>
      </c>
      <c r="AJ22" s="35">
        <v>41883</v>
      </c>
      <c r="AK22" s="35">
        <v>41912</v>
      </c>
      <c r="AL22" s="34">
        <v>2014</v>
      </c>
      <c r="AM22" s="34">
        <v>75</v>
      </c>
      <c r="AN22" s="34">
        <v>115</v>
      </c>
      <c r="AO22" s="34">
        <v>120</v>
      </c>
      <c r="AP22" s="34">
        <v>768</v>
      </c>
      <c r="AQ22" s="34">
        <v>140</v>
      </c>
      <c r="AR22" s="34">
        <v>24000</v>
      </c>
      <c r="AS22" s="34">
        <v>14.15</v>
      </c>
      <c r="AT22" s="34">
        <v>0</v>
      </c>
      <c r="AU22" s="34">
        <v>0</v>
      </c>
    </row>
    <row r="23" spans="1:47" ht="18.75" customHeight="1" x14ac:dyDescent="0.25">
      <c r="A23" s="535"/>
      <c r="B23" s="548" t="s">
        <v>187</v>
      </c>
      <c r="C23" s="548"/>
      <c r="D23" s="548"/>
      <c r="E23" s="548"/>
      <c r="F23" s="50">
        <f>F24*L20%/(F21-F20)</f>
        <v>657.12</v>
      </c>
      <c r="G23" s="45"/>
      <c r="H23" s="45"/>
      <c r="I23" s="50">
        <f>I24*L20%/(I21-I20)</f>
        <v>716.85818181818183</v>
      </c>
      <c r="J23" s="131"/>
      <c r="K23" s="131"/>
      <c r="AB23" s="36" t="s">
        <v>145</v>
      </c>
      <c r="AC23" s="36" t="s">
        <v>146</v>
      </c>
      <c r="AD23" s="36" t="s">
        <v>147</v>
      </c>
      <c r="AE23" s="36" t="s">
        <v>148</v>
      </c>
      <c r="AF23" s="36" t="s">
        <v>149</v>
      </c>
      <c r="AG23" s="36">
        <v>1</v>
      </c>
      <c r="AH23" s="36" t="s">
        <v>150</v>
      </c>
      <c r="AI23" s="36" t="s">
        <v>151</v>
      </c>
      <c r="AJ23" s="37">
        <v>41518</v>
      </c>
      <c r="AK23" s="37">
        <v>41547</v>
      </c>
      <c r="AL23" s="36">
        <v>2013</v>
      </c>
      <c r="AM23" s="36">
        <v>75</v>
      </c>
      <c r="AN23" s="36">
        <v>115</v>
      </c>
      <c r="AO23" s="36">
        <v>120</v>
      </c>
      <c r="AP23" s="36">
        <v>768</v>
      </c>
      <c r="AQ23" s="36">
        <v>140</v>
      </c>
      <c r="AR23" s="36">
        <v>24000</v>
      </c>
      <c r="AS23" s="36">
        <v>41.86</v>
      </c>
      <c r="AT23" s="36">
        <v>0</v>
      </c>
      <c r="AU23" s="36">
        <v>0</v>
      </c>
    </row>
    <row r="24" spans="1:47" ht="18.75" customHeight="1" x14ac:dyDescent="0.25">
      <c r="A24" s="535"/>
      <c r="B24" s="548" t="s">
        <v>27</v>
      </c>
      <c r="C24" s="548"/>
      <c r="D24" s="548"/>
      <c r="E24" s="548"/>
      <c r="F24" s="56">
        <f>F25*40/100</f>
        <v>8761.6</v>
      </c>
      <c r="G24" s="45"/>
      <c r="H24" s="45"/>
      <c r="I24" s="56">
        <f>F25*60/100</f>
        <v>13142.4</v>
      </c>
      <c r="J24" s="45"/>
      <c r="K24" s="45"/>
      <c r="AB24" s="34" t="s">
        <v>145</v>
      </c>
      <c r="AC24" s="34" t="s">
        <v>146</v>
      </c>
      <c r="AD24" s="34" t="s">
        <v>147</v>
      </c>
      <c r="AE24" s="34" t="s">
        <v>148</v>
      </c>
      <c r="AF24" s="34" t="s">
        <v>149</v>
      </c>
      <c r="AG24" s="34">
        <v>1</v>
      </c>
      <c r="AH24" s="34" t="s">
        <v>150</v>
      </c>
      <c r="AI24" s="34" t="s">
        <v>151</v>
      </c>
      <c r="AJ24" s="35">
        <v>41153</v>
      </c>
      <c r="AK24" s="35">
        <v>41182</v>
      </c>
      <c r="AL24" s="34">
        <v>2012</v>
      </c>
      <c r="AM24" s="34">
        <v>75</v>
      </c>
      <c r="AN24" s="34">
        <v>115</v>
      </c>
      <c r="AO24" s="34">
        <v>120</v>
      </c>
      <c r="AP24" s="34">
        <v>768</v>
      </c>
      <c r="AQ24" s="34">
        <v>140</v>
      </c>
      <c r="AR24" s="34">
        <v>24000</v>
      </c>
      <c r="AS24" s="34">
        <v>40.21</v>
      </c>
      <c r="AT24" s="34">
        <v>0</v>
      </c>
      <c r="AU24" s="34">
        <v>0</v>
      </c>
    </row>
    <row r="25" spans="1:47" ht="18" customHeight="1" x14ac:dyDescent="0.25">
      <c r="A25" s="549" t="s">
        <v>28</v>
      </c>
      <c r="B25" s="549"/>
      <c r="C25" s="549"/>
      <c r="D25" s="549"/>
      <c r="E25" s="549"/>
      <c r="F25" s="549">
        <f>D5*29.6/100</f>
        <v>21904</v>
      </c>
      <c r="G25" s="549"/>
      <c r="H25" s="549"/>
      <c r="I25" s="549"/>
      <c r="J25" s="549"/>
      <c r="K25" s="549"/>
      <c r="AB25" s="36" t="s">
        <v>145</v>
      </c>
      <c r="AC25" s="36" t="s">
        <v>146</v>
      </c>
      <c r="AD25" s="36" t="s">
        <v>147</v>
      </c>
      <c r="AE25" s="36" t="s">
        <v>148</v>
      </c>
      <c r="AF25" s="36" t="s">
        <v>149</v>
      </c>
      <c r="AG25" s="36">
        <v>1</v>
      </c>
      <c r="AH25" s="36" t="s">
        <v>150</v>
      </c>
      <c r="AI25" s="36" t="s">
        <v>151</v>
      </c>
      <c r="AJ25" s="37">
        <v>40787</v>
      </c>
      <c r="AK25" s="37">
        <v>40816</v>
      </c>
      <c r="AL25" s="36">
        <v>2011</v>
      </c>
      <c r="AM25" s="36">
        <v>75</v>
      </c>
      <c r="AN25" s="36">
        <v>115</v>
      </c>
      <c r="AO25" s="36">
        <v>120</v>
      </c>
      <c r="AP25" s="36">
        <v>768</v>
      </c>
      <c r="AQ25" s="36">
        <v>140</v>
      </c>
      <c r="AR25" s="36">
        <v>24000</v>
      </c>
      <c r="AS25" s="36">
        <v>19.5</v>
      </c>
      <c r="AT25" s="36">
        <v>0</v>
      </c>
      <c r="AU25" s="36">
        <v>0</v>
      </c>
    </row>
    <row r="26" spans="1:47" ht="15.75" customHeight="1" x14ac:dyDescent="0.35">
      <c r="A26" s="590" t="s">
        <v>219</v>
      </c>
      <c r="B26" s="590"/>
      <c r="C26" s="590"/>
      <c r="D26" s="590"/>
      <c r="E26" s="590"/>
      <c r="F26" s="590"/>
      <c r="G26" s="590"/>
      <c r="H26" s="590"/>
      <c r="I26" s="590"/>
      <c r="J26" s="590"/>
      <c r="K26" s="590"/>
    </row>
    <row r="27" spans="1:47" ht="15" customHeight="1" x14ac:dyDescent="0.25">
      <c r="A27" s="535">
        <v>3</v>
      </c>
      <c r="B27" s="535" t="s">
        <v>190</v>
      </c>
      <c r="C27" s="535"/>
      <c r="D27" s="535"/>
      <c r="E27" s="535"/>
      <c r="F27" s="535" t="s">
        <v>216</v>
      </c>
      <c r="G27" s="535"/>
      <c r="H27" s="131" t="s">
        <v>159</v>
      </c>
      <c r="I27" s="535" t="s">
        <v>163</v>
      </c>
      <c r="J27" s="535"/>
      <c r="K27" s="535"/>
    </row>
    <row r="28" spans="1:47" ht="18.75" customHeight="1" x14ac:dyDescent="0.25">
      <c r="A28" s="535"/>
      <c r="B28" s="535" t="s">
        <v>220</v>
      </c>
      <c r="C28" s="535"/>
      <c r="D28" s="535"/>
      <c r="E28" s="535"/>
      <c r="F28" s="535" t="s">
        <v>221</v>
      </c>
      <c r="G28" s="535"/>
      <c r="H28" s="535"/>
      <c r="I28" s="535"/>
      <c r="J28" s="535"/>
      <c r="K28" s="535"/>
    </row>
    <row r="29" spans="1:47" ht="18" customHeight="1" x14ac:dyDescent="0.25">
      <c r="A29" s="535"/>
      <c r="B29" s="536" t="s">
        <v>222</v>
      </c>
      <c r="C29" s="537"/>
      <c r="D29" s="537"/>
      <c r="E29" s="538"/>
      <c r="F29" s="536" t="s">
        <v>223</v>
      </c>
      <c r="G29" s="537"/>
      <c r="H29" s="537"/>
      <c r="I29" s="537"/>
      <c r="J29" s="537"/>
      <c r="K29" s="538"/>
    </row>
    <row r="30" spans="1:47" x14ac:dyDescent="0.25">
      <c r="A30" s="535"/>
      <c r="B30" s="535" t="s">
        <v>193</v>
      </c>
      <c r="C30" s="535"/>
      <c r="D30" s="535"/>
      <c r="E30" s="535"/>
      <c r="F30" s="567">
        <v>10</v>
      </c>
      <c r="G30" s="567"/>
      <c r="H30" s="567"/>
      <c r="I30" s="567"/>
      <c r="J30" s="567"/>
      <c r="K30" s="567"/>
    </row>
    <row r="31" spans="1:47" x14ac:dyDescent="0.25">
      <c r="A31" s="535"/>
      <c r="B31" s="535" t="s">
        <v>194</v>
      </c>
      <c r="C31" s="535"/>
      <c r="D31" s="535"/>
      <c r="E31" s="535"/>
      <c r="F31" s="567">
        <v>15</v>
      </c>
      <c r="G31" s="567"/>
      <c r="H31" s="567"/>
      <c r="I31" s="567"/>
      <c r="J31" s="567"/>
      <c r="K31" s="567"/>
    </row>
    <row r="32" spans="1:47" x14ac:dyDescent="0.25">
      <c r="A32" s="535"/>
      <c r="B32" s="535" t="s">
        <v>195</v>
      </c>
      <c r="C32" s="535"/>
      <c r="D32" s="535"/>
      <c r="E32" s="535"/>
      <c r="F32" s="567">
        <v>25</v>
      </c>
      <c r="G32" s="567"/>
      <c r="H32" s="567"/>
      <c r="I32" s="567"/>
      <c r="J32" s="567"/>
      <c r="K32" s="567"/>
    </row>
    <row r="33" spans="1:11" x14ac:dyDescent="0.25">
      <c r="A33" s="535"/>
      <c r="B33" s="535" t="s">
        <v>224</v>
      </c>
      <c r="C33" s="535"/>
      <c r="D33" s="535"/>
      <c r="E33" s="535"/>
      <c r="F33" s="535">
        <v>2083.84</v>
      </c>
      <c r="G33" s="535"/>
      <c r="H33" s="535"/>
      <c r="I33" s="535"/>
      <c r="J33" s="535"/>
      <c r="K33" s="535"/>
    </row>
    <row r="34" spans="1:11" x14ac:dyDescent="0.25">
      <c r="A34" s="535"/>
      <c r="B34" s="535" t="s">
        <v>225</v>
      </c>
      <c r="C34" s="535"/>
      <c r="D34" s="535"/>
      <c r="E34" s="535"/>
      <c r="F34" s="565">
        <v>1562.88</v>
      </c>
      <c r="G34" s="565"/>
      <c r="H34" s="565"/>
      <c r="I34" s="565"/>
      <c r="J34" s="565"/>
      <c r="K34" s="565"/>
    </row>
    <row r="35" spans="1:11" x14ac:dyDescent="0.25">
      <c r="A35" s="535"/>
      <c r="B35" s="535" t="s">
        <v>226</v>
      </c>
      <c r="C35" s="535"/>
      <c r="D35" s="535"/>
      <c r="E35" s="535"/>
      <c r="F35" s="549">
        <f>D5*35.2/100</f>
        <v>26048</v>
      </c>
      <c r="G35" s="549"/>
      <c r="H35" s="549"/>
      <c r="I35" s="549"/>
      <c r="J35" s="549"/>
      <c r="K35" s="549"/>
    </row>
    <row r="36" spans="1:11" ht="11.25" customHeight="1" x14ac:dyDescent="0.25">
      <c r="A36" s="160"/>
      <c r="B36" s="68"/>
      <c r="C36" s="68"/>
      <c r="D36" s="68"/>
      <c r="E36" s="68"/>
      <c r="F36" s="68"/>
      <c r="G36" s="68"/>
      <c r="H36" s="161"/>
      <c r="I36" s="68"/>
      <c r="J36" s="68"/>
      <c r="K36" s="69"/>
    </row>
    <row r="37" spans="1:11" ht="19.5" customHeight="1" x14ac:dyDescent="0.25">
      <c r="A37" s="584" t="s">
        <v>138</v>
      </c>
      <c r="B37" s="585"/>
      <c r="C37" s="585"/>
      <c r="D37" s="585"/>
      <c r="E37" s="585"/>
      <c r="F37" s="585"/>
      <c r="G37" s="585"/>
      <c r="H37" s="585"/>
      <c r="I37" s="585"/>
      <c r="J37" s="585"/>
      <c r="K37" s="586"/>
    </row>
    <row r="38" spans="1:11" ht="18.75" x14ac:dyDescent="0.25">
      <c r="A38" s="553" t="s">
        <v>139</v>
      </c>
      <c r="B38" s="554"/>
      <c r="C38" s="554"/>
      <c r="D38" s="560" t="s">
        <v>207</v>
      </c>
      <c r="E38" s="560"/>
      <c r="F38" s="560"/>
      <c r="G38" s="587"/>
      <c r="H38" s="587"/>
      <c r="I38" s="588" t="s">
        <v>141</v>
      </c>
      <c r="J38" s="588"/>
      <c r="K38" s="589"/>
    </row>
    <row r="39" spans="1:11" x14ac:dyDescent="0.25">
      <c r="A39" s="553" t="s">
        <v>2</v>
      </c>
      <c r="B39" s="554"/>
      <c r="C39" s="554"/>
      <c r="D39" s="33" t="s">
        <v>142</v>
      </c>
      <c r="E39" s="33"/>
      <c r="F39" s="33" t="s">
        <v>143</v>
      </c>
      <c r="G39" s="560" t="s">
        <v>560</v>
      </c>
      <c r="H39" s="560"/>
      <c r="I39" s="33"/>
      <c r="J39" s="33" t="s">
        <v>379</v>
      </c>
      <c r="K39" s="162" t="s">
        <v>227</v>
      </c>
    </row>
    <row r="40" spans="1:11" ht="79.5" customHeight="1" x14ac:dyDescent="0.25">
      <c r="A40" s="570" t="s">
        <v>153</v>
      </c>
      <c r="B40" s="571"/>
      <c r="C40" s="571"/>
      <c r="D40" s="582" t="s">
        <v>228</v>
      </c>
      <c r="E40" s="582"/>
      <c r="F40" s="582"/>
      <c r="G40" s="582"/>
      <c r="H40" s="582"/>
      <c r="I40" s="582"/>
      <c r="J40" s="582"/>
      <c r="K40" s="583"/>
    </row>
    <row r="41" spans="1:11" x14ac:dyDescent="0.25">
      <c r="A41" s="553" t="s">
        <v>155</v>
      </c>
      <c r="B41" s="554"/>
      <c r="C41" s="554"/>
      <c r="D41" s="130">
        <v>74000</v>
      </c>
      <c r="E41" s="130"/>
      <c r="F41" s="130"/>
      <c r="G41" s="48"/>
      <c r="H41" s="48"/>
      <c r="I41" s="48"/>
      <c r="J41" s="48"/>
      <c r="K41" s="66"/>
    </row>
    <row r="42" spans="1:11" ht="21" x14ac:dyDescent="0.25">
      <c r="A42" s="534" t="s">
        <v>209</v>
      </c>
      <c r="B42" s="534"/>
      <c r="C42" s="534"/>
      <c r="D42" s="534"/>
      <c r="E42" s="534"/>
      <c r="F42" s="534"/>
      <c r="G42" s="534"/>
      <c r="H42" s="534"/>
      <c r="I42" s="534"/>
      <c r="J42" s="534"/>
      <c r="K42" s="534"/>
    </row>
    <row r="43" spans="1:11" x14ac:dyDescent="0.25">
      <c r="A43" s="535">
        <v>1</v>
      </c>
      <c r="B43" s="535" t="s">
        <v>190</v>
      </c>
      <c r="C43" s="535"/>
      <c r="D43" s="535"/>
      <c r="E43" s="535"/>
      <c r="F43" s="535" t="s">
        <v>210</v>
      </c>
      <c r="G43" s="535"/>
      <c r="H43" s="131" t="s">
        <v>159</v>
      </c>
      <c r="I43" s="535" t="s">
        <v>163</v>
      </c>
      <c r="J43" s="535"/>
      <c r="K43" s="535"/>
    </row>
    <row r="44" spans="1:11" ht="38.25" customHeight="1" x14ac:dyDescent="0.25">
      <c r="A44" s="535"/>
      <c r="B44" s="535" t="s">
        <v>33</v>
      </c>
      <c r="C44" s="535"/>
      <c r="D44" s="535"/>
      <c r="E44" s="535"/>
      <c r="F44" s="579" t="s">
        <v>211</v>
      </c>
      <c r="G44" s="580"/>
      <c r="H44" s="580"/>
      <c r="I44" s="580"/>
      <c r="J44" s="580"/>
      <c r="K44" s="581"/>
    </row>
    <row r="45" spans="1:11" x14ac:dyDescent="0.25">
      <c r="A45" s="535"/>
      <c r="B45" s="535" t="s">
        <v>212</v>
      </c>
      <c r="C45" s="535"/>
      <c r="D45" s="535"/>
      <c r="E45" s="535"/>
      <c r="F45" s="539">
        <v>3</v>
      </c>
      <c r="G45" s="540"/>
      <c r="H45" s="540"/>
      <c r="I45" s="540"/>
      <c r="J45" s="540"/>
      <c r="K45" s="541"/>
    </row>
    <row r="46" spans="1:11" x14ac:dyDescent="0.25">
      <c r="A46" s="535"/>
      <c r="B46" s="535" t="s">
        <v>213</v>
      </c>
      <c r="C46" s="535"/>
      <c r="D46" s="535"/>
      <c r="E46" s="535"/>
      <c r="F46" s="539">
        <v>5</v>
      </c>
      <c r="G46" s="540"/>
      <c r="H46" s="540"/>
      <c r="I46" s="540"/>
      <c r="J46" s="540"/>
      <c r="K46" s="541"/>
    </row>
    <row r="47" spans="1:11" x14ac:dyDescent="0.25">
      <c r="A47" s="535"/>
      <c r="B47" s="535" t="s">
        <v>214</v>
      </c>
      <c r="C47" s="535"/>
      <c r="D47" s="535"/>
      <c r="E47" s="535"/>
      <c r="F47" s="539">
        <v>7</v>
      </c>
      <c r="G47" s="540"/>
      <c r="H47" s="540"/>
      <c r="I47" s="540"/>
      <c r="J47" s="540"/>
      <c r="K47" s="541"/>
    </row>
    <row r="48" spans="1:11" x14ac:dyDescent="0.25">
      <c r="A48" s="535"/>
      <c r="B48" s="535" t="s">
        <v>196</v>
      </c>
      <c r="C48" s="535"/>
      <c r="D48" s="535"/>
      <c r="E48" s="535"/>
      <c r="F48" s="536">
        <v>10419.200000000001</v>
      </c>
      <c r="G48" s="537"/>
      <c r="H48" s="537"/>
      <c r="I48" s="537"/>
      <c r="J48" s="537"/>
      <c r="K48" s="538"/>
    </row>
    <row r="49" spans="1:11" x14ac:dyDescent="0.25">
      <c r="A49" s="535"/>
      <c r="B49" s="535" t="s">
        <v>197</v>
      </c>
      <c r="C49" s="535"/>
      <c r="D49" s="535"/>
      <c r="E49" s="535"/>
      <c r="F49" s="572">
        <v>15628.8</v>
      </c>
      <c r="G49" s="573"/>
      <c r="H49" s="573"/>
      <c r="I49" s="573"/>
      <c r="J49" s="573"/>
      <c r="K49" s="574"/>
    </row>
    <row r="50" spans="1:11" x14ac:dyDescent="0.25">
      <c r="A50" s="535"/>
      <c r="B50" s="535" t="s">
        <v>198</v>
      </c>
      <c r="C50" s="535"/>
      <c r="D50" s="535"/>
      <c r="E50" s="535"/>
      <c r="F50" s="542">
        <f>D41*35.2/100</f>
        <v>26048</v>
      </c>
      <c r="G50" s="543"/>
      <c r="H50" s="543"/>
      <c r="I50" s="543"/>
      <c r="J50" s="543"/>
      <c r="K50" s="544"/>
    </row>
    <row r="51" spans="1:11" ht="10.5" customHeight="1" x14ac:dyDescent="0.25">
      <c r="A51" s="152"/>
      <c r="B51" s="39"/>
      <c r="C51" s="39"/>
      <c r="D51" s="39"/>
      <c r="E51" s="39"/>
      <c r="F51" s="39"/>
      <c r="G51" s="39"/>
      <c r="H51" s="39"/>
      <c r="I51" s="39"/>
      <c r="J51" s="39"/>
      <c r="K51" s="153"/>
    </row>
    <row r="52" spans="1:11" x14ac:dyDescent="0.25">
      <c r="A52" s="550" t="s">
        <v>215</v>
      </c>
      <c r="B52" s="568"/>
      <c r="C52" s="568"/>
      <c r="D52" s="568"/>
      <c r="E52" s="569"/>
      <c r="F52" s="535" t="s">
        <v>14</v>
      </c>
      <c r="G52" s="535"/>
      <c r="H52" s="535"/>
      <c r="I52" s="535" t="s">
        <v>15</v>
      </c>
      <c r="J52" s="535"/>
      <c r="K52" s="535"/>
    </row>
    <row r="53" spans="1:11" ht="30" x14ac:dyDescent="0.25">
      <c r="A53" s="535">
        <v>2</v>
      </c>
      <c r="B53" s="548" t="s">
        <v>17</v>
      </c>
      <c r="C53" s="548"/>
      <c r="D53" s="548"/>
      <c r="E53" s="548"/>
      <c r="F53" s="42" t="s">
        <v>216</v>
      </c>
      <c r="G53" s="43" t="s">
        <v>159</v>
      </c>
      <c r="H53" s="42" t="s">
        <v>217</v>
      </c>
      <c r="I53" s="42" t="s">
        <v>218</v>
      </c>
      <c r="J53" s="43" t="s">
        <v>162</v>
      </c>
      <c r="K53" s="42" t="s">
        <v>163</v>
      </c>
    </row>
    <row r="54" spans="1:11" x14ac:dyDescent="0.25">
      <c r="A54" s="535"/>
      <c r="B54" s="548" t="s">
        <v>164</v>
      </c>
      <c r="C54" s="548"/>
      <c r="D54" s="548"/>
      <c r="E54" s="548"/>
      <c r="F54" s="548" t="s">
        <v>165</v>
      </c>
      <c r="G54" s="548"/>
      <c r="H54" s="548"/>
      <c r="I54" s="548"/>
      <c r="J54" s="548"/>
      <c r="K54" s="548"/>
    </row>
    <row r="55" spans="1:11" x14ac:dyDescent="0.25">
      <c r="A55" s="535"/>
      <c r="B55" s="548" t="s">
        <v>166</v>
      </c>
      <c r="C55" s="548"/>
      <c r="D55" s="548"/>
      <c r="E55" s="548"/>
      <c r="F55" s="44">
        <v>5</v>
      </c>
      <c r="G55" s="131" t="s">
        <v>23</v>
      </c>
      <c r="H55" s="45"/>
      <c r="I55" s="44">
        <v>6</v>
      </c>
      <c r="J55" s="131" t="s">
        <v>23</v>
      </c>
      <c r="K55" s="45"/>
    </row>
    <row r="56" spans="1:11" x14ac:dyDescent="0.25">
      <c r="A56" s="535"/>
      <c r="B56" s="548" t="s">
        <v>167</v>
      </c>
      <c r="C56" s="548"/>
      <c r="D56" s="548"/>
      <c r="E56" s="548"/>
      <c r="F56" s="47">
        <v>12</v>
      </c>
      <c r="G56" s="131" t="s">
        <v>23</v>
      </c>
      <c r="H56" s="45"/>
      <c r="I56" s="47">
        <v>14</v>
      </c>
      <c r="J56" s="131" t="s">
        <v>23</v>
      </c>
      <c r="K56" s="45"/>
    </row>
    <row r="57" spans="1:11" x14ac:dyDescent="0.25">
      <c r="A57" s="535"/>
      <c r="B57" s="548" t="s">
        <v>168</v>
      </c>
      <c r="C57" s="548"/>
      <c r="D57" s="548"/>
      <c r="E57" s="548"/>
      <c r="F57" s="47">
        <v>20</v>
      </c>
      <c r="G57" s="131" t="s">
        <v>23</v>
      </c>
      <c r="H57" s="45"/>
      <c r="I57" s="47">
        <v>25</v>
      </c>
      <c r="J57" s="131" t="s">
        <v>23</v>
      </c>
      <c r="K57" s="45"/>
    </row>
    <row r="58" spans="1:11" x14ac:dyDescent="0.25">
      <c r="A58" s="535"/>
      <c r="B58" s="548" t="s">
        <v>187</v>
      </c>
      <c r="C58" s="548"/>
      <c r="D58" s="548"/>
      <c r="E58" s="548"/>
      <c r="F58" s="50">
        <f>F60*L55%/(F56-F55)</f>
        <v>0</v>
      </c>
      <c r="G58" s="45"/>
      <c r="H58" s="45"/>
      <c r="I58" s="50">
        <f>I60*L55%/(I56-I55)</f>
        <v>0</v>
      </c>
      <c r="J58" s="131"/>
      <c r="K58" s="131"/>
    </row>
    <row r="59" spans="1:11" x14ac:dyDescent="0.25">
      <c r="A59" s="535"/>
      <c r="B59" s="548" t="s">
        <v>187</v>
      </c>
      <c r="C59" s="548"/>
      <c r="D59" s="548"/>
      <c r="E59" s="548"/>
      <c r="F59" s="50">
        <f>F60*L56%/(F57-F56)</f>
        <v>0</v>
      </c>
      <c r="G59" s="45"/>
      <c r="H59" s="45"/>
      <c r="I59" s="50">
        <f>I60*L56%/(I57-I56)</f>
        <v>0</v>
      </c>
      <c r="J59" s="131"/>
      <c r="K59" s="131"/>
    </row>
    <row r="60" spans="1:11" x14ac:dyDescent="0.25">
      <c r="A60" s="535"/>
      <c r="B60" s="548" t="s">
        <v>27</v>
      </c>
      <c r="C60" s="548"/>
      <c r="D60" s="548"/>
      <c r="E60" s="548"/>
      <c r="F60" s="56">
        <f>F61*40/100</f>
        <v>8761.6</v>
      </c>
      <c r="G60" s="45"/>
      <c r="H60" s="45"/>
      <c r="I60" s="56">
        <f>F61*60/100</f>
        <v>13142.4</v>
      </c>
      <c r="J60" s="45"/>
      <c r="K60" s="45"/>
    </row>
    <row r="61" spans="1:11" x14ac:dyDescent="0.25">
      <c r="A61" s="549" t="s">
        <v>28</v>
      </c>
      <c r="B61" s="549"/>
      <c r="C61" s="549"/>
      <c r="D61" s="549"/>
      <c r="E61" s="549"/>
      <c r="F61" s="549">
        <f>D41*29.6/100</f>
        <v>21904</v>
      </c>
      <c r="G61" s="549"/>
      <c r="H61" s="549"/>
      <c r="I61" s="549"/>
      <c r="J61" s="549"/>
      <c r="K61" s="549"/>
    </row>
    <row r="62" spans="1:11" ht="21" x14ac:dyDescent="0.25">
      <c r="A62" s="534" t="s">
        <v>219</v>
      </c>
      <c r="B62" s="534"/>
      <c r="C62" s="534"/>
      <c r="D62" s="534"/>
      <c r="E62" s="534"/>
      <c r="F62" s="534"/>
      <c r="G62" s="534"/>
      <c r="H62" s="534"/>
      <c r="I62" s="534"/>
      <c r="J62" s="534"/>
      <c r="K62" s="534"/>
    </row>
    <row r="63" spans="1:11" x14ac:dyDescent="0.25">
      <c r="A63" s="535">
        <v>3</v>
      </c>
      <c r="B63" s="535" t="s">
        <v>190</v>
      </c>
      <c r="C63" s="535"/>
      <c r="D63" s="535"/>
      <c r="E63" s="535"/>
      <c r="F63" s="535" t="s">
        <v>216</v>
      </c>
      <c r="G63" s="535"/>
      <c r="H63" s="131" t="s">
        <v>159</v>
      </c>
      <c r="I63" s="535" t="s">
        <v>163</v>
      </c>
      <c r="J63" s="535"/>
      <c r="K63" s="535"/>
    </row>
    <row r="64" spans="1:11" ht="21" customHeight="1" x14ac:dyDescent="0.25">
      <c r="A64" s="535"/>
      <c r="B64" s="535" t="s">
        <v>220</v>
      </c>
      <c r="C64" s="535"/>
      <c r="D64" s="535"/>
      <c r="E64" s="535"/>
      <c r="F64" s="535" t="s">
        <v>221</v>
      </c>
      <c r="G64" s="535"/>
      <c r="H64" s="535"/>
      <c r="I64" s="535"/>
      <c r="J64" s="535"/>
      <c r="K64" s="535"/>
    </row>
    <row r="65" spans="1:11" x14ac:dyDescent="0.25">
      <c r="A65" s="535"/>
      <c r="B65" s="536" t="s">
        <v>222</v>
      </c>
      <c r="C65" s="537"/>
      <c r="D65" s="537"/>
      <c r="E65" s="538"/>
      <c r="F65" s="536" t="s">
        <v>223</v>
      </c>
      <c r="G65" s="537"/>
      <c r="H65" s="537"/>
      <c r="I65" s="537"/>
      <c r="J65" s="537"/>
      <c r="K65" s="538"/>
    </row>
    <row r="66" spans="1:11" x14ac:dyDescent="0.25">
      <c r="A66" s="535"/>
      <c r="B66" s="535" t="s">
        <v>193</v>
      </c>
      <c r="C66" s="535"/>
      <c r="D66" s="535"/>
      <c r="E66" s="535"/>
      <c r="F66" s="567">
        <v>10</v>
      </c>
      <c r="G66" s="567"/>
      <c r="H66" s="567"/>
      <c r="I66" s="567"/>
      <c r="J66" s="567"/>
      <c r="K66" s="567"/>
    </row>
    <row r="67" spans="1:11" x14ac:dyDescent="0.25">
      <c r="A67" s="535"/>
      <c r="B67" s="535" t="s">
        <v>194</v>
      </c>
      <c r="C67" s="535"/>
      <c r="D67" s="535"/>
      <c r="E67" s="535"/>
      <c r="F67" s="567">
        <v>15</v>
      </c>
      <c r="G67" s="567"/>
      <c r="H67" s="567"/>
      <c r="I67" s="567"/>
      <c r="J67" s="567"/>
      <c r="K67" s="567"/>
    </row>
    <row r="68" spans="1:11" x14ac:dyDescent="0.25">
      <c r="A68" s="535"/>
      <c r="B68" s="535" t="s">
        <v>195</v>
      </c>
      <c r="C68" s="535"/>
      <c r="D68" s="535"/>
      <c r="E68" s="535"/>
      <c r="F68" s="567">
        <v>25</v>
      </c>
      <c r="G68" s="567"/>
      <c r="H68" s="567"/>
      <c r="I68" s="567"/>
      <c r="J68" s="567"/>
      <c r="K68" s="567"/>
    </row>
    <row r="69" spans="1:11" x14ac:dyDescent="0.25">
      <c r="A69" s="535"/>
      <c r="B69" s="535" t="s">
        <v>224</v>
      </c>
      <c r="C69" s="535"/>
      <c r="D69" s="535"/>
      <c r="E69" s="535"/>
      <c r="F69" s="535">
        <v>2083.84</v>
      </c>
      <c r="G69" s="535"/>
      <c r="H69" s="535"/>
      <c r="I69" s="535"/>
      <c r="J69" s="535"/>
      <c r="K69" s="535"/>
    </row>
    <row r="70" spans="1:11" x14ac:dyDescent="0.25">
      <c r="A70" s="535"/>
      <c r="B70" s="535" t="s">
        <v>225</v>
      </c>
      <c r="C70" s="535"/>
      <c r="D70" s="535"/>
      <c r="E70" s="535"/>
      <c r="F70" s="565">
        <v>1562.88</v>
      </c>
      <c r="G70" s="565"/>
      <c r="H70" s="565"/>
      <c r="I70" s="565"/>
      <c r="J70" s="565"/>
      <c r="K70" s="565"/>
    </row>
    <row r="71" spans="1:11" x14ac:dyDescent="0.25">
      <c r="A71" s="535"/>
      <c r="B71" s="535" t="s">
        <v>226</v>
      </c>
      <c r="C71" s="535"/>
      <c r="D71" s="535"/>
      <c r="E71" s="535"/>
      <c r="F71" s="549">
        <f>D41*35.2/100</f>
        <v>26048</v>
      </c>
      <c r="G71" s="549"/>
      <c r="H71" s="549"/>
      <c r="I71" s="549"/>
      <c r="J71" s="549"/>
      <c r="K71" s="549"/>
    </row>
    <row r="72" spans="1:11" ht="12.75" customHeight="1" x14ac:dyDescent="0.25">
      <c r="A72" s="48"/>
      <c r="B72" s="48"/>
      <c r="C72" s="48"/>
      <c r="D72" s="48"/>
      <c r="E72" s="48"/>
      <c r="F72" s="48"/>
      <c r="G72" s="48"/>
      <c r="H72" s="48"/>
      <c r="I72" s="48"/>
      <c r="J72" s="48"/>
      <c r="K72" s="48"/>
    </row>
    <row r="73" spans="1:11" ht="21" x14ac:dyDescent="0.25">
      <c r="A73" s="578" t="s">
        <v>138</v>
      </c>
      <c r="B73" s="578"/>
      <c r="C73" s="578"/>
      <c r="D73" s="578"/>
      <c r="E73" s="578"/>
      <c r="F73" s="578"/>
      <c r="G73" s="578"/>
      <c r="H73" s="578"/>
      <c r="I73" s="578"/>
      <c r="J73" s="578"/>
      <c r="K73" s="578"/>
    </row>
    <row r="74" spans="1:11" ht="18.75" x14ac:dyDescent="0.25">
      <c r="A74" s="563" t="s">
        <v>139</v>
      </c>
      <c r="B74" s="564"/>
      <c r="C74" s="564"/>
      <c r="D74" s="556" t="s">
        <v>207</v>
      </c>
      <c r="E74" s="556"/>
      <c r="F74" s="556"/>
      <c r="G74" s="557"/>
      <c r="H74" s="557"/>
      <c r="I74" s="558" t="s">
        <v>141</v>
      </c>
      <c r="J74" s="558"/>
      <c r="K74" s="559"/>
    </row>
    <row r="75" spans="1:11" x14ac:dyDescent="0.25">
      <c r="A75" s="553" t="s">
        <v>2</v>
      </c>
      <c r="B75" s="554"/>
      <c r="C75" s="554"/>
      <c r="D75" s="33" t="s">
        <v>142</v>
      </c>
      <c r="E75" s="33"/>
      <c r="F75" s="33"/>
      <c r="G75" s="48"/>
      <c r="H75" s="48"/>
      <c r="I75" s="48"/>
      <c r="J75" s="48"/>
      <c r="K75" s="66"/>
    </row>
    <row r="76" spans="1:11" x14ac:dyDescent="0.25">
      <c r="A76" s="553" t="s">
        <v>143</v>
      </c>
      <c r="B76" s="554"/>
      <c r="C76" s="554"/>
      <c r="D76" s="9" t="s">
        <v>199</v>
      </c>
      <c r="E76" s="33"/>
      <c r="F76" s="33"/>
      <c r="G76" s="48"/>
      <c r="H76" s="48"/>
      <c r="I76" s="48"/>
      <c r="J76" s="48"/>
      <c r="K76" s="66"/>
    </row>
    <row r="77" spans="1:11" x14ac:dyDescent="0.25">
      <c r="A77" s="553" t="s">
        <v>6</v>
      </c>
      <c r="B77" s="554"/>
      <c r="C77" s="554"/>
      <c r="D77" s="9" t="s">
        <v>199</v>
      </c>
      <c r="E77" s="33"/>
      <c r="F77" s="33"/>
      <c r="G77" s="48"/>
      <c r="H77" s="48"/>
      <c r="I77" s="48"/>
      <c r="J77" s="48"/>
      <c r="K77" s="66"/>
    </row>
    <row r="78" spans="1:11" x14ac:dyDescent="0.25">
      <c r="A78" s="553" t="s">
        <v>153</v>
      </c>
      <c r="B78" s="554"/>
      <c r="C78" s="554"/>
      <c r="D78" s="9" t="s">
        <v>229</v>
      </c>
      <c r="E78" s="33"/>
      <c r="F78" s="33"/>
      <c r="G78" s="48"/>
      <c r="H78" s="48"/>
      <c r="I78" s="48"/>
      <c r="J78" s="48"/>
      <c r="K78" s="66"/>
    </row>
    <row r="79" spans="1:11" x14ac:dyDescent="0.25">
      <c r="A79" s="570" t="s">
        <v>155</v>
      </c>
      <c r="B79" s="571"/>
      <c r="C79" s="571"/>
      <c r="D79" s="67">
        <v>74000</v>
      </c>
      <c r="E79" s="67"/>
      <c r="F79" s="67"/>
      <c r="G79" s="68"/>
      <c r="H79" s="68"/>
      <c r="I79" s="68"/>
      <c r="J79" s="68"/>
      <c r="K79" s="69"/>
    </row>
    <row r="80" spans="1:11" ht="21" x14ac:dyDescent="0.25">
      <c r="A80" s="534" t="s">
        <v>209</v>
      </c>
      <c r="B80" s="534"/>
      <c r="C80" s="534"/>
      <c r="D80" s="534"/>
      <c r="E80" s="534"/>
      <c r="F80" s="534"/>
      <c r="G80" s="534"/>
      <c r="H80" s="534"/>
      <c r="I80" s="534"/>
      <c r="J80" s="534"/>
      <c r="K80" s="534"/>
    </row>
    <row r="81" spans="1:11" x14ac:dyDescent="0.25">
      <c r="A81" s="535">
        <v>1</v>
      </c>
      <c r="B81" s="535" t="s">
        <v>190</v>
      </c>
      <c r="C81" s="535"/>
      <c r="D81" s="535"/>
      <c r="E81" s="535"/>
      <c r="F81" s="535" t="s">
        <v>210</v>
      </c>
      <c r="G81" s="535"/>
      <c r="H81" s="131" t="s">
        <v>159</v>
      </c>
      <c r="I81" s="535" t="s">
        <v>163</v>
      </c>
      <c r="J81" s="535"/>
      <c r="K81" s="535"/>
    </row>
    <row r="82" spans="1:11" ht="36" customHeight="1" x14ac:dyDescent="0.25">
      <c r="A82" s="535"/>
      <c r="B82" s="535" t="s">
        <v>33</v>
      </c>
      <c r="C82" s="535"/>
      <c r="D82" s="535"/>
      <c r="E82" s="535"/>
      <c r="F82" s="536" t="s">
        <v>211</v>
      </c>
      <c r="G82" s="537"/>
      <c r="H82" s="537"/>
      <c r="I82" s="537"/>
      <c r="J82" s="537"/>
      <c r="K82" s="538"/>
    </row>
    <row r="83" spans="1:11" x14ac:dyDescent="0.25">
      <c r="A83" s="535"/>
      <c r="B83" s="535" t="s">
        <v>212</v>
      </c>
      <c r="C83" s="535"/>
      <c r="D83" s="535"/>
      <c r="E83" s="535"/>
      <c r="F83" s="539">
        <v>3</v>
      </c>
      <c r="G83" s="540"/>
      <c r="H83" s="540"/>
      <c r="I83" s="540"/>
      <c r="J83" s="540"/>
      <c r="K83" s="541"/>
    </row>
    <row r="84" spans="1:11" x14ac:dyDescent="0.25">
      <c r="A84" s="535"/>
      <c r="B84" s="535" t="s">
        <v>213</v>
      </c>
      <c r="C84" s="535"/>
      <c r="D84" s="535"/>
      <c r="E84" s="535"/>
      <c r="F84" s="539">
        <v>5</v>
      </c>
      <c r="G84" s="540"/>
      <c r="H84" s="540"/>
      <c r="I84" s="540"/>
      <c r="J84" s="540"/>
      <c r="K84" s="541"/>
    </row>
    <row r="85" spans="1:11" x14ac:dyDescent="0.25">
      <c r="A85" s="535"/>
      <c r="B85" s="535" t="s">
        <v>214</v>
      </c>
      <c r="C85" s="535"/>
      <c r="D85" s="535"/>
      <c r="E85" s="535"/>
      <c r="F85" s="539">
        <v>7</v>
      </c>
      <c r="G85" s="540"/>
      <c r="H85" s="540"/>
      <c r="I85" s="540"/>
      <c r="J85" s="540"/>
      <c r="K85" s="541"/>
    </row>
    <row r="86" spans="1:11" x14ac:dyDescent="0.25">
      <c r="A86" s="535"/>
      <c r="B86" s="535" t="s">
        <v>196</v>
      </c>
      <c r="C86" s="535"/>
      <c r="D86" s="535"/>
      <c r="E86" s="535"/>
      <c r="F86" s="536">
        <v>10419.200000000001</v>
      </c>
      <c r="G86" s="537"/>
      <c r="H86" s="537"/>
      <c r="I86" s="537"/>
      <c r="J86" s="537"/>
      <c r="K86" s="538"/>
    </row>
    <row r="87" spans="1:11" x14ac:dyDescent="0.25">
      <c r="A87" s="535"/>
      <c r="B87" s="535" t="s">
        <v>197</v>
      </c>
      <c r="C87" s="535"/>
      <c r="D87" s="535"/>
      <c r="E87" s="535"/>
      <c r="F87" s="572">
        <v>15628.8</v>
      </c>
      <c r="G87" s="573"/>
      <c r="H87" s="573"/>
      <c r="I87" s="573"/>
      <c r="J87" s="573"/>
      <c r="K87" s="574"/>
    </row>
    <row r="88" spans="1:11" x14ac:dyDescent="0.25">
      <c r="A88" s="535"/>
      <c r="B88" s="535" t="s">
        <v>198</v>
      </c>
      <c r="C88" s="535"/>
      <c r="D88" s="535"/>
      <c r="E88" s="535"/>
      <c r="F88" s="542">
        <f>D79*35.2/100</f>
        <v>26048</v>
      </c>
      <c r="G88" s="543"/>
      <c r="H88" s="543"/>
      <c r="I88" s="543"/>
      <c r="J88" s="543"/>
      <c r="K88" s="544"/>
    </row>
    <row r="89" spans="1:11" ht="9.75" customHeight="1" x14ac:dyDescent="0.25">
      <c r="A89" s="152"/>
      <c r="B89" s="39"/>
      <c r="C89" s="39"/>
      <c r="D89" s="39"/>
      <c r="E89" s="39"/>
      <c r="F89" s="39"/>
      <c r="G89" s="39"/>
      <c r="H89" s="39"/>
      <c r="I89" s="39"/>
      <c r="J89" s="39"/>
      <c r="K89" s="153"/>
    </row>
    <row r="90" spans="1:11" x14ac:dyDescent="0.25">
      <c r="A90" s="550" t="s">
        <v>215</v>
      </c>
      <c r="B90" s="568"/>
      <c r="C90" s="568"/>
      <c r="D90" s="568"/>
      <c r="E90" s="569"/>
      <c r="F90" s="535" t="s">
        <v>14</v>
      </c>
      <c r="G90" s="535"/>
      <c r="H90" s="535"/>
      <c r="I90" s="535" t="s">
        <v>15</v>
      </c>
      <c r="J90" s="535"/>
      <c r="K90" s="535"/>
    </row>
    <row r="91" spans="1:11" ht="30" x14ac:dyDescent="0.25">
      <c r="A91" s="535">
        <v>2</v>
      </c>
      <c r="B91" s="548" t="s">
        <v>17</v>
      </c>
      <c r="C91" s="548"/>
      <c r="D91" s="548"/>
      <c r="E91" s="548"/>
      <c r="F91" s="42" t="s">
        <v>216</v>
      </c>
      <c r="G91" s="43" t="s">
        <v>159</v>
      </c>
      <c r="H91" s="42" t="s">
        <v>217</v>
      </c>
      <c r="I91" s="42" t="s">
        <v>218</v>
      </c>
      <c r="J91" s="43" t="s">
        <v>162</v>
      </c>
      <c r="K91" s="42" t="s">
        <v>163</v>
      </c>
    </row>
    <row r="92" spans="1:11" ht="30.75" customHeight="1" x14ac:dyDescent="0.25">
      <c r="A92" s="535"/>
      <c r="B92" s="548" t="s">
        <v>164</v>
      </c>
      <c r="C92" s="548"/>
      <c r="D92" s="548"/>
      <c r="E92" s="548"/>
      <c r="F92" s="548" t="s">
        <v>165</v>
      </c>
      <c r="G92" s="548"/>
      <c r="H92" s="548"/>
      <c r="I92" s="548"/>
      <c r="J92" s="548"/>
      <c r="K92" s="548"/>
    </row>
    <row r="93" spans="1:11" x14ac:dyDescent="0.25">
      <c r="A93" s="535"/>
      <c r="B93" s="548" t="s">
        <v>166</v>
      </c>
      <c r="C93" s="548"/>
      <c r="D93" s="548"/>
      <c r="E93" s="548"/>
      <c r="F93" s="44">
        <v>5</v>
      </c>
      <c r="G93" s="131" t="s">
        <v>23</v>
      </c>
      <c r="H93" s="45"/>
      <c r="I93" s="44">
        <v>6</v>
      </c>
      <c r="J93" s="131" t="s">
        <v>23</v>
      </c>
      <c r="K93" s="45"/>
    </row>
    <row r="94" spans="1:11" x14ac:dyDescent="0.25">
      <c r="A94" s="535"/>
      <c r="B94" s="548" t="s">
        <v>167</v>
      </c>
      <c r="C94" s="548"/>
      <c r="D94" s="548"/>
      <c r="E94" s="548"/>
      <c r="F94" s="47">
        <v>12</v>
      </c>
      <c r="G94" s="131" t="s">
        <v>23</v>
      </c>
      <c r="H94" s="45"/>
      <c r="I94" s="47">
        <v>14</v>
      </c>
      <c r="J94" s="131" t="s">
        <v>23</v>
      </c>
      <c r="K94" s="45"/>
    </row>
    <row r="95" spans="1:11" x14ac:dyDescent="0.25">
      <c r="A95" s="535"/>
      <c r="B95" s="548" t="s">
        <v>168</v>
      </c>
      <c r="C95" s="548"/>
      <c r="D95" s="548"/>
      <c r="E95" s="548"/>
      <c r="F95" s="47">
        <v>20</v>
      </c>
      <c r="G95" s="131" t="s">
        <v>23</v>
      </c>
      <c r="H95" s="45"/>
      <c r="I95" s="47">
        <v>25</v>
      </c>
      <c r="J95" s="131" t="s">
        <v>23</v>
      </c>
      <c r="K95" s="45"/>
    </row>
    <row r="96" spans="1:11" x14ac:dyDescent="0.25">
      <c r="A96" s="535"/>
      <c r="B96" s="548" t="s">
        <v>187</v>
      </c>
      <c r="C96" s="548"/>
      <c r="D96" s="548"/>
      <c r="E96" s="548"/>
      <c r="F96" s="50">
        <f>F98*L93%/(F94-F93)</f>
        <v>0</v>
      </c>
      <c r="G96" s="45"/>
      <c r="H96" s="45"/>
      <c r="I96" s="50">
        <f>I98*L93%/(I94-I93)</f>
        <v>0</v>
      </c>
      <c r="J96" s="131"/>
      <c r="K96" s="131"/>
    </row>
    <row r="97" spans="1:11" x14ac:dyDescent="0.25">
      <c r="A97" s="535"/>
      <c r="B97" s="548" t="s">
        <v>187</v>
      </c>
      <c r="C97" s="548"/>
      <c r="D97" s="548"/>
      <c r="E97" s="548"/>
      <c r="F97" s="50">
        <f>F98*L94%/(F95-F94)</f>
        <v>0</v>
      </c>
      <c r="G97" s="45"/>
      <c r="H97" s="45"/>
      <c r="I97" s="50">
        <f>I98*L94%/(I95-I94)</f>
        <v>0</v>
      </c>
      <c r="J97" s="131"/>
      <c r="K97" s="131"/>
    </row>
    <row r="98" spans="1:11" x14ac:dyDescent="0.25">
      <c r="A98" s="535"/>
      <c r="B98" s="548" t="s">
        <v>27</v>
      </c>
      <c r="C98" s="548"/>
      <c r="D98" s="548"/>
      <c r="E98" s="548"/>
      <c r="F98" s="56">
        <f>F99*40/100</f>
        <v>8761.6</v>
      </c>
      <c r="G98" s="45"/>
      <c r="H98" s="45"/>
      <c r="I98" s="56">
        <f>F99*60/100</f>
        <v>13142.4</v>
      </c>
      <c r="J98" s="45"/>
      <c r="K98" s="45"/>
    </row>
    <row r="99" spans="1:11" x14ac:dyDescent="0.25">
      <c r="A99" s="549" t="s">
        <v>28</v>
      </c>
      <c r="B99" s="549"/>
      <c r="C99" s="549"/>
      <c r="D99" s="549"/>
      <c r="E99" s="549"/>
      <c r="F99" s="549">
        <f>D79*29.6/100</f>
        <v>21904</v>
      </c>
      <c r="G99" s="549"/>
      <c r="H99" s="549"/>
      <c r="I99" s="549"/>
      <c r="J99" s="549"/>
      <c r="K99" s="549"/>
    </row>
    <row r="100" spans="1:11" ht="21" x14ac:dyDescent="0.25">
      <c r="A100" s="534" t="s">
        <v>219</v>
      </c>
      <c r="B100" s="534"/>
      <c r="C100" s="534"/>
      <c r="D100" s="534"/>
      <c r="E100" s="534"/>
      <c r="F100" s="534"/>
      <c r="G100" s="534"/>
      <c r="H100" s="534"/>
      <c r="I100" s="534"/>
      <c r="J100" s="534"/>
      <c r="K100" s="534"/>
    </row>
    <row r="101" spans="1:11" x14ac:dyDescent="0.25">
      <c r="A101" s="535">
        <v>3</v>
      </c>
      <c r="B101" s="535" t="s">
        <v>190</v>
      </c>
      <c r="C101" s="535"/>
      <c r="D101" s="535"/>
      <c r="E101" s="535"/>
      <c r="F101" s="535" t="s">
        <v>216</v>
      </c>
      <c r="G101" s="535"/>
      <c r="H101" s="131" t="s">
        <v>159</v>
      </c>
      <c r="I101" s="535" t="s">
        <v>163</v>
      </c>
      <c r="J101" s="535"/>
      <c r="K101" s="535"/>
    </row>
    <row r="102" spans="1:11" ht="18.75" customHeight="1" x14ac:dyDescent="0.25">
      <c r="A102" s="535"/>
      <c r="B102" s="535" t="s">
        <v>220</v>
      </c>
      <c r="C102" s="535"/>
      <c r="D102" s="535"/>
      <c r="E102" s="535"/>
      <c r="F102" s="535" t="s">
        <v>221</v>
      </c>
      <c r="G102" s="535"/>
      <c r="H102" s="535"/>
      <c r="I102" s="535"/>
      <c r="J102" s="535"/>
      <c r="K102" s="535"/>
    </row>
    <row r="103" spans="1:11" x14ac:dyDescent="0.25">
      <c r="A103" s="535"/>
      <c r="B103" s="536" t="s">
        <v>222</v>
      </c>
      <c r="C103" s="537"/>
      <c r="D103" s="537"/>
      <c r="E103" s="538"/>
      <c r="F103" s="536" t="s">
        <v>223</v>
      </c>
      <c r="G103" s="537"/>
      <c r="H103" s="537"/>
      <c r="I103" s="537"/>
      <c r="J103" s="537"/>
      <c r="K103" s="538"/>
    </row>
    <row r="104" spans="1:11" x14ac:dyDescent="0.25">
      <c r="A104" s="535"/>
      <c r="B104" s="535" t="s">
        <v>193</v>
      </c>
      <c r="C104" s="535"/>
      <c r="D104" s="535"/>
      <c r="E104" s="535"/>
      <c r="F104" s="567">
        <v>10</v>
      </c>
      <c r="G104" s="567"/>
      <c r="H104" s="567"/>
      <c r="I104" s="567"/>
      <c r="J104" s="567"/>
      <c r="K104" s="567"/>
    </row>
    <row r="105" spans="1:11" x14ac:dyDescent="0.25">
      <c r="A105" s="535"/>
      <c r="B105" s="535" t="s">
        <v>194</v>
      </c>
      <c r="C105" s="535"/>
      <c r="D105" s="535"/>
      <c r="E105" s="535"/>
      <c r="F105" s="567">
        <v>15</v>
      </c>
      <c r="G105" s="567"/>
      <c r="H105" s="567"/>
      <c r="I105" s="567"/>
      <c r="J105" s="567"/>
      <c r="K105" s="567"/>
    </row>
    <row r="106" spans="1:11" x14ac:dyDescent="0.25">
      <c r="A106" s="535"/>
      <c r="B106" s="535" t="s">
        <v>195</v>
      </c>
      <c r="C106" s="535"/>
      <c r="D106" s="535"/>
      <c r="E106" s="535"/>
      <c r="F106" s="567">
        <v>25</v>
      </c>
      <c r="G106" s="567"/>
      <c r="H106" s="567"/>
      <c r="I106" s="567"/>
      <c r="J106" s="567"/>
      <c r="K106" s="567"/>
    </row>
    <row r="107" spans="1:11" x14ac:dyDescent="0.25">
      <c r="A107" s="535"/>
      <c r="B107" s="535" t="s">
        <v>224</v>
      </c>
      <c r="C107" s="535"/>
      <c r="D107" s="535"/>
      <c r="E107" s="535"/>
      <c r="F107" s="535">
        <v>2083.84</v>
      </c>
      <c r="G107" s="535"/>
      <c r="H107" s="535"/>
      <c r="I107" s="535"/>
      <c r="J107" s="535"/>
      <c r="K107" s="535"/>
    </row>
    <row r="108" spans="1:11" x14ac:dyDescent="0.25">
      <c r="A108" s="535"/>
      <c r="B108" s="535" t="s">
        <v>225</v>
      </c>
      <c r="C108" s="535"/>
      <c r="D108" s="535"/>
      <c r="E108" s="535"/>
      <c r="F108" s="565">
        <v>1562.88</v>
      </c>
      <c r="G108" s="565"/>
      <c r="H108" s="565"/>
      <c r="I108" s="565"/>
      <c r="J108" s="565"/>
      <c r="K108" s="565"/>
    </row>
    <row r="109" spans="1:11" x14ac:dyDescent="0.25">
      <c r="A109" s="535"/>
      <c r="B109" s="535" t="s">
        <v>226</v>
      </c>
      <c r="C109" s="535"/>
      <c r="D109" s="535"/>
      <c r="E109" s="535"/>
      <c r="F109" s="549">
        <f>D79*35.2/100</f>
        <v>26048</v>
      </c>
      <c r="G109" s="549"/>
      <c r="H109" s="549"/>
      <c r="I109" s="549"/>
      <c r="J109" s="549"/>
      <c r="K109" s="549"/>
    </row>
    <row r="110" spans="1:11" ht="11.25" customHeight="1" x14ac:dyDescent="0.25">
      <c r="A110" s="155"/>
      <c r="B110" s="48"/>
      <c r="C110" s="48"/>
      <c r="D110" s="48"/>
      <c r="E110" s="48"/>
      <c r="F110" s="48"/>
      <c r="G110" s="48"/>
      <c r="H110" s="48"/>
      <c r="I110" s="48"/>
      <c r="J110" s="48"/>
      <c r="K110" s="66"/>
    </row>
    <row r="111" spans="1:11" ht="21" x14ac:dyDescent="0.25">
      <c r="A111" s="562" t="s">
        <v>138</v>
      </c>
      <c r="B111" s="562"/>
      <c r="C111" s="562"/>
      <c r="D111" s="562"/>
      <c r="E111" s="562"/>
      <c r="F111" s="562"/>
      <c r="G111" s="562"/>
      <c r="H111" s="562"/>
      <c r="I111" s="562"/>
      <c r="J111" s="562"/>
      <c r="K111" s="562"/>
    </row>
    <row r="112" spans="1:11" ht="18.75" x14ac:dyDescent="0.25">
      <c r="A112" s="563" t="s">
        <v>139</v>
      </c>
      <c r="B112" s="564"/>
      <c r="C112" s="564"/>
      <c r="D112" s="556" t="s">
        <v>207</v>
      </c>
      <c r="E112" s="556"/>
      <c r="F112" s="556"/>
      <c r="G112" s="557"/>
      <c r="H112" s="557"/>
      <c r="I112" s="558" t="s">
        <v>141</v>
      </c>
      <c r="J112" s="558"/>
      <c r="K112" s="559"/>
    </row>
    <row r="113" spans="1:11" x14ac:dyDescent="0.25">
      <c r="A113" s="553" t="s">
        <v>2</v>
      </c>
      <c r="B113" s="554"/>
      <c r="C113" s="554"/>
      <c r="D113" s="33" t="s">
        <v>142</v>
      </c>
      <c r="E113" s="33"/>
      <c r="F113" s="79" t="s">
        <v>143</v>
      </c>
      <c r="G113" s="48" t="s">
        <v>558</v>
      </c>
      <c r="H113" s="9" t="s">
        <v>230</v>
      </c>
      <c r="I113" s="48"/>
      <c r="J113" s="48"/>
      <c r="K113" s="66"/>
    </row>
    <row r="114" spans="1:11" x14ac:dyDescent="0.25">
      <c r="A114" s="553" t="s">
        <v>6</v>
      </c>
      <c r="B114" s="554"/>
      <c r="C114" s="554"/>
      <c r="D114" s="575" t="s">
        <v>231</v>
      </c>
      <c r="E114" s="575"/>
      <c r="F114" s="575"/>
      <c r="G114" s="575"/>
      <c r="H114" s="48"/>
      <c r="I114" s="48"/>
      <c r="J114" s="48"/>
      <c r="K114" s="66"/>
    </row>
    <row r="115" spans="1:11" ht="56.25" customHeight="1" x14ac:dyDescent="0.25">
      <c r="A115" s="553" t="s">
        <v>153</v>
      </c>
      <c r="B115" s="554"/>
      <c r="C115" s="554"/>
      <c r="D115" s="576" t="s">
        <v>232</v>
      </c>
      <c r="E115" s="576"/>
      <c r="F115" s="576"/>
      <c r="G115" s="576"/>
      <c r="H115" s="576"/>
      <c r="I115" s="576"/>
      <c r="J115" s="576"/>
      <c r="K115" s="577"/>
    </row>
    <row r="116" spans="1:11" x14ac:dyDescent="0.25">
      <c r="A116" s="570" t="s">
        <v>155</v>
      </c>
      <c r="B116" s="571"/>
      <c r="C116" s="571"/>
      <c r="D116" s="67">
        <v>74000</v>
      </c>
      <c r="E116" s="67"/>
      <c r="F116" s="67"/>
      <c r="G116" s="68"/>
      <c r="H116" s="68"/>
      <c r="I116" s="68"/>
      <c r="J116" s="68"/>
      <c r="K116" s="69"/>
    </row>
    <row r="117" spans="1:11" ht="21" x14ac:dyDescent="0.25">
      <c r="A117" s="534" t="s">
        <v>209</v>
      </c>
      <c r="B117" s="534"/>
      <c r="C117" s="534"/>
      <c r="D117" s="534"/>
      <c r="E117" s="534"/>
      <c r="F117" s="534"/>
      <c r="G117" s="534"/>
      <c r="H117" s="534"/>
      <c r="I117" s="534"/>
      <c r="J117" s="534"/>
      <c r="K117" s="534"/>
    </row>
    <row r="118" spans="1:11" x14ac:dyDescent="0.25">
      <c r="A118" s="535">
        <v>1</v>
      </c>
      <c r="B118" s="535" t="s">
        <v>190</v>
      </c>
      <c r="C118" s="535"/>
      <c r="D118" s="535"/>
      <c r="E118" s="535"/>
      <c r="F118" s="535" t="s">
        <v>210</v>
      </c>
      <c r="G118" s="535"/>
      <c r="H118" s="131" t="s">
        <v>159</v>
      </c>
      <c r="I118" s="535" t="s">
        <v>163</v>
      </c>
      <c r="J118" s="535"/>
      <c r="K118" s="535"/>
    </row>
    <row r="119" spans="1:11" ht="37.5" customHeight="1" x14ac:dyDescent="0.25">
      <c r="A119" s="535"/>
      <c r="B119" s="535" t="s">
        <v>33</v>
      </c>
      <c r="C119" s="535"/>
      <c r="D119" s="535"/>
      <c r="E119" s="535"/>
      <c r="F119" s="536" t="s">
        <v>211</v>
      </c>
      <c r="G119" s="537"/>
      <c r="H119" s="537"/>
      <c r="I119" s="537"/>
      <c r="J119" s="537"/>
      <c r="K119" s="538"/>
    </row>
    <row r="120" spans="1:11" x14ac:dyDescent="0.25">
      <c r="A120" s="535"/>
      <c r="B120" s="535" t="s">
        <v>212</v>
      </c>
      <c r="C120" s="535"/>
      <c r="D120" s="535"/>
      <c r="E120" s="535"/>
      <c r="F120" s="539">
        <v>3</v>
      </c>
      <c r="G120" s="540"/>
      <c r="H120" s="540"/>
      <c r="I120" s="540"/>
      <c r="J120" s="540"/>
      <c r="K120" s="541"/>
    </row>
    <row r="121" spans="1:11" x14ac:dyDescent="0.25">
      <c r="A121" s="535"/>
      <c r="B121" s="535" t="s">
        <v>213</v>
      </c>
      <c r="C121" s="535"/>
      <c r="D121" s="535"/>
      <c r="E121" s="535"/>
      <c r="F121" s="539">
        <v>5</v>
      </c>
      <c r="G121" s="540"/>
      <c r="H121" s="540"/>
      <c r="I121" s="540"/>
      <c r="J121" s="540"/>
      <c r="K121" s="541"/>
    </row>
    <row r="122" spans="1:11" x14ac:dyDescent="0.25">
      <c r="A122" s="535"/>
      <c r="B122" s="535" t="s">
        <v>214</v>
      </c>
      <c r="C122" s="535"/>
      <c r="D122" s="535"/>
      <c r="E122" s="535"/>
      <c r="F122" s="539">
        <v>7</v>
      </c>
      <c r="G122" s="540"/>
      <c r="H122" s="540"/>
      <c r="I122" s="540"/>
      <c r="J122" s="540"/>
      <c r="K122" s="541"/>
    </row>
    <row r="123" spans="1:11" x14ac:dyDescent="0.25">
      <c r="A123" s="535"/>
      <c r="B123" s="535" t="s">
        <v>196</v>
      </c>
      <c r="C123" s="535"/>
      <c r="D123" s="535"/>
      <c r="E123" s="535"/>
      <c r="F123" s="536">
        <v>10419.200000000001</v>
      </c>
      <c r="G123" s="537"/>
      <c r="H123" s="537"/>
      <c r="I123" s="537"/>
      <c r="J123" s="537"/>
      <c r="K123" s="538"/>
    </row>
    <row r="124" spans="1:11" x14ac:dyDescent="0.25">
      <c r="A124" s="535"/>
      <c r="B124" s="535" t="s">
        <v>197</v>
      </c>
      <c r="C124" s="535"/>
      <c r="D124" s="535"/>
      <c r="E124" s="535"/>
      <c r="F124" s="572">
        <v>15628.8</v>
      </c>
      <c r="G124" s="573"/>
      <c r="H124" s="573"/>
      <c r="I124" s="573"/>
      <c r="J124" s="573"/>
      <c r="K124" s="574"/>
    </row>
    <row r="125" spans="1:11" x14ac:dyDescent="0.25">
      <c r="A125" s="535"/>
      <c r="B125" s="535" t="s">
        <v>198</v>
      </c>
      <c r="C125" s="535"/>
      <c r="D125" s="535"/>
      <c r="E125" s="535"/>
      <c r="F125" s="542">
        <f>D116*35.2/100</f>
        <v>26048</v>
      </c>
      <c r="G125" s="543"/>
      <c r="H125" s="543"/>
      <c r="I125" s="543"/>
      <c r="J125" s="543"/>
      <c r="K125" s="544"/>
    </row>
    <row r="126" spans="1:11" ht="11.25" customHeight="1" x14ac:dyDescent="0.25">
      <c r="A126" s="152"/>
      <c r="B126" s="39"/>
      <c r="C126" s="39"/>
      <c r="D126" s="39"/>
      <c r="E126" s="39"/>
      <c r="F126" s="39"/>
      <c r="G126" s="39"/>
      <c r="H126" s="39"/>
      <c r="I126" s="39"/>
      <c r="J126" s="39"/>
      <c r="K126" s="153"/>
    </row>
    <row r="127" spans="1:11" x14ac:dyDescent="0.25">
      <c r="A127" s="550" t="s">
        <v>215</v>
      </c>
      <c r="B127" s="568"/>
      <c r="C127" s="568"/>
      <c r="D127" s="568"/>
      <c r="E127" s="569"/>
      <c r="F127" s="535" t="s">
        <v>14</v>
      </c>
      <c r="G127" s="535"/>
      <c r="H127" s="535"/>
      <c r="I127" s="535" t="s">
        <v>15</v>
      </c>
      <c r="J127" s="535"/>
      <c r="K127" s="535"/>
    </row>
    <row r="128" spans="1:11" ht="30" x14ac:dyDescent="0.25">
      <c r="A128" s="535">
        <v>2</v>
      </c>
      <c r="B128" s="548" t="s">
        <v>17</v>
      </c>
      <c r="C128" s="548"/>
      <c r="D128" s="548"/>
      <c r="E128" s="548"/>
      <c r="F128" s="42" t="s">
        <v>216</v>
      </c>
      <c r="G128" s="43" t="s">
        <v>159</v>
      </c>
      <c r="H128" s="42" t="s">
        <v>217</v>
      </c>
      <c r="I128" s="42" t="s">
        <v>218</v>
      </c>
      <c r="J128" s="43" t="s">
        <v>162</v>
      </c>
      <c r="K128" s="42" t="s">
        <v>163</v>
      </c>
    </row>
    <row r="129" spans="1:11" ht="35.25" customHeight="1" x14ac:dyDescent="0.25">
      <c r="A129" s="535"/>
      <c r="B129" s="548" t="s">
        <v>164</v>
      </c>
      <c r="C129" s="548"/>
      <c r="D129" s="548"/>
      <c r="E129" s="548"/>
      <c r="F129" s="548" t="s">
        <v>165</v>
      </c>
      <c r="G129" s="548"/>
      <c r="H129" s="548"/>
      <c r="I129" s="548"/>
      <c r="J129" s="548"/>
      <c r="K129" s="548"/>
    </row>
    <row r="130" spans="1:11" x14ac:dyDescent="0.25">
      <c r="A130" s="535"/>
      <c r="B130" s="548" t="s">
        <v>166</v>
      </c>
      <c r="C130" s="548"/>
      <c r="D130" s="548"/>
      <c r="E130" s="548"/>
      <c r="F130" s="44">
        <v>5</v>
      </c>
      <c r="G130" s="131" t="s">
        <v>23</v>
      </c>
      <c r="H130" s="45"/>
      <c r="I130" s="44">
        <v>6</v>
      </c>
      <c r="J130" s="131" t="s">
        <v>23</v>
      </c>
      <c r="K130" s="45"/>
    </row>
    <row r="131" spans="1:11" x14ac:dyDescent="0.25">
      <c r="A131" s="535"/>
      <c r="B131" s="548" t="s">
        <v>167</v>
      </c>
      <c r="C131" s="548"/>
      <c r="D131" s="548"/>
      <c r="E131" s="548"/>
      <c r="F131" s="47">
        <v>12</v>
      </c>
      <c r="G131" s="131" t="s">
        <v>23</v>
      </c>
      <c r="H131" s="45"/>
      <c r="I131" s="47">
        <v>14</v>
      </c>
      <c r="J131" s="131" t="s">
        <v>23</v>
      </c>
      <c r="K131" s="45"/>
    </row>
    <row r="132" spans="1:11" x14ac:dyDescent="0.25">
      <c r="A132" s="535"/>
      <c r="B132" s="548" t="s">
        <v>168</v>
      </c>
      <c r="C132" s="548"/>
      <c r="D132" s="548"/>
      <c r="E132" s="548"/>
      <c r="F132" s="47">
        <v>20</v>
      </c>
      <c r="G132" s="131" t="s">
        <v>23</v>
      </c>
      <c r="H132" s="45"/>
      <c r="I132" s="47">
        <v>25</v>
      </c>
      <c r="J132" s="131" t="s">
        <v>23</v>
      </c>
      <c r="K132" s="45"/>
    </row>
    <row r="133" spans="1:11" x14ac:dyDescent="0.25">
      <c r="A133" s="535"/>
      <c r="B133" s="548" t="s">
        <v>187</v>
      </c>
      <c r="C133" s="548"/>
      <c r="D133" s="548"/>
      <c r="E133" s="548"/>
      <c r="F133" s="50">
        <f>F135*L130%/(F131-F130)</f>
        <v>0</v>
      </c>
      <c r="G133" s="45"/>
      <c r="H133" s="45"/>
      <c r="I133" s="50">
        <f>I135*L130%/(I131-I130)</f>
        <v>0</v>
      </c>
      <c r="J133" s="131"/>
      <c r="K133" s="131"/>
    </row>
    <row r="134" spans="1:11" x14ac:dyDescent="0.25">
      <c r="A134" s="535"/>
      <c r="B134" s="548" t="s">
        <v>187</v>
      </c>
      <c r="C134" s="548"/>
      <c r="D134" s="548"/>
      <c r="E134" s="548"/>
      <c r="F134" s="50">
        <f>F135*L131%/(F132-F131)</f>
        <v>0</v>
      </c>
      <c r="G134" s="45"/>
      <c r="H134" s="45"/>
      <c r="I134" s="50">
        <f>I135*L131%/(I132-I131)</f>
        <v>0</v>
      </c>
      <c r="J134" s="131"/>
      <c r="K134" s="131"/>
    </row>
    <row r="135" spans="1:11" x14ac:dyDescent="0.25">
      <c r="A135" s="535"/>
      <c r="B135" s="548" t="s">
        <v>27</v>
      </c>
      <c r="C135" s="548"/>
      <c r="D135" s="548"/>
      <c r="E135" s="548"/>
      <c r="F135" s="56">
        <f>F136*40/100</f>
        <v>8761.6</v>
      </c>
      <c r="G135" s="45"/>
      <c r="H135" s="45"/>
      <c r="I135" s="56">
        <f>F136*60/100</f>
        <v>13142.4</v>
      </c>
      <c r="J135" s="45"/>
      <c r="K135" s="45"/>
    </row>
    <row r="136" spans="1:11" x14ac:dyDescent="0.25">
      <c r="A136" s="549" t="s">
        <v>28</v>
      </c>
      <c r="B136" s="549"/>
      <c r="C136" s="549"/>
      <c r="D136" s="549"/>
      <c r="E136" s="549"/>
      <c r="F136" s="549">
        <f>D116*29.6/100</f>
        <v>21904</v>
      </c>
      <c r="G136" s="549"/>
      <c r="H136" s="549"/>
      <c r="I136" s="549"/>
      <c r="J136" s="549"/>
      <c r="K136" s="549"/>
    </row>
    <row r="137" spans="1:11" ht="15.75" customHeight="1" x14ac:dyDescent="0.25">
      <c r="A137" s="534" t="s">
        <v>219</v>
      </c>
      <c r="B137" s="534"/>
      <c r="C137" s="534"/>
      <c r="D137" s="534"/>
      <c r="E137" s="534"/>
      <c r="F137" s="534"/>
      <c r="G137" s="534"/>
      <c r="H137" s="534"/>
      <c r="I137" s="534"/>
      <c r="J137" s="534"/>
      <c r="K137" s="534"/>
    </row>
    <row r="138" spans="1:11" x14ac:dyDescent="0.25">
      <c r="A138" s="535">
        <v>3</v>
      </c>
      <c r="B138" s="535" t="s">
        <v>190</v>
      </c>
      <c r="C138" s="535"/>
      <c r="D138" s="535"/>
      <c r="E138" s="535"/>
      <c r="F138" s="535" t="s">
        <v>216</v>
      </c>
      <c r="G138" s="535"/>
      <c r="H138" s="131" t="s">
        <v>159</v>
      </c>
      <c r="I138" s="535" t="s">
        <v>163</v>
      </c>
      <c r="J138" s="535"/>
      <c r="K138" s="535"/>
    </row>
    <row r="139" spans="1:11" ht="14.25" customHeight="1" x14ac:dyDescent="0.25">
      <c r="A139" s="535"/>
      <c r="B139" s="535" t="s">
        <v>220</v>
      </c>
      <c r="C139" s="535"/>
      <c r="D139" s="535"/>
      <c r="E139" s="535"/>
      <c r="F139" s="535" t="s">
        <v>221</v>
      </c>
      <c r="G139" s="535"/>
      <c r="H139" s="535"/>
      <c r="I139" s="535"/>
      <c r="J139" s="535"/>
      <c r="K139" s="535"/>
    </row>
    <row r="140" spans="1:11" x14ac:dyDescent="0.25">
      <c r="A140" s="535"/>
      <c r="B140" s="536" t="s">
        <v>222</v>
      </c>
      <c r="C140" s="537"/>
      <c r="D140" s="537"/>
      <c r="E140" s="538"/>
      <c r="F140" s="536" t="s">
        <v>223</v>
      </c>
      <c r="G140" s="537"/>
      <c r="H140" s="537"/>
      <c r="I140" s="537"/>
      <c r="J140" s="537"/>
      <c r="K140" s="538"/>
    </row>
    <row r="141" spans="1:11" x14ac:dyDescent="0.25">
      <c r="A141" s="535"/>
      <c r="B141" s="535" t="s">
        <v>193</v>
      </c>
      <c r="C141" s="535"/>
      <c r="D141" s="535"/>
      <c r="E141" s="535"/>
      <c r="F141" s="567">
        <v>10</v>
      </c>
      <c r="G141" s="567"/>
      <c r="H141" s="567"/>
      <c r="I141" s="567"/>
      <c r="J141" s="567"/>
      <c r="K141" s="567"/>
    </row>
    <row r="142" spans="1:11" x14ac:dyDescent="0.25">
      <c r="A142" s="535"/>
      <c r="B142" s="535" t="s">
        <v>194</v>
      </c>
      <c r="C142" s="535"/>
      <c r="D142" s="535"/>
      <c r="E142" s="535"/>
      <c r="F142" s="567">
        <v>15</v>
      </c>
      <c r="G142" s="567"/>
      <c r="H142" s="567"/>
      <c r="I142" s="567"/>
      <c r="J142" s="567"/>
      <c r="K142" s="567"/>
    </row>
    <row r="143" spans="1:11" x14ac:dyDescent="0.25">
      <c r="A143" s="535"/>
      <c r="B143" s="535" t="s">
        <v>195</v>
      </c>
      <c r="C143" s="535"/>
      <c r="D143" s="535"/>
      <c r="E143" s="535"/>
      <c r="F143" s="567">
        <v>25</v>
      </c>
      <c r="G143" s="567"/>
      <c r="H143" s="567"/>
      <c r="I143" s="567"/>
      <c r="J143" s="567"/>
      <c r="K143" s="567"/>
    </row>
    <row r="144" spans="1:11" x14ac:dyDescent="0.25">
      <c r="A144" s="535"/>
      <c r="B144" s="535" t="s">
        <v>224</v>
      </c>
      <c r="C144" s="535"/>
      <c r="D144" s="535"/>
      <c r="E144" s="535"/>
      <c r="F144" s="535">
        <v>2083.84</v>
      </c>
      <c r="G144" s="535"/>
      <c r="H144" s="535"/>
      <c r="I144" s="535"/>
      <c r="J144" s="535"/>
      <c r="K144" s="535"/>
    </row>
    <row r="145" spans="1:11" x14ac:dyDescent="0.25">
      <c r="A145" s="535"/>
      <c r="B145" s="535" t="s">
        <v>225</v>
      </c>
      <c r="C145" s="535"/>
      <c r="D145" s="535"/>
      <c r="E145" s="535"/>
      <c r="F145" s="565">
        <v>1562.88</v>
      </c>
      <c r="G145" s="565"/>
      <c r="H145" s="565"/>
      <c r="I145" s="565"/>
      <c r="J145" s="565"/>
      <c r="K145" s="565"/>
    </row>
    <row r="146" spans="1:11" x14ac:dyDescent="0.25">
      <c r="A146" s="535"/>
      <c r="B146" s="535" t="s">
        <v>226</v>
      </c>
      <c r="C146" s="535"/>
      <c r="D146" s="535"/>
      <c r="E146" s="535"/>
      <c r="F146" s="566">
        <f>D116*35.2/100</f>
        <v>26048</v>
      </c>
      <c r="G146" s="566"/>
      <c r="H146" s="566"/>
      <c r="I146" s="566"/>
      <c r="J146" s="566"/>
      <c r="K146" s="566"/>
    </row>
  </sheetData>
  <mergeCells count="261">
    <mergeCell ref="A4:C4"/>
    <mergeCell ref="A5:C5"/>
    <mergeCell ref="A1:K1"/>
    <mergeCell ref="A2:C2"/>
    <mergeCell ref="D2:F2"/>
    <mergeCell ref="G2:H2"/>
    <mergeCell ref="I2:K2"/>
    <mergeCell ref="A3:C3"/>
    <mergeCell ref="J3:K3"/>
    <mergeCell ref="G3:H3"/>
    <mergeCell ref="F10:K10"/>
    <mergeCell ref="B11:E11"/>
    <mergeCell ref="F11:K11"/>
    <mergeCell ref="B12:E12"/>
    <mergeCell ref="F12:K12"/>
    <mergeCell ref="B13:E13"/>
    <mergeCell ref="F13:K13"/>
    <mergeCell ref="A6:K6"/>
    <mergeCell ref="A7:A14"/>
    <mergeCell ref="B7:E7"/>
    <mergeCell ref="F7:G7"/>
    <mergeCell ref="I7:K7"/>
    <mergeCell ref="B8:E8"/>
    <mergeCell ref="F8:K8"/>
    <mergeCell ref="B9:E9"/>
    <mergeCell ref="F9:K9"/>
    <mergeCell ref="B10:E10"/>
    <mergeCell ref="B20:E20"/>
    <mergeCell ref="B21:E21"/>
    <mergeCell ref="B22:E22"/>
    <mergeCell ref="B23:E23"/>
    <mergeCell ref="B24:E24"/>
    <mergeCell ref="A25:E25"/>
    <mergeCell ref="B14:E14"/>
    <mergeCell ref="F14:K14"/>
    <mergeCell ref="A16:E16"/>
    <mergeCell ref="F16:H16"/>
    <mergeCell ref="I16:K16"/>
    <mergeCell ref="A17:A24"/>
    <mergeCell ref="B17:E17"/>
    <mergeCell ref="B18:E18"/>
    <mergeCell ref="F18:K18"/>
    <mergeCell ref="B19:E19"/>
    <mergeCell ref="F25:K25"/>
    <mergeCell ref="A26:K26"/>
    <mergeCell ref="A27:A35"/>
    <mergeCell ref="B27:E27"/>
    <mergeCell ref="F27:G27"/>
    <mergeCell ref="I27:K27"/>
    <mergeCell ref="B28:E28"/>
    <mergeCell ref="F28:K28"/>
    <mergeCell ref="B29:E29"/>
    <mergeCell ref="F29:K29"/>
    <mergeCell ref="B33:E33"/>
    <mergeCell ref="F33:K33"/>
    <mergeCell ref="B34:E34"/>
    <mergeCell ref="F34:K34"/>
    <mergeCell ref="B35:E35"/>
    <mergeCell ref="F35:K35"/>
    <mergeCell ref="B30:E30"/>
    <mergeCell ref="F30:K30"/>
    <mergeCell ref="B31:E31"/>
    <mergeCell ref="F31:K31"/>
    <mergeCell ref="B32:E32"/>
    <mergeCell ref="F32:K32"/>
    <mergeCell ref="A40:C40"/>
    <mergeCell ref="D40:K40"/>
    <mergeCell ref="A41:C41"/>
    <mergeCell ref="A37:K37"/>
    <mergeCell ref="A38:C38"/>
    <mergeCell ref="D38:F38"/>
    <mergeCell ref="G38:H38"/>
    <mergeCell ref="I38:K38"/>
    <mergeCell ref="A39:C39"/>
    <mergeCell ref="G39:H39"/>
    <mergeCell ref="A42:K42"/>
    <mergeCell ref="A43:A50"/>
    <mergeCell ref="B43:E43"/>
    <mergeCell ref="F43:G43"/>
    <mergeCell ref="I43:K43"/>
    <mergeCell ref="B44:E44"/>
    <mergeCell ref="F44:K44"/>
    <mergeCell ref="B45:E45"/>
    <mergeCell ref="F45:K45"/>
    <mergeCell ref="B49:E49"/>
    <mergeCell ref="F49:K49"/>
    <mergeCell ref="B50:E50"/>
    <mergeCell ref="F50:K50"/>
    <mergeCell ref="A52:E52"/>
    <mergeCell ref="F52:H52"/>
    <mergeCell ref="I52:K52"/>
    <mergeCell ref="B46:E46"/>
    <mergeCell ref="F46:K46"/>
    <mergeCell ref="B47:E47"/>
    <mergeCell ref="F47:K47"/>
    <mergeCell ref="B48:E48"/>
    <mergeCell ref="F48:K48"/>
    <mergeCell ref="A53:A60"/>
    <mergeCell ref="B53:E53"/>
    <mergeCell ref="B54:E54"/>
    <mergeCell ref="F54:K54"/>
    <mergeCell ref="B55:E55"/>
    <mergeCell ref="B56:E56"/>
    <mergeCell ref="B57:E57"/>
    <mergeCell ref="B58:E58"/>
    <mergeCell ref="B59:E59"/>
    <mergeCell ref="B60:E60"/>
    <mergeCell ref="A61:E61"/>
    <mergeCell ref="F61:K61"/>
    <mergeCell ref="A62:K62"/>
    <mergeCell ref="A63:A71"/>
    <mergeCell ref="B63:E63"/>
    <mergeCell ref="F63:G63"/>
    <mergeCell ref="I63:K63"/>
    <mergeCell ref="B64:E64"/>
    <mergeCell ref="F64:K64"/>
    <mergeCell ref="B65:E65"/>
    <mergeCell ref="B69:E69"/>
    <mergeCell ref="F69:K69"/>
    <mergeCell ref="B70:E70"/>
    <mergeCell ref="F70:K70"/>
    <mergeCell ref="B71:E71"/>
    <mergeCell ref="F71:K71"/>
    <mergeCell ref="F65:K65"/>
    <mergeCell ref="B66:E66"/>
    <mergeCell ref="F66:K66"/>
    <mergeCell ref="B67:E67"/>
    <mergeCell ref="F67:K67"/>
    <mergeCell ref="B68:E68"/>
    <mergeCell ref="F68:K68"/>
    <mergeCell ref="A76:C76"/>
    <mergeCell ref="A77:C77"/>
    <mergeCell ref="A78:C78"/>
    <mergeCell ref="A79:C79"/>
    <mergeCell ref="A73:K73"/>
    <mergeCell ref="A74:C74"/>
    <mergeCell ref="D74:F74"/>
    <mergeCell ref="G74:H74"/>
    <mergeCell ref="I74:K74"/>
    <mergeCell ref="A75:C75"/>
    <mergeCell ref="F84:K84"/>
    <mergeCell ref="B85:E85"/>
    <mergeCell ref="F85:K85"/>
    <mergeCell ref="B86:E86"/>
    <mergeCell ref="F86:K86"/>
    <mergeCell ref="B87:E87"/>
    <mergeCell ref="F87:K87"/>
    <mergeCell ref="A80:K80"/>
    <mergeCell ref="A81:A88"/>
    <mergeCell ref="B81:E81"/>
    <mergeCell ref="F81:G81"/>
    <mergeCell ref="I81:K81"/>
    <mergeCell ref="B82:E82"/>
    <mergeCell ref="F82:K82"/>
    <mergeCell ref="B83:E83"/>
    <mergeCell ref="F83:K83"/>
    <mergeCell ref="B84:E84"/>
    <mergeCell ref="B94:E94"/>
    <mergeCell ref="B95:E95"/>
    <mergeCell ref="B96:E96"/>
    <mergeCell ref="B97:E97"/>
    <mergeCell ref="B98:E98"/>
    <mergeCell ref="A99:E99"/>
    <mergeCell ref="B88:E88"/>
    <mergeCell ref="F88:K88"/>
    <mergeCell ref="A90:E90"/>
    <mergeCell ref="F90:H90"/>
    <mergeCell ref="I90:K90"/>
    <mergeCell ref="A91:A98"/>
    <mergeCell ref="B91:E91"/>
    <mergeCell ref="B92:E92"/>
    <mergeCell ref="F92:K92"/>
    <mergeCell ref="B93:E93"/>
    <mergeCell ref="F99:K99"/>
    <mergeCell ref="A100:K100"/>
    <mergeCell ref="A101:A109"/>
    <mergeCell ref="B101:E101"/>
    <mergeCell ref="F101:G101"/>
    <mergeCell ref="I101:K101"/>
    <mergeCell ref="B102:E102"/>
    <mergeCell ref="F102:K102"/>
    <mergeCell ref="B103:E103"/>
    <mergeCell ref="F103:K103"/>
    <mergeCell ref="B107:E107"/>
    <mergeCell ref="F107:K107"/>
    <mergeCell ref="B108:E108"/>
    <mergeCell ref="F108:K108"/>
    <mergeCell ref="B109:E109"/>
    <mergeCell ref="F109:K109"/>
    <mergeCell ref="B104:E104"/>
    <mergeCell ref="F104:K104"/>
    <mergeCell ref="B105:E105"/>
    <mergeCell ref="F105:K105"/>
    <mergeCell ref="B106:E106"/>
    <mergeCell ref="F106:K106"/>
    <mergeCell ref="A114:C114"/>
    <mergeCell ref="D114:G114"/>
    <mergeCell ref="A115:C115"/>
    <mergeCell ref="D115:K115"/>
    <mergeCell ref="A111:K111"/>
    <mergeCell ref="A112:C112"/>
    <mergeCell ref="D112:F112"/>
    <mergeCell ref="G112:H112"/>
    <mergeCell ref="I112:K112"/>
    <mergeCell ref="A113:C113"/>
    <mergeCell ref="A116:C116"/>
    <mergeCell ref="A117:K117"/>
    <mergeCell ref="A118:A125"/>
    <mergeCell ref="B118:E118"/>
    <mergeCell ref="F118:G118"/>
    <mergeCell ref="I118:K118"/>
    <mergeCell ref="B119:E119"/>
    <mergeCell ref="F119:K119"/>
    <mergeCell ref="B120:E120"/>
    <mergeCell ref="B124:E124"/>
    <mergeCell ref="F124:K124"/>
    <mergeCell ref="B125:E125"/>
    <mergeCell ref="F125:K125"/>
    <mergeCell ref="A127:E127"/>
    <mergeCell ref="F127:H127"/>
    <mergeCell ref="I127:K127"/>
    <mergeCell ref="F120:K120"/>
    <mergeCell ref="B121:E121"/>
    <mergeCell ref="F121:K121"/>
    <mergeCell ref="B122:E122"/>
    <mergeCell ref="F122:K122"/>
    <mergeCell ref="B123:E123"/>
    <mergeCell ref="F123:K123"/>
    <mergeCell ref="A128:A135"/>
    <mergeCell ref="B128:E128"/>
    <mergeCell ref="B129:E129"/>
    <mergeCell ref="F129:K129"/>
    <mergeCell ref="B130:E130"/>
    <mergeCell ref="B131:E131"/>
    <mergeCell ref="B132:E132"/>
    <mergeCell ref="B133:E133"/>
    <mergeCell ref="B134:E134"/>
    <mergeCell ref="B135:E135"/>
    <mergeCell ref="A136:E136"/>
    <mergeCell ref="F136:K136"/>
    <mergeCell ref="A137:K137"/>
    <mergeCell ref="A138:A146"/>
    <mergeCell ref="B138:E138"/>
    <mergeCell ref="F138:G138"/>
    <mergeCell ref="I138:K138"/>
    <mergeCell ref="B139:E139"/>
    <mergeCell ref="F139:K139"/>
    <mergeCell ref="B140:E140"/>
    <mergeCell ref="B144:E144"/>
    <mergeCell ref="F144:K144"/>
    <mergeCell ref="B145:E145"/>
    <mergeCell ref="F145:K145"/>
    <mergeCell ref="B146:E146"/>
    <mergeCell ref="F146:K146"/>
    <mergeCell ref="F140:K140"/>
    <mergeCell ref="B141:E141"/>
    <mergeCell ref="F141:K141"/>
    <mergeCell ref="B142:E142"/>
    <mergeCell ref="F142:K142"/>
    <mergeCell ref="B143:E143"/>
    <mergeCell ref="F143:K143"/>
  </mergeCells>
  <printOptions horizontalCentered="1"/>
  <pageMargins left="0.45" right="0.45" top="0.5" bottom="0.5" header="0.3" footer="0.3"/>
  <pageSetup paperSize="9" scale="61" orientation="portrait" r:id="rId1"/>
  <rowBreaks count="1" manualBreakCount="1">
    <brk id="72"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4"/>
  <sheetViews>
    <sheetView view="pageBreakPreview" topLeftCell="A185" zoomScale="60" workbookViewId="0">
      <selection activeCell="A206" sqref="A206:D206"/>
    </sheetView>
  </sheetViews>
  <sheetFormatPr defaultRowHeight="15" x14ac:dyDescent="0.25"/>
  <cols>
    <col min="1" max="1" width="9.140625" style="181"/>
    <col min="2" max="2" width="29.28515625" style="181" customWidth="1"/>
    <col min="3" max="3" width="38.28515625" style="181" customWidth="1"/>
    <col min="4" max="4" width="57.5703125" style="181" customWidth="1"/>
    <col min="5" max="5" width="9.140625" customWidth="1"/>
  </cols>
  <sheetData>
    <row r="1" spans="1:9" ht="20.25" x14ac:dyDescent="0.25">
      <c r="A1" s="591" t="s">
        <v>563</v>
      </c>
      <c r="B1" s="591"/>
      <c r="C1" s="591"/>
      <c r="D1" s="591"/>
      <c r="E1" s="57"/>
      <c r="F1" s="57"/>
    </row>
    <row r="2" spans="1:9" x14ac:dyDescent="0.25">
      <c r="A2" s="168" t="s">
        <v>2</v>
      </c>
      <c r="B2" s="592" t="s">
        <v>234</v>
      </c>
      <c r="C2" s="593"/>
      <c r="D2" s="594"/>
      <c r="E2" s="57"/>
      <c r="F2" s="57"/>
    </row>
    <row r="3" spans="1:9" x14ac:dyDescent="0.25">
      <c r="A3" s="168" t="s">
        <v>235</v>
      </c>
      <c r="B3" s="595" t="s">
        <v>236</v>
      </c>
      <c r="C3" s="595"/>
      <c r="D3" s="595"/>
      <c r="E3" s="57"/>
      <c r="F3" s="57"/>
    </row>
    <row r="4" spans="1:9" ht="21.75" customHeight="1" x14ac:dyDescent="0.25">
      <c r="A4" s="168" t="s">
        <v>6</v>
      </c>
      <c r="B4" s="596" t="s">
        <v>237</v>
      </c>
      <c r="C4" s="596"/>
      <c r="D4" s="596"/>
      <c r="E4" s="57"/>
      <c r="F4" s="57"/>
    </row>
    <row r="5" spans="1:9" ht="67.5" customHeight="1" x14ac:dyDescent="0.25">
      <c r="A5" s="169" t="s">
        <v>238</v>
      </c>
      <c r="B5" s="597" t="s">
        <v>239</v>
      </c>
      <c r="C5" s="598"/>
      <c r="D5" s="599"/>
      <c r="E5" s="60"/>
      <c r="F5" s="60"/>
      <c r="G5" s="60"/>
      <c r="H5" s="60"/>
      <c r="I5" s="60"/>
    </row>
    <row r="6" spans="1:9" x14ac:dyDescent="0.25">
      <c r="A6" s="168" t="s">
        <v>139</v>
      </c>
      <c r="B6" s="595" t="s">
        <v>240</v>
      </c>
      <c r="C6" s="595"/>
      <c r="D6" s="595"/>
      <c r="E6" s="57"/>
      <c r="F6" s="57"/>
    </row>
    <row r="7" spans="1:9" x14ac:dyDescent="0.25">
      <c r="A7" s="170"/>
      <c r="B7" s="171"/>
      <c r="C7" s="171"/>
      <c r="D7" s="172"/>
      <c r="E7" s="57"/>
      <c r="F7" s="57"/>
    </row>
    <row r="8" spans="1:9" x14ac:dyDescent="0.25">
      <c r="A8" s="601">
        <v>1</v>
      </c>
      <c r="B8" s="604" t="s">
        <v>241</v>
      </c>
      <c r="C8" s="605"/>
      <c r="D8" s="606"/>
      <c r="E8" s="57"/>
      <c r="F8" s="57"/>
    </row>
    <row r="9" spans="1:9" ht="50.25" customHeight="1" x14ac:dyDescent="0.25">
      <c r="A9" s="602"/>
      <c r="B9" s="169" t="s">
        <v>242</v>
      </c>
      <c r="C9" s="610" t="s">
        <v>243</v>
      </c>
      <c r="D9" s="611"/>
      <c r="E9" s="57"/>
      <c r="F9" s="57"/>
    </row>
    <row r="10" spans="1:9" x14ac:dyDescent="0.25">
      <c r="A10" s="602"/>
      <c r="B10" s="168" t="s">
        <v>244</v>
      </c>
      <c r="C10" s="600" t="s">
        <v>245</v>
      </c>
      <c r="D10" s="600"/>
      <c r="E10" s="57"/>
      <c r="F10" s="57"/>
    </row>
    <row r="11" spans="1:9" x14ac:dyDescent="0.25">
      <c r="A11" s="602"/>
      <c r="B11" s="168" t="s">
        <v>246</v>
      </c>
      <c r="C11" s="600" t="s">
        <v>247</v>
      </c>
      <c r="D11" s="600"/>
      <c r="E11" s="57"/>
      <c r="F11" s="57"/>
    </row>
    <row r="12" spans="1:9" x14ac:dyDescent="0.25">
      <c r="A12" s="602"/>
      <c r="B12" s="168" t="s">
        <v>248</v>
      </c>
      <c r="C12" s="600" t="s">
        <v>249</v>
      </c>
      <c r="D12" s="600"/>
      <c r="E12" s="57"/>
      <c r="F12" s="57"/>
    </row>
    <row r="13" spans="1:9" x14ac:dyDescent="0.25">
      <c r="A13" s="602"/>
      <c r="B13" s="168" t="s">
        <v>250</v>
      </c>
      <c r="C13" s="600" t="s">
        <v>251</v>
      </c>
      <c r="D13" s="600"/>
      <c r="E13" s="57"/>
      <c r="F13" s="57"/>
    </row>
    <row r="14" spans="1:9" x14ac:dyDescent="0.25">
      <c r="A14" s="602"/>
      <c r="B14" s="168" t="s">
        <v>252</v>
      </c>
      <c r="C14" s="600">
        <v>4400</v>
      </c>
      <c r="D14" s="600"/>
      <c r="E14" s="57">
        <f>C16*0.4</f>
        <v>8800</v>
      </c>
      <c r="F14" s="57">
        <f>E14/2</f>
        <v>4400</v>
      </c>
    </row>
    <row r="15" spans="1:9" x14ac:dyDescent="0.25">
      <c r="A15" s="602"/>
      <c r="B15" s="168" t="s">
        <v>253</v>
      </c>
      <c r="C15" s="600">
        <v>6600</v>
      </c>
      <c r="D15" s="600"/>
      <c r="E15" s="57">
        <f>C16-E14</f>
        <v>13200</v>
      </c>
      <c r="F15" s="57">
        <f>E15/2</f>
        <v>6600</v>
      </c>
    </row>
    <row r="16" spans="1:9" x14ac:dyDescent="0.25">
      <c r="A16" s="603"/>
      <c r="B16" s="168" t="s">
        <v>254</v>
      </c>
      <c r="C16" s="600">
        <v>22000</v>
      </c>
      <c r="D16" s="600"/>
      <c r="E16" s="57"/>
      <c r="F16" s="57"/>
    </row>
    <row r="17" spans="1:6" ht="9.75" customHeight="1" x14ac:dyDescent="0.25">
      <c r="A17" s="600"/>
      <c r="B17" s="600"/>
      <c r="C17" s="600"/>
      <c r="D17" s="600"/>
      <c r="E17" s="57"/>
      <c r="F17" s="57"/>
    </row>
    <row r="18" spans="1:6" ht="2.25" customHeight="1" x14ac:dyDescent="0.25">
      <c r="A18" s="600"/>
      <c r="B18" s="600"/>
      <c r="C18" s="600"/>
      <c r="D18" s="600"/>
      <c r="E18" s="57"/>
      <c r="F18" s="57"/>
    </row>
    <row r="19" spans="1:6" x14ac:dyDescent="0.25">
      <c r="A19" s="601">
        <v>2</v>
      </c>
      <c r="B19" s="604" t="s">
        <v>255</v>
      </c>
      <c r="C19" s="605"/>
      <c r="D19" s="606"/>
      <c r="E19" s="57"/>
      <c r="F19" s="57"/>
    </row>
    <row r="20" spans="1:6" ht="15.75" x14ac:dyDescent="0.25">
      <c r="A20" s="602"/>
      <c r="B20" s="168" t="s">
        <v>256</v>
      </c>
      <c r="C20" s="173" t="s">
        <v>257</v>
      </c>
      <c r="D20" s="173"/>
      <c r="E20" s="57"/>
      <c r="F20" s="57"/>
    </row>
    <row r="21" spans="1:6" ht="15.75" x14ac:dyDescent="0.25">
      <c r="A21" s="602"/>
      <c r="B21" s="168" t="s">
        <v>242</v>
      </c>
      <c r="C21" s="607" t="s">
        <v>258</v>
      </c>
      <c r="D21" s="608"/>
      <c r="E21" s="57"/>
      <c r="F21" s="57"/>
    </row>
    <row r="22" spans="1:6" ht="15.75" x14ac:dyDescent="0.25">
      <c r="A22" s="602"/>
      <c r="B22" s="168" t="s">
        <v>244</v>
      </c>
      <c r="C22" s="609" t="s">
        <v>259</v>
      </c>
      <c r="D22" s="609"/>
      <c r="E22" s="57"/>
      <c r="F22" s="57"/>
    </row>
    <row r="23" spans="1:6" x14ac:dyDescent="0.25">
      <c r="A23" s="602"/>
      <c r="B23" s="168" t="s">
        <v>190</v>
      </c>
      <c r="C23" s="174" t="s">
        <v>260</v>
      </c>
      <c r="D23" s="174" t="s">
        <v>261</v>
      </c>
      <c r="E23" s="57"/>
      <c r="F23" s="57"/>
    </row>
    <row r="24" spans="1:6" x14ac:dyDescent="0.25">
      <c r="A24" s="602"/>
      <c r="B24" s="168" t="s">
        <v>262</v>
      </c>
      <c r="C24" s="132">
        <v>20</v>
      </c>
      <c r="D24" s="132">
        <v>25</v>
      </c>
      <c r="E24" s="57"/>
      <c r="F24" s="57"/>
    </row>
    <row r="25" spans="1:6" x14ac:dyDescent="0.25">
      <c r="A25" s="602"/>
      <c r="B25" s="168" t="s">
        <v>39</v>
      </c>
      <c r="C25" s="132">
        <v>50</v>
      </c>
      <c r="D25" s="163">
        <v>50</v>
      </c>
      <c r="E25" s="57"/>
      <c r="F25" s="57"/>
    </row>
    <row r="26" spans="1:6" x14ac:dyDescent="0.25">
      <c r="A26" s="602"/>
      <c r="B26" s="168" t="s">
        <v>263</v>
      </c>
      <c r="C26" s="164">
        <v>466.66</v>
      </c>
      <c r="D26" s="165">
        <v>640</v>
      </c>
      <c r="E26" s="57"/>
      <c r="F26" s="57"/>
    </row>
    <row r="27" spans="1:6" x14ac:dyDescent="0.25">
      <c r="A27" s="603"/>
      <c r="B27" s="168" t="s">
        <v>264</v>
      </c>
      <c r="C27" s="174">
        <v>14000</v>
      </c>
      <c r="D27" s="174">
        <v>16000</v>
      </c>
      <c r="E27" s="57"/>
      <c r="F27" s="57"/>
    </row>
    <row r="28" spans="1:6" x14ac:dyDescent="0.25">
      <c r="A28" s="175"/>
      <c r="B28" s="168" t="s">
        <v>265</v>
      </c>
      <c r="C28" s="621">
        <v>30000</v>
      </c>
      <c r="D28" s="622"/>
      <c r="E28" s="57"/>
      <c r="F28" s="57"/>
    </row>
    <row r="29" spans="1:6" ht="5.25" customHeight="1" x14ac:dyDescent="0.25">
      <c r="A29" s="600"/>
      <c r="B29" s="600"/>
      <c r="C29" s="600"/>
      <c r="D29" s="600"/>
      <c r="E29" s="57"/>
      <c r="F29" s="57"/>
    </row>
    <row r="30" spans="1:6" ht="2.25" customHeight="1" x14ac:dyDescent="0.25">
      <c r="A30" s="600"/>
      <c r="B30" s="600"/>
      <c r="C30" s="600"/>
      <c r="D30" s="600"/>
      <c r="E30" s="57"/>
      <c r="F30" s="57"/>
    </row>
    <row r="31" spans="1:6" x14ac:dyDescent="0.25">
      <c r="A31" s="601">
        <v>3</v>
      </c>
      <c r="B31" s="604" t="s">
        <v>266</v>
      </c>
      <c r="C31" s="605"/>
      <c r="D31" s="606"/>
      <c r="E31" s="57"/>
      <c r="F31" s="57"/>
    </row>
    <row r="32" spans="1:6" x14ac:dyDescent="0.25">
      <c r="A32" s="602"/>
      <c r="B32" s="176" t="s">
        <v>242</v>
      </c>
      <c r="C32" s="623" t="s">
        <v>267</v>
      </c>
      <c r="D32" s="624"/>
      <c r="E32" s="57"/>
      <c r="F32" s="57"/>
    </row>
    <row r="33" spans="1:6" x14ac:dyDescent="0.25">
      <c r="A33" s="602"/>
      <c r="B33" s="171" t="s">
        <v>244</v>
      </c>
      <c r="C33" s="625" t="s">
        <v>268</v>
      </c>
      <c r="D33" s="626"/>
      <c r="E33" s="57"/>
      <c r="F33" s="57"/>
    </row>
    <row r="34" spans="1:6" ht="15.75" x14ac:dyDescent="0.25">
      <c r="A34" s="602"/>
      <c r="B34" s="176" t="s">
        <v>222</v>
      </c>
      <c r="C34" s="627" t="s">
        <v>269</v>
      </c>
      <c r="D34" s="628"/>
      <c r="E34" s="57"/>
      <c r="F34" s="57"/>
    </row>
    <row r="35" spans="1:6" x14ac:dyDescent="0.25">
      <c r="A35" s="602"/>
      <c r="B35" s="176" t="s">
        <v>270</v>
      </c>
      <c r="C35" s="600">
        <v>10</v>
      </c>
      <c r="D35" s="600"/>
      <c r="E35" s="57"/>
      <c r="F35" s="57"/>
    </row>
    <row r="36" spans="1:6" x14ac:dyDescent="0.25">
      <c r="A36" s="602"/>
      <c r="B36" s="176" t="s">
        <v>39</v>
      </c>
      <c r="C36" s="600">
        <v>20</v>
      </c>
      <c r="D36" s="600"/>
      <c r="E36" s="57"/>
      <c r="F36" s="57"/>
    </row>
    <row r="37" spans="1:6" x14ac:dyDescent="0.25">
      <c r="A37" s="602"/>
      <c r="B37" s="166" t="s">
        <v>271</v>
      </c>
      <c r="C37" s="600">
        <v>2200</v>
      </c>
      <c r="D37" s="600"/>
      <c r="E37" s="57"/>
      <c r="F37" s="57"/>
    </row>
    <row r="38" spans="1:6" x14ac:dyDescent="0.25">
      <c r="A38" s="603"/>
      <c r="B38" s="166" t="s">
        <v>272</v>
      </c>
      <c r="C38" s="600">
        <v>22000</v>
      </c>
      <c r="D38" s="600"/>
      <c r="E38" s="57"/>
      <c r="F38" s="57"/>
    </row>
    <row r="39" spans="1:6" x14ac:dyDescent="0.25">
      <c r="A39" s="170"/>
      <c r="B39" s="171"/>
      <c r="C39" s="171"/>
      <c r="D39" s="172"/>
      <c r="E39" s="57"/>
      <c r="F39" s="57"/>
    </row>
    <row r="40" spans="1:6" x14ac:dyDescent="0.25">
      <c r="A40" s="185"/>
      <c r="B40" s="166" t="s">
        <v>273</v>
      </c>
      <c r="C40" s="168" t="s">
        <v>274</v>
      </c>
      <c r="D40" s="183"/>
      <c r="E40" s="57"/>
      <c r="F40" s="57"/>
    </row>
    <row r="41" spans="1:6" x14ac:dyDescent="0.25">
      <c r="A41" s="177"/>
      <c r="B41" s="177"/>
      <c r="C41" s="177"/>
      <c r="D41" s="177"/>
      <c r="E41" s="57"/>
      <c r="F41" s="57"/>
    </row>
    <row r="42" spans="1:6" ht="20.25" x14ac:dyDescent="0.25">
      <c r="A42" s="591" t="s">
        <v>275</v>
      </c>
      <c r="B42" s="591"/>
      <c r="C42" s="591"/>
      <c r="D42" s="591"/>
      <c r="E42" s="57"/>
      <c r="F42" s="57"/>
    </row>
    <row r="43" spans="1:6" x14ac:dyDescent="0.25">
      <c r="A43" s="168" t="s">
        <v>2</v>
      </c>
      <c r="B43" s="612" t="s">
        <v>234</v>
      </c>
      <c r="C43" s="613"/>
      <c r="D43" s="614"/>
      <c r="E43" s="57"/>
      <c r="F43" s="57"/>
    </row>
    <row r="44" spans="1:6" x14ac:dyDescent="0.25">
      <c r="A44" s="168" t="s">
        <v>235</v>
      </c>
      <c r="B44" s="615" t="s">
        <v>234</v>
      </c>
      <c r="C44" s="616"/>
      <c r="D44" s="617"/>
      <c r="E44" s="57"/>
      <c r="F44" s="57"/>
    </row>
    <row r="45" spans="1:6" x14ac:dyDescent="0.25">
      <c r="A45" s="169" t="s">
        <v>6</v>
      </c>
      <c r="B45" s="618" t="s">
        <v>276</v>
      </c>
      <c r="C45" s="619"/>
      <c r="D45" s="620"/>
      <c r="E45" s="57"/>
      <c r="F45" s="57"/>
    </row>
    <row r="46" spans="1:6" ht="72" customHeight="1" x14ac:dyDescent="0.25">
      <c r="A46" s="169" t="s">
        <v>277</v>
      </c>
      <c r="B46" s="631" t="s">
        <v>278</v>
      </c>
      <c r="C46" s="631"/>
      <c r="D46" s="631"/>
    </row>
    <row r="47" spans="1:6" x14ac:dyDescent="0.25">
      <c r="A47" s="168" t="s">
        <v>139</v>
      </c>
      <c r="B47" s="595" t="s">
        <v>240</v>
      </c>
      <c r="C47" s="595"/>
      <c r="D47" s="595"/>
    </row>
    <row r="48" spans="1:6" ht="7.5" customHeight="1" x14ac:dyDescent="0.25">
      <c r="A48" s="170"/>
      <c r="B48" s="171"/>
      <c r="C48" s="171"/>
      <c r="D48" s="172"/>
    </row>
    <row r="49" spans="1:4" x14ac:dyDescent="0.25">
      <c r="A49" s="601">
        <v>1</v>
      </c>
      <c r="B49" s="604" t="s">
        <v>241</v>
      </c>
      <c r="C49" s="605"/>
      <c r="D49" s="606"/>
    </row>
    <row r="50" spans="1:4" ht="33" customHeight="1" x14ac:dyDescent="0.25">
      <c r="A50" s="602"/>
      <c r="B50" s="169" t="s">
        <v>242</v>
      </c>
      <c r="C50" s="610" t="s">
        <v>243</v>
      </c>
      <c r="D50" s="611"/>
    </row>
    <row r="51" spans="1:4" x14ac:dyDescent="0.25">
      <c r="A51" s="602"/>
      <c r="B51" s="168" t="s">
        <v>244</v>
      </c>
      <c r="C51" s="600" t="s">
        <v>245</v>
      </c>
      <c r="D51" s="600"/>
    </row>
    <row r="52" spans="1:4" x14ac:dyDescent="0.25">
      <c r="A52" s="602"/>
      <c r="B52" s="168" t="s">
        <v>246</v>
      </c>
      <c r="C52" s="600" t="s">
        <v>247</v>
      </c>
      <c r="D52" s="600"/>
    </row>
    <row r="53" spans="1:4" x14ac:dyDescent="0.25">
      <c r="A53" s="602"/>
      <c r="B53" s="168" t="s">
        <v>248</v>
      </c>
      <c r="C53" s="600" t="s">
        <v>249</v>
      </c>
      <c r="D53" s="600"/>
    </row>
    <row r="54" spans="1:4" x14ac:dyDescent="0.25">
      <c r="A54" s="602"/>
      <c r="B54" s="168" t="s">
        <v>250</v>
      </c>
      <c r="C54" s="600" t="s">
        <v>251</v>
      </c>
      <c r="D54" s="600"/>
    </row>
    <row r="55" spans="1:4" x14ac:dyDescent="0.25">
      <c r="A55" s="602"/>
      <c r="B55" s="168" t="s">
        <v>252</v>
      </c>
      <c r="C55" s="600">
        <v>4400</v>
      </c>
      <c r="D55" s="600"/>
    </row>
    <row r="56" spans="1:4" x14ac:dyDescent="0.25">
      <c r="A56" s="602"/>
      <c r="B56" s="168" t="s">
        <v>253</v>
      </c>
      <c r="C56" s="600">
        <v>6600</v>
      </c>
      <c r="D56" s="600"/>
    </row>
    <row r="57" spans="1:4" x14ac:dyDescent="0.25">
      <c r="A57" s="603"/>
      <c r="B57" s="168" t="s">
        <v>254</v>
      </c>
      <c r="C57" s="600">
        <v>22000</v>
      </c>
      <c r="D57" s="600"/>
    </row>
    <row r="58" spans="1:4" ht="2.25" customHeight="1" x14ac:dyDescent="0.25">
      <c r="A58" s="600"/>
      <c r="B58" s="600"/>
      <c r="C58" s="600"/>
      <c r="D58" s="600"/>
    </row>
    <row r="59" spans="1:4" ht="7.5" customHeight="1" x14ac:dyDescent="0.25">
      <c r="A59" s="600"/>
      <c r="B59" s="600"/>
      <c r="C59" s="600"/>
      <c r="D59" s="600"/>
    </row>
    <row r="60" spans="1:4" ht="12" customHeight="1" x14ac:dyDescent="0.25">
      <c r="A60" s="601">
        <v>2</v>
      </c>
      <c r="B60" s="604" t="s">
        <v>255</v>
      </c>
      <c r="C60" s="605"/>
      <c r="D60" s="606"/>
    </row>
    <row r="61" spans="1:4" ht="21.75" customHeight="1" x14ac:dyDescent="0.25">
      <c r="A61" s="602"/>
      <c r="B61" s="168" t="s">
        <v>256</v>
      </c>
      <c r="C61" s="629" t="s">
        <v>257</v>
      </c>
      <c r="D61" s="630"/>
    </row>
    <row r="62" spans="1:4" ht="17.25" customHeight="1" x14ac:dyDescent="0.25">
      <c r="A62" s="602"/>
      <c r="B62" s="168" t="s">
        <v>242</v>
      </c>
      <c r="C62" s="607" t="s">
        <v>258</v>
      </c>
      <c r="D62" s="608"/>
    </row>
    <row r="63" spans="1:4" ht="15.75" x14ac:dyDescent="0.25">
      <c r="A63" s="602"/>
      <c r="B63" s="168" t="s">
        <v>244</v>
      </c>
      <c r="C63" s="609" t="s">
        <v>259</v>
      </c>
      <c r="D63" s="609"/>
    </row>
    <row r="64" spans="1:4" x14ac:dyDescent="0.25">
      <c r="A64" s="602"/>
      <c r="B64" s="168" t="s">
        <v>190</v>
      </c>
      <c r="C64" s="174" t="s">
        <v>260</v>
      </c>
      <c r="D64" s="174" t="s">
        <v>261</v>
      </c>
    </row>
    <row r="65" spans="1:4" x14ac:dyDescent="0.25">
      <c r="A65" s="602"/>
      <c r="B65" s="168" t="s">
        <v>262</v>
      </c>
      <c r="C65" s="132">
        <v>15</v>
      </c>
      <c r="D65" s="132">
        <v>28</v>
      </c>
    </row>
    <row r="66" spans="1:4" x14ac:dyDescent="0.25">
      <c r="A66" s="602"/>
      <c r="B66" s="168" t="s">
        <v>39</v>
      </c>
      <c r="C66" s="132">
        <v>50</v>
      </c>
      <c r="D66" s="163">
        <v>50</v>
      </c>
    </row>
    <row r="67" spans="1:4" x14ac:dyDescent="0.25">
      <c r="A67" s="602"/>
      <c r="B67" s="168" t="s">
        <v>279</v>
      </c>
      <c r="C67" s="164">
        <v>400</v>
      </c>
      <c r="D67" s="165">
        <v>727.27</v>
      </c>
    </row>
    <row r="68" spans="1:4" x14ac:dyDescent="0.25">
      <c r="A68" s="603"/>
      <c r="B68" s="168" t="s">
        <v>264</v>
      </c>
      <c r="C68" s="174">
        <v>14000</v>
      </c>
      <c r="D68" s="174">
        <v>16000</v>
      </c>
    </row>
    <row r="69" spans="1:4" x14ac:dyDescent="0.25">
      <c r="A69" s="175"/>
      <c r="B69" s="168" t="s">
        <v>265</v>
      </c>
      <c r="C69" s="621">
        <v>30000</v>
      </c>
      <c r="D69" s="622"/>
    </row>
    <row r="70" spans="1:4" ht="6" customHeight="1" x14ac:dyDescent="0.25">
      <c r="A70" s="600"/>
      <c r="B70" s="600"/>
      <c r="C70" s="600"/>
      <c r="D70" s="600"/>
    </row>
    <row r="71" spans="1:4" ht="6" hidden="1" customHeight="1" x14ac:dyDescent="0.25">
      <c r="A71" s="600"/>
      <c r="B71" s="600"/>
      <c r="C71" s="600"/>
      <c r="D71" s="600"/>
    </row>
    <row r="72" spans="1:4" x14ac:dyDescent="0.25">
      <c r="A72" s="601">
        <v>3</v>
      </c>
      <c r="B72" s="604" t="s">
        <v>266</v>
      </c>
      <c r="C72" s="605"/>
      <c r="D72" s="606"/>
    </row>
    <row r="73" spans="1:4" ht="20.25" customHeight="1" x14ac:dyDescent="0.25">
      <c r="A73" s="602"/>
      <c r="B73" s="176" t="s">
        <v>242</v>
      </c>
      <c r="C73" s="632" t="s">
        <v>267</v>
      </c>
      <c r="D73" s="633"/>
    </row>
    <row r="74" spans="1:4" x14ac:dyDescent="0.25">
      <c r="A74" s="602"/>
      <c r="B74" s="171" t="s">
        <v>244</v>
      </c>
      <c r="C74" s="625" t="s">
        <v>268</v>
      </c>
      <c r="D74" s="626"/>
    </row>
    <row r="75" spans="1:4" ht="15.75" x14ac:dyDescent="0.25">
      <c r="A75" s="602"/>
      <c r="B75" s="176" t="s">
        <v>222</v>
      </c>
      <c r="C75" s="627" t="s">
        <v>269</v>
      </c>
      <c r="D75" s="628"/>
    </row>
    <row r="76" spans="1:4" x14ac:dyDescent="0.25">
      <c r="A76" s="602"/>
      <c r="B76" s="176" t="s">
        <v>270</v>
      </c>
      <c r="C76" s="600">
        <v>10</v>
      </c>
      <c r="D76" s="600"/>
    </row>
    <row r="77" spans="1:4" x14ac:dyDescent="0.25">
      <c r="A77" s="602"/>
      <c r="B77" s="176" t="s">
        <v>39</v>
      </c>
      <c r="C77" s="600">
        <v>20</v>
      </c>
      <c r="D77" s="600"/>
    </row>
    <row r="78" spans="1:4" x14ac:dyDescent="0.25">
      <c r="A78" s="602"/>
      <c r="B78" s="166" t="s">
        <v>271</v>
      </c>
      <c r="C78" s="600">
        <v>2200</v>
      </c>
      <c r="D78" s="600"/>
    </row>
    <row r="79" spans="1:4" x14ac:dyDescent="0.25">
      <c r="A79" s="603"/>
      <c r="B79" s="166" t="s">
        <v>272</v>
      </c>
      <c r="C79" s="600">
        <v>22000</v>
      </c>
      <c r="D79" s="600"/>
    </row>
    <row r="80" spans="1:4" ht="7.5" customHeight="1" x14ac:dyDescent="0.25">
      <c r="A80" s="170"/>
      <c r="B80" s="171"/>
      <c r="C80" s="171"/>
      <c r="D80" s="172"/>
    </row>
    <row r="81" spans="1:4" x14ac:dyDescent="0.25">
      <c r="A81" s="185"/>
      <c r="B81" s="166" t="s">
        <v>273</v>
      </c>
      <c r="C81" s="168" t="s">
        <v>274</v>
      </c>
      <c r="D81" s="183"/>
    </row>
    <row r="83" spans="1:4" ht="20.25" x14ac:dyDescent="0.25">
      <c r="A83" s="591" t="s">
        <v>233</v>
      </c>
      <c r="B83" s="591"/>
      <c r="C83" s="591"/>
      <c r="D83" s="591"/>
    </row>
    <row r="84" spans="1:4" x14ac:dyDescent="0.25">
      <c r="A84" s="168" t="s">
        <v>2</v>
      </c>
      <c r="B84" s="595" t="s">
        <v>234</v>
      </c>
      <c r="C84" s="595"/>
      <c r="D84" s="595"/>
    </row>
    <row r="85" spans="1:4" x14ac:dyDescent="0.25">
      <c r="A85" s="168" t="s">
        <v>235</v>
      </c>
      <c r="B85" s="595" t="s">
        <v>280</v>
      </c>
      <c r="C85" s="595"/>
      <c r="D85" s="595"/>
    </row>
    <row r="86" spans="1:4" x14ac:dyDescent="0.25">
      <c r="A86" s="168" t="s">
        <v>6</v>
      </c>
      <c r="B86" s="595" t="s">
        <v>281</v>
      </c>
      <c r="C86" s="595"/>
      <c r="D86" s="595"/>
    </row>
    <row r="87" spans="1:4" ht="65.25" customHeight="1" x14ac:dyDescent="0.25">
      <c r="A87" s="178" t="s">
        <v>277</v>
      </c>
      <c r="B87" s="631" t="s">
        <v>564</v>
      </c>
      <c r="C87" s="631"/>
      <c r="D87" s="631"/>
    </row>
    <row r="88" spans="1:4" x14ac:dyDescent="0.25">
      <c r="A88" s="176" t="s">
        <v>139</v>
      </c>
      <c r="B88" s="634" t="s">
        <v>240</v>
      </c>
      <c r="C88" s="634"/>
      <c r="D88" s="634"/>
    </row>
    <row r="89" spans="1:4" x14ac:dyDescent="0.25">
      <c r="A89" s="621"/>
      <c r="B89" s="635"/>
      <c r="C89" s="179"/>
      <c r="D89" s="180"/>
    </row>
    <row r="90" spans="1:4" x14ac:dyDescent="0.25">
      <c r="A90" s="601">
        <v>1</v>
      </c>
      <c r="B90" s="636" t="s">
        <v>241</v>
      </c>
      <c r="C90" s="637"/>
      <c r="D90" s="638"/>
    </row>
    <row r="91" spans="1:4" ht="15.75" x14ac:dyDescent="0.25">
      <c r="A91" s="602"/>
      <c r="B91" s="169" t="s">
        <v>242</v>
      </c>
      <c r="C91" s="610" t="s">
        <v>282</v>
      </c>
      <c r="D91" s="611"/>
    </row>
    <row r="92" spans="1:4" x14ac:dyDescent="0.25">
      <c r="A92" s="602"/>
      <c r="B92" s="168" t="s">
        <v>244</v>
      </c>
      <c r="C92" s="600" t="s">
        <v>245</v>
      </c>
      <c r="D92" s="600"/>
    </row>
    <row r="93" spans="1:4" x14ac:dyDescent="0.25">
      <c r="A93" s="602"/>
      <c r="B93" s="168" t="s">
        <v>246</v>
      </c>
      <c r="C93" s="600" t="s">
        <v>247</v>
      </c>
      <c r="D93" s="600"/>
    </row>
    <row r="94" spans="1:4" x14ac:dyDescent="0.25">
      <c r="A94" s="602"/>
      <c r="B94" s="168" t="s">
        <v>248</v>
      </c>
      <c r="C94" s="600" t="s">
        <v>249</v>
      </c>
      <c r="D94" s="600"/>
    </row>
    <row r="95" spans="1:4" x14ac:dyDescent="0.25">
      <c r="A95" s="602"/>
      <c r="B95" s="168" t="s">
        <v>250</v>
      </c>
      <c r="C95" s="600" t="s">
        <v>251</v>
      </c>
      <c r="D95" s="600"/>
    </row>
    <row r="96" spans="1:4" x14ac:dyDescent="0.25">
      <c r="A96" s="602"/>
      <c r="B96" s="168" t="s">
        <v>252</v>
      </c>
      <c r="C96" s="600">
        <v>4400</v>
      </c>
      <c r="D96" s="600"/>
    </row>
    <row r="97" spans="1:4" x14ac:dyDescent="0.25">
      <c r="A97" s="602"/>
      <c r="B97" s="168" t="s">
        <v>253</v>
      </c>
      <c r="C97" s="600">
        <v>6600</v>
      </c>
      <c r="D97" s="600"/>
    </row>
    <row r="98" spans="1:4" x14ac:dyDescent="0.25">
      <c r="A98" s="603"/>
      <c r="B98" s="168" t="s">
        <v>254</v>
      </c>
      <c r="C98" s="600">
        <v>22000</v>
      </c>
      <c r="D98" s="600"/>
    </row>
    <row r="99" spans="1:4" ht="3.75" customHeight="1" x14ac:dyDescent="0.25">
      <c r="A99" s="600"/>
      <c r="B99" s="600"/>
      <c r="C99" s="600"/>
      <c r="D99" s="600"/>
    </row>
    <row r="100" spans="1:4" ht="7.5" customHeight="1" x14ac:dyDescent="0.25">
      <c r="A100" s="600"/>
      <c r="B100" s="600"/>
      <c r="C100" s="600"/>
      <c r="D100" s="600"/>
    </row>
    <row r="101" spans="1:4" x14ac:dyDescent="0.25">
      <c r="A101" s="601">
        <v>2</v>
      </c>
      <c r="B101" s="604" t="s">
        <v>255</v>
      </c>
      <c r="C101" s="605"/>
      <c r="D101" s="606"/>
    </row>
    <row r="102" spans="1:4" ht="15.75" x14ac:dyDescent="0.25">
      <c r="A102" s="602"/>
      <c r="B102" s="168" t="s">
        <v>256</v>
      </c>
      <c r="C102" s="173" t="s">
        <v>257</v>
      </c>
      <c r="D102" s="173"/>
    </row>
    <row r="103" spans="1:4" ht="15.75" x14ac:dyDescent="0.25">
      <c r="A103" s="602"/>
      <c r="B103" s="168" t="s">
        <v>242</v>
      </c>
      <c r="C103" s="607" t="s">
        <v>258</v>
      </c>
      <c r="D103" s="608"/>
    </row>
    <row r="104" spans="1:4" ht="15.75" x14ac:dyDescent="0.25">
      <c r="A104" s="602"/>
      <c r="B104" s="168" t="s">
        <v>244</v>
      </c>
      <c r="C104" s="609" t="s">
        <v>259</v>
      </c>
      <c r="D104" s="609"/>
    </row>
    <row r="105" spans="1:4" x14ac:dyDescent="0.25">
      <c r="A105" s="602"/>
      <c r="B105" s="168" t="s">
        <v>190</v>
      </c>
      <c r="C105" s="174" t="s">
        <v>260</v>
      </c>
      <c r="D105" s="174" t="s">
        <v>261</v>
      </c>
    </row>
    <row r="106" spans="1:4" x14ac:dyDescent="0.25">
      <c r="A106" s="602"/>
      <c r="B106" s="168" t="s">
        <v>262</v>
      </c>
      <c r="C106" s="132">
        <v>15</v>
      </c>
      <c r="D106" s="132">
        <v>20</v>
      </c>
    </row>
    <row r="107" spans="1:4" x14ac:dyDescent="0.25">
      <c r="A107" s="602"/>
      <c r="B107" s="168" t="s">
        <v>39</v>
      </c>
      <c r="C107" s="132">
        <v>50</v>
      </c>
      <c r="D107" s="163">
        <v>50</v>
      </c>
    </row>
    <row r="108" spans="1:4" x14ac:dyDescent="0.25">
      <c r="A108" s="602"/>
      <c r="B108" s="168" t="s">
        <v>279</v>
      </c>
      <c r="C108" s="164">
        <v>400</v>
      </c>
      <c r="D108" s="165">
        <v>533.33000000000004</v>
      </c>
    </row>
    <row r="109" spans="1:4" x14ac:dyDescent="0.25">
      <c r="A109" s="603"/>
      <c r="B109" s="168" t="s">
        <v>264</v>
      </c>
      <c r="C109" s="174">
        <v>14000</v>
      </c>
      <c r="D109" s="174">
        <v>16000</v>
      </c>
    </row>
    <row r="110" spans="1:4" x14ac:dyDescent="0.25">
      <c r="A110" s="175"/>
      <c r="B110" s="168" t="s">
        <v>265</v>
      </c>
      <c r="C110" s="621">
        <v>30000</v>
      </c>
      <c r="D110" s="622"/>
    </row>
    <row r="111" spans="1:4" ht="7.5" customHeight="1" x14ac:dyDescent="0.25">
      <c r="A111" s="600"/>
      <c r="B111" s="600"/>
      <c r="C111" s="600"/>
      <c r="D111" s="600"/>
    </row>
    <row r="112" spans="1:4" ht="2.25" customHeight="1" x14ac:dyDescent="0.25">
      <c r="A112" s="600"/>
      <c r="B112" s="600"/>
      <c r="C112" s="600"/>
      <c r="D112" s="600"/>
    </row>
    <row r="113" spans="1:4" x14ac:dyDescent="0.25">
      <c r="A113" s="601">
        <v>3</v>
      </c>
      <c r="B113" s="604" t="s">
        <v>266</v>
      </c>
      <c r="C113" s="605"/>
      <c r="D113" s="606"/>
    </row>
    <row r="114" spans="1:4" x14ac:dyDescent="0.25">
      <c r="A114" s="602"/>
      <c r="B114" s="176" t="s">
        <v>242</v>
      </c>
      <c r="C114" s="623" t="s">
        <v>267</v>
      </c>
      <c r="D114" s="624"/>
    </row>
    <row r="115" spans="1:4" x14ac:dyDescent="0.25">
      <c r="A115" s="602"/>
      <c r="B115" s="171" t="s">
        <v>244</v>
      </c>
      <c r="C115" s="625" t="s">
        <v>268</v>
      </c>
      <c r="D115" s="626"/>
    </row>
    <row r="116" spans="1:4" ht="15.75" x14ac:dyDescent="0.25">
      <c r="A116" s="602"/>
      <c r="B116" s="176" t="s">
        <v>222</v>
      </c>
      <c r="C116" s="627" t="s">
        <v>269</v>
      </c>
      <c r="D116" s="628"/>
    </row>
    <row r="117" spans="1:4" x14ac:dyDescent="0.25">
      <c r="A117" s="602"/>
      <c r="B117" s="176" t="s">
        <v>270</v>
      </c>
      <c r="C117" s="600">
        <v>10</v>
      </c>
      <c r="D117" s="600"/>
    </row>
    <row r="118" spans="1:4" x14ac:dyDescent="0.25">
      <c r="A118" s="602"/>
      <c r="B118" s="176" t="s">
        <v>39</v>
      </c>
      <c r="C118" s="600">
        <v>20</v>
      </c>
      <c r="D118" s="600"/>
    </row>
    <row r="119" spans="1:4" x14ac:dyDescent="0.25">
      <c r="A119" s="602"/>
      <c r="B119" s="166" t="s">
        <v>271</v>
      </c>
      <c r="C119" s="600">
        <v>2200</v>
      </c>
      <c r="D119" s="600"/>
    </row>
    <row r="120" spans="1:4" x14ac:dyDescent="0.25">
      <c r="A120" s="603"/>
      <c r="B120" s="166" t="s">
        <v>272</v>
      </c>
      <c r="C120" s="600">
        <v>22000</v>
      </c>
      <c r="D120" s="600"/>
    </row>
    <row r="121" spans="1:4" x14ac:dyDescent="0.25">
      <c r="A121" s="170"/>
      <c r="B121" s="171"/>
      <c r="C121" s="171"/>
      <c r="D121" s="172"/>
    </row>
    <row r="122" spans="1:4" x14ac:dyDescent="0.25">
      <c r="A122" s="185"/>
      <c r="B122" s="166" t="s">
        <v>273</v>
      </c>
      <c r="C122" s="168" t="s">
        <v>274</v>
      </c>
      <c r="D122" s="183"/>
    </row>
    <row r="124" spans="1:4" ht="20.25" x14ac:dyDescent="0.25">
      <c r="A124" s="591" t="s">
        <v>275</v>
      </c>
      <c r="B124" s="591"/>
      <c r="C124" s="591"/>
      <c r="D124" s="591"/>
    </row>
    <row r="125" spans="1:4" x14ac:dyDescent="0.25">
      <c r="A125" s="168" t="s">
        <v>2</v>
      </c>
      <c r="B125" s="612" t="s">
        <v>234</v>
      </c>
      <c r="C125" s="613"/>
      <c r="D125" s="614"/>
    </row>
    <row r="126" spans="1:4" x14ac:dyDescent="0.25">
      <c r="A126" s="168" t="s">
        <v>235</v>
      </c>
      <c r="B126" s="612" t="s">
        <v>283</v>
      </c>
      <c r="C126" s="613"/>
      <c r="D126" s="614"/>
    </row>
    <row r="127" spans="1:4" x14ac:dyDescent="0.25">
      <c r="A127" s="168" t="s">
        <v>6</v>
      </c>
      <c r="B127" s="612" t="s">
        <v>284</v>
      </c>
      <c r="C127" s="613"/>
      <c r="D127" s="614"/>
    </row>
    <row r="128" spans="1:4" ht="64.5" customHeight="1" x14ac:dyDescent="0.25">
      <c r="A128" s="169" t="s">
        <v>238</v>
      </c>
      <c r="B128" s="639" t="s">
        <v>285</v>
      </c>
      <c r="C128" s="640"/>
      <c r="D128" s="641"/>
    </row>
    <row r="129" spans="1:4" x14ac:dyDescent="0.25">
      <c r="A129" s="168" t="s">
        <v>139</v>
      </c>
      <c r="B129" s="612" t="s">
        <v>240</v>
      </c>
      <c r="C129" s="613"/>
      <c r="D129" s="614"/>
    </row>
    <row r="130" spans="1:4" x14ac:dyDescent="0.25">
      <c r="A130" s="170"/>
      <c r="B130" s="171"/>
      <c r="C130" s="171"/>
      <c r="D130" s="172"/>
    </row>
    <row r="131" spans="1:4" x14ac:dyDescent="0.25">
      <c r="A131" s="601">
        <v>1</v>
      </c>
      <c r="B131" s="604" t="s">
        <v>241</v>
      </c>
      <c r="C131" s="605"/>
      <c r="D131" s="606"/>
    </row>
    <row r="132" spans="1:4" ht="15.75" x14ac:dyDescent="0.25">
      <c r="A132" s="602"/>
      <c r="B132" s="169" t="s">
        <v>242</v>
      </c>
      <c r="C132" s="610" t="s">
        <v>282</v>
      </c>
      <c r="D132" s="611"/>
    </row>
    <row r="133" spans="1:4" x14ac:dyDescent="0.25">
      <c r="A133" s="602"/>
      <c r="B133" s="168" t="s">
        <v>244</v>
      </c>
      <c r="C133" s="600" t="s">
        <v>245</v>
      </c>
      <c r="D133" s="600"/>
    </row>
    <row r="134" spans="1:4" x14ac:dyDescent="0.25">
      <c r="A134" s="602"/>
      <c r="B134" s="168" t="s">
        <v>246</v>
      </c>
      <c r="C134" s="600" t="s">
        <v>247</v>
      </c>
      <c r="D134" s="600"/>
    </row>
    <row r="135" spans="1:4" x14ac:dyDescent="0.25">
      <c r="A135" s="602"/>
      <c r="B135" s="168" t="s">
        <v>248</v>
      </c>
      <c r="C135" s="600" t="s">
        <v>249</v>
      </c>
      <c r="D135" s="600"/>
    </row>
    <row r="136" spans="1:4" x14ac:dyDescent="0.25">
      <c r="A136" s="602"/>
      <c r="B136" s="168" t="s">
        <v>250</v>
      </c>
      <c r="C136" s="600" t="s">
        <v>251</v>
      </c>
      <c r="D136" s="600"/>
    </row>
    <row r="137" spans="1:4" x14ac:dyDescent="0.25">
      <c r="A137" s="602"/>
      <c r="B137" s="168" t="s">
        <v>252</v>
      </c>
      <c r="C137" s="600">
        <v>4400</v>
      </c>
      <c r="D137" s="600"/>
    </row>
    <row r="138" spans="1:4" x14ac:dyDescent="0.25">
      <c r="A138" s="602"/>
      <c r="B138" s="168" t="s">
        <v>253</v>
      </c>
      <c r="C138" s="600">
        <v>6600</v>
      </c>
      <c r="D138" s="600"/>
    </row>
    <row r="139" spans="1:4" x14ac:dyDescent="0.25">
      <c r="A139" s="603"/>
      <c r="B139" s="168" t="s">
        <v>254</v>
      </c>
      <c r="C139" s="600">
        <v>22000</v>
      </c>
      <c r="D139" s="600"/>
    </row>
    <row r="140" spans="1:4" ht="7.5" customHeight="1" x14ac:dyDescent="0.25">
      <c r="A140" s="600"/>
      <c r="B140" s="600"/>
      <c r="C140" s="600"/>
      <c r="D140" s="600"/>
    </row>
    <row r="141" spans="1:4" ht="1.5" customHeight="1" x14ac:dyDescent="0.25">
      <c r="A141" s="600"/>
      <c r="B141" s="600"/>
      <c r="C141" s="600"/>
      <c r="D141" s="600"/>
    </row>
    <row r="142" spans="1:4" x14ac:dyDescent="0.25">
      <c r="A142" s="601">
        <v>2</v>
      </c>
      <c r="B142" s="604" t="s">
        <v>255</v>
      </c>
      <c r="C142" s="605"/>
      <c r="D142" s="606"/>
    </row>
    <row r="143" spans="1:4" ht="15.75" x14ac:dyDescent="0.25">
      <c r="A143" s="602"/>
      <c r="B143" s="168" t="s">
        <v>256</v>
      </c>
      <c r="C143" s="173" t="s">
        <v>257</v>
      </c>
      <c r="D143" s="173"/>
    </row>
    <row r="144" spans="1:4" ht="15.75" x14ac:dyDescent="0.25">
      <c r="A144" s="602"/>
      <c r="B144" s="168" t="s">
        <v>242</v>
      </c>
      <c r="C144" s="607" t="s">
        <v>258</v>
      </c>
      <c r="D144" s="608"/>
    </row>
    <row r="145" spans="1:4" ht="15.75" x14ac:dyDescent="0.25">
      <c r="A145" s="602"/>
      <c r="B145" s="168" t="s">
        <v>244</v>
      </c>
      <c r="C145" s="609" t="s">
        <v>259</v>
      </c>
      <c r="D145" s="609"/>
    </row>
    <row r="146" spans="1:4" x14ac:dyDescent="0.25">
      <c r="A146" s="602"/>
      <c r="B146" s="168" t="s">
        <v>190</v>
      </c>
      <c r="C146" s="174" t="s">
        <v>260</v>
      </c>
      <c r="D146" s="174" t="s">
        <v>261</v>
      </c>
    </row>
    <row r="147" spans="1:4" x14ac:dyDescent="0.25">
      <c r="A147" s="602"/>
      <c r="B147" s="168" t="s">
        <v>262</v>
      </c>
      <c r="C147" s="132">
        <v>10</v>
      </c>
      <c r="D147" s="132">
        <v>15</v>
      </c>
    </row>
    <row r="148" spans="1:4" x14ac:dyDescent="0.25">
      <c r="A148" s="602"/>
      <c r="B148" s="168" t="s">
        <v>39</v>
      </c>
      <c r="C148" s="132">
        <v>50</v>
      </c>
      <c r="D148" s="163">
        <v>50</v>
      </c>
    </row>
    <row r="149" spans="1:4" x14ac:dyDescent="0.25">
      <c r="A149" s="602"/>
      <c r="B149" s="168" t="s">
        <v>279</v>
      </c>
      <c r="C149" s="164">
        <v>350</v>
      </c>
      <c r="D149" s="165">
        <v>457.14</v>
      </c>
    </row>
    <row r="150" spans="1:4" x14ac:dyDescent="0.25">
      <c r="A150" s="603"/>
      <c r="B150" s="168" t="s">
        <v>264</v>
      </c>
      <c r="C150" s="174">
        <v>14000</v>
      </c>
      <c r="D150" s="174">
        <v>16000</v>
      </c>
    </row>
    <row r="151" spans="1:4" x14ac:dyDescent="0.25">
      <c r="A151" s="175"/>
      <c r="B151" s="168" t="s">
        <v>265</v>
      </c>
      <c r="C151" s="621">
        <v>30000</v>
      </c>
      <c r="D151" s="622"/>
    </row>
    <row r="152" spans="1:4" ht="7.5" customHeight="1" x14ac:dyDescent="0.25">
      <c r="A152" s="600"/>
      <c r="B152" s="600"/>
      <c r="C152" s="600"/>
      <c r="D152" s="600"/>
    </row>
    <row r="153" spans="1:4" ht="7.5" customHeight="1" x14ac:dyDescent="0.25">
      <c r="A153" s="600"/>
      <c r="B153" s="600"/>
      <c r="C153" s="600"/>
      <c r="D153" s="600"/>
    </row>
    <row r="154" spans="1:4" x14ac:dyDescent="0.25">
      <c r="A154" s="601">
        <v>3</v>
      </c>
      <c r="B154" s="604" t="s">
        <v>266</v>
      </c>
      <c r="C154" s="605"/>
      <c r="D154" s="606"/>
    </row>
    <row r="155" spans="1:4" x14ac:dyDescent="0.25">
      <c r="A155" s="602"/>
      <c r="B155" s="176" t="s">
        <v>242</v>
      </c>
      <c r="C155" s="623" t="s">
        <v>267</v>
      </c>
      <c r="D155" s="624"/>
    </row>
    <row r="156" spans="1:4" x14ac:dyDescent="0.25">
      <c r="A156" s="602"/>
      <c r="B156" s="171" t="s">
        <v>244</v>
      </c>
      <c r="C156" s="625" t="s">
        <v>268</v>
      </c>
      <c r="D156" s="626"/>
    </row>
    <row r="157" spans="1:4" ht="15.75" x14ac:dyDescent="0.25">
      <c r="A157" s="602"/>
      <c r="B157" s="176" t="s">
        <v>222</v>
      </c>
      <c r="C157" s="627" t="s">
        <v>269</v>
      </c>
      <c r="D157" s="628"/>
    </row>
    <row r="158" spans="1:4" x14ac:dyDescent="0.25">
      <c r="A158" s="602"/>
      <c r="B158" s="176" t="s">
        <v>270</v>
      </c>
      <c r="C158" s="600">
        <v>10</v>
      </c>
      <c r="D158" s="600"/>
    </row>
    <row r="159" spans="1:4" x14ac:dyDescent="0.25">
      <c r="A159" s="602"/>
      <c r="B159" s="176" t="s">
        <v>39</v>
      </c>
      <c r="C159" s="600">
        <v>20</v>
      </c>
      <c r="D159" s="600"/>
    </row>
    <row r="160" spans="1:4" x14ac:dyDescent="0.25">
      <c r="A160" s="602"/>
      <c r="B160" s="166" t="s">
        <v>271</v>
      </c>
      <c r="C160" s="600">
        <v>2200</v>
      </c>
      <c r="D160" s="600"/>
    </row>
    <row r="161" spans="1:4" x14ac:dyDescent="0.25">
      <c r="A161" s="603"/>
      <c r="B161" s="166" t="s">
        <v>272</v>
      </c>
      <c r="C161" s="600">
        <v>22000</v>
      </c>
      <c r="D161" s="600"/>
    </row>
    <row r="162" spans="1:4" x14ac:dyDescent="0.25">
      <c r="A162" s="170"/>
      <c r="B162" s="171"/>
      <c r="C162" s="171"/>
      <c r="D162" s="172"/>
    </row>
    <row r="163" spans="1:4" x14ac:dyDescent="0.25">
      <c r="A163" s="170"/>
      <c r="B163" s="166" t="s">
        <v>273</v>
      </c>
      <c r="C163" s="168" t="s">
        <v>274</v>
      </c>
      <c r="D163" s="172"/>
    </row>
    <row r="164" spans="1:4" ht="9" customHeight="1" x14ac:dyDescent="0.25">
      <c r="A164" s="186"/>
      <c r="B164" s="187"/>
      <c r="C164" s="187"/>
      <c r="D164" s="188"/>
    </row>
    <row r="165" spans="1:4" ht="20.25" x14ac:dyDescent="0.25">
      <c r="A165" s="642" t="s">
        <v>275</v>
      </c>
      <c r="B165" s="643"/>
      <c r="C165" s="643"/>
      <c r="D165" s="644"/>
    </row>
    <row r="166" spans="1:4" x14ac:dyDescent="0.25">
      <c r="A166" s="168" t="s">
        <v>286</v>
      </c>
      <c r="B166" s="612" t="s">
        <v>234</v>
      </c>
      <c r="C166" s="613"/>
      <c r="D166" s="614"/>
    </row>
    <row r="167" spans="1:4" x14ac:dyDescent="0.25">
      <c r="A167" s="168" t="s">
        <v>235</v>
      </c>
      <c r="B167" s="612" t="s">
        <v>287</v>
      </c>
      <c r="C167" s="613"/>
      <c r="D167" s="614"/>
    </row>
    <row r="168" spans="1:4" x14ac:dyDescent="0.25">
      <c r="A168" s="168" t="s">
        <v>6</v>
      </c>
      <c r="B168" s="612" t="s">
        <v>288</v>
      </c>
      <c r="C168" s="613"/>
      <c r="D168" s="614"/>
    </row>
    <row r="169" spans="1:4" x14ac:dyDescent="0.25">
      <c r="A169" s="182" t="s">
        <v>277</v>
      </c>
      <c r="B169" s="623" t="s">
        <v>289</v>
      </c>
      <c r="C169" s="645"/>
      <c r="D169" s="624"/>
    </row>
    <row r="170" spans="1:4" x14ac:dyDescent="0.25">
      <c r="A170" s="168" t="s">
        <v>139</v>
      </c>
      <c r="B170" s="612" t="s">
        <v>240</v>
      </c>
      <c r="C170" s="613"/>
      <c r="D170" s="614"/>
    </row>
    <row r="171" spans="1:4" x14ac:dyDescent="0.25">
      <c r="A171" s="170"/>
      <c r="B171" s="171"/>
      <c r="C171" s="171"/>
      <c r="D171" s="172"/>
    </row>
    <row r="172" spans="1:4" x14ac:dyDescent="0.25">
      <c r="A172" s="601">
        <v>1</v>
      </c>
      <c r="B172" s="604" t="s">
        <v>241</v>
      </c>
      <c r="C172" s="605"/>
      <c r="D172" s="606"/>
    </row>
    <row r="173" spans="1:4" ht="15.75" x14ac:dyDescent="0.25">
      <c r="A173" s="602"/>
      <c r="B173" s="169" t="s">
        <v>242</v>
      </c>
      <c r="C173" s="610" t="s">
        <v>243</v>
      </c>
      <c r="D173" s="611"/>
    </row>
    <row r="174" spans="1:4" x14ac:dyDescent="0.25">
      <c r="A174" s="602"/>
      <c r="B174" s="168" t="s">
        <v>244</v>
      </c>
      <c r="C174" s="600" t="s">
        <v>245</v>
      </c>
      <c r="D174" s="600"/>
    </row>
    <row r="175" spans="1:4" x14ac:dyDescent="0.25">
      <c r="A175" s="602"/>
      <c r="B175" s="168" t="s">
        <v>246</v>
      </c>
      <c r="C175" s="600" t="s">
        <v>247</v>
      </c>
      <c r="D175" s="600"/>
    </row>
    <row r="176" spans="1:4" x14ac:dyDescent="0.25">
      <c r="A176" s="602"/>
      <c r="B176" s="168" t="s">
        <v>248</v>
      </c>
      <c r="C176" s="600" t="s">
        <v>249</v>
      </c>
      <c r="D176" s="600"/>
    </row>
    <row r="177" spans="1:4" x14ac:dyDescent="0.25">
      <c r="A177" s="602"/>
      <c r="B177" s="168" t="s">
        <v>250</v>
      </c>
      <c r="C177" s="600" t="s">
        <v>251</v>
      </c>
      <c r="D177" s="600"/>
    </row>
    <row r="178" spans="1:4" x14ac:dyDescent="0.25">
      <c r="A178" s="602"/>
      <c r="B178" s="168" t="s">
        <v>252</v>
      </c>
      <c r="C178" s="600">
        <v>4400</v>
      </c>
      <c r="D178" s="600"/>
    </row>
    <row r="179" spans="1:4" x14ac:dyDescent="0.25">
      <c r="A179" s="602"/>
      <c r="B179" s="168" t="s">
        <v>253</v>
      </c>
      <c r="C179" s="600">
        <v>6600</v>
      </c>
      <c r="D179" s="600"/>
    </row>
    <row r="180" spans="1:4" x14ac:dyDescent="0.25">
      <c r="A180" s="603"/>
      <c r="B180" s="168" t="s">
        <v>254</v>
      </c>
      <c r="C180" s="600">
        <v>22000</v>
      </c>
      <c r="D180" s="600"/>
    </row>
    <row r="181" spans="1:4" ht="3.75" customHeight="1" x14ac:dyDescent="0.25">
      <c r="A181" s="600"/>
      <c r="B181" s="600"/>
      <c r="C181" s="600"/>
      <c r="D181" s="600"/>
    </row>
    <row r="182" spans="1:4" ht="5.25" customHeight="1" x14ac:dyDescent="0.25">
      <c r="A182" s="600"/>
      <c r="B182" s="600"/>
      <c r="C182" s="600"/>
      <c r="D182" s="600"/>
    </row>
    <row r="183" spans="1:4" x14ac:dyDescent="0.25">
      <c r="A183" s="601">
        <v>2</v>
      </c>
      <c r="B183" s="604" t="s">
        <v>255</v>
      </c>
      <c r="C183" s="605"/>
      <c r="D183" s="606"/>
    </row>
    <row r="184" spans="1:4" ht="15.75" x14ac:dyDescent="0.25">
      <c r="A184" s="602"/>
      <c r="B184" s="168" t="s">
        <v>256</v>
      </c>
      <c r="C184" s="173" t="s">
        <v>257</v>
      </c>
      <c r="D184" s="173"/>
    </row>
    <row r="185" spans="1:4" ht="15.75" x14ac:dyDescent="0.25">
      <c r="A185" s="602"/>
      <c r="B185" s="168" t="s">
        <v>242</v>
      </c>
      <c r="C185" s="607" t="s">
        <v>258</v>
      </c>
      <c r="D185" s="608"/>
    </row>
    <row r="186" spans="1:4" ht="15.75" x14ac:dyDescent="0.25">
      <c r="A186" s="602"/>
      <c r="B186" s="168" t="s">
        <v>244</v>
      </c>
      <c r="C186" s="609" t="s">
        <v>259</v>
      </c>
      <c r="D186" s="609"/>
    </row>
    <row r="187" spans="1:4" x14ac:dyDescent="0.25">
      <c r="A187" s="602"/>
      <c r="B187" s="168" t="s">
        <v>190</v>
      </c>
      <c r="C187" s="174" t="s">
        <v>260</v>
      </c>
      <c r="D187" s="174" t="s">
        <v>261</v>
      </c>
    </row>
    <row r="188" spans="1:4" x14ac:dyDescent="0.25">
      <c r="A188" s="602"/>
      <c r="B188" s="168" t="s">
        <v>262</v>
      </c>
      <c r="C188" s="132">
        <v>15</v>
      </c>
      <c r="D188" s="132">
        <v>30</v>
      </c>
    </row>
    <row r="189" spans="1:4" x14ac:dyDescent="0.25">
      <c r="A189" s="602"/>
      <c r="B189" s="168" t="s">
        <v>39</v>
      </c>
      <c r="C189" s="132">
        <v>50</v>
      </c>
      <c r="D189" s="163">
        <v>50</v>
      </c>
    </row>
    <row r="190" spans="1:4" x14ac:dyDescent="0.25">
      <c r="A190" s="602"/>
      <c r="B190" s="168" t="s">
        <v>279</v>
      </c>
      <c r="C190" s="164">
        <v>400</v>
      </c>
      <c r="D190" s="165">
        <v>800</v>
      </c>
    </row>
    <row r="191" spans="1:4" x14ac:dyDescent="0.25">
      <c r="A191" s="603"/>
      <c r="B191" s="168" t="s">
        <v>264</v>
      </c>
      <c r="C191" s="174">
        <v>14000</v>
      </c>
      <c r="D191" s="174">
        <v>16000</v>
      </c>
    </row>
    <row r="192" spans="1:4" x14ac:dyDescent="0.25">
      <c r="A192" s="175"/>
      <c r="B192" s="168" t="s">
        <v>265</v>
      </c>
      <c r="C192" s="621">
        <v>30000</v>
      </c>
      <c r="D192" s="622"/>
    </row>
    <row r="193" spans="1:4" x14ac:dyDescent="0.25">
      <c r="A193" s="600"/>
      <c r="B193" s="600"/>
      <c r="C193" s="600"/>
      <c r="D193" s="600"/>
    </row>
    <row r="194" spans="1:4" x14ac:dyDescent="0.25">
      <c r="A194" s="600"/>
      <c r="B194" s="600"/>
      <c r="C194" s="600"/>
      <c r="D194" s="600"/>
    </row>
    <row r="195" spans="1:4" x14ac:dyDescent="0.25">
      <c r="A195" s="601">
        <v>3</v>
      </c>
      <c r="B195" s="604" t="s">
        <v>266</v>
      </c>
      <c r="C195" s="605"/>
      <c r="D195" s="606"/>
    </row>
    <row r="196" spans="1:4" x14ac:dyDescent="0.25">
      <c r="A196" s="602"/>
      <c r="B196" s="176" t="s">
        <v>242</v>
      </c>
      <c r="C196" s="623" t="s">
        <v>267</v>
      </c>
      <c r="D196" s="624"/>
    </row>
    <row r="197" spans="1:4" x14ac:dyDescent="0.25">
      <c r="A197" s="602"/>
      <c r="B197" s="171" t="s">
        <v>244</v>
      </c>
      <c r="C197" s="625" t="s">
        <v>268</v>
      </c>
      <c r="D197" s="626"/>
    </row>
    <row r="198" spans="1:4" ht="15.75" x14ac:dyDescent="0.25">
      <c r="A198" s="602"/>
      <c r="B198" s="176" t="s">
        <v>222</v>
      </c>
      <c r="C198" s="627" t="s">
        <v>269</v>
      </c>
      <c r="D198" s="628"/>
    </row>
    <row r="199" spans="1:4" x14ac:dyDescent="0.25">
      <c r="A199" s="602"/>
      <c r="B199" s="176" t="s">
        <v>270</v>
      </c>
      <c r="C199" s="600">
        <v>10</v>
      </c>
      <c r="D199" s="600"/>
    </row>
    <row r="200" spans="1:4" x14ac:dyDescent="0.25">
      <c r="A200" s="602"/>
      <c r="B200" s="176" t="s">
        <v>39</v>
      </c>
      <c r="C200" s="600">
        <v>20</v>
      </c>
      <c r="D200" s="600"/>
    </row>
    <row r="201" spans="1:4" x14ac:dyDescent="0.25">
      <c r="A201" s="602"/>
      <c r="B201" s="166" t="s">
        <v>271</v>
      </c>
      <c r="C201" s="600">
        <v>2200</v>
      </c>
      <c r="D201" s="600"/>
    </row>
    <row r="202" spans="1:4" x14ac:dyDescent="0.25">
      <c r="A202" s="603"/>
      <c r="B202" s="166" t="s">
        <v>272</v>
      </c>
      <c r="C202" s="600">
        <v>22000</v>
      </c>
      <c r="D202" s="600"/>
    </row>
    <row r="203" spans="1:4" x14ac:dyDescent="0.25">
      <c r="A203" s="170"/>
      <c r="B203" s="171"/>
      <c r="C203" s="171"/>
      <c r="D203" s="172"/>
    </row>
    <row r="204" spans="1:4" x14ac:dyDescent="0.25">
      <c r="A204" s="185"/>
      <c r="B204" s="166" t="s">
        <v>273</v>
      </c>
      <c r="C204" s="168" t="s">
        <v>274</v>
      </c>
      <c r="D204" s="183"/>
    </row>
    <row r="206" spans="1:4" ht="20.25" x14ac:dyDescent="0.25">
      <c r="A206" s="591" t="s">
        <v>275</v>
      </c>
      <c r="B206" s="591"/>
      <c r="C206" s="591"/>
      <c r="D206" s="591"/>
    </row>
    <row r="207" spans="1:4" x14ac:dyDescent="0.25">
      <c r="A207" s="168" t="s">
        <v>286</v>
      </c>
      <c r="B207" s="612" t="s">
        <v>234</v>
      </c>
      <c r="C207" s="613"/>
      <c r="D207" s="614"/>
    </row>
    <row r="208" spans="1:4" x14ac:dyDescent="0.25">
      <c r="A208" s="168" t="s">
        <v>235</v>
      </c>
      <c r="B208" s="612" t="s">
        <v>290</v>
      </c>
      <c r="C208" s="613"/>
      <c r="D208" s="614"/>
    </row>
    <row r="209" spans="1:4" x14ac:dyDescent="0.25">
      <c r="A209" s="168" t="s">
        <v>6</v>
      </c>
      <c r="B209" s="612" t="s">
        <v>291</v>
      </c>
      <c r="C209" s="613"/>
      <c r="D209" s="614"/>
    </row>
    <row r="210" spans="1:4" x14ac:dyDescent="0.25">
      <c r="A210" s="182" t="s">
        <v>238</v>
      </c>
      <c r="B210" s="623" t="s">
        <v>292</v>
      </c>
      <c r="C210" s="645"/>
      <c r="D210" s="624"/>
    </row>
    <row r="211" spans="1:4" x14ac:dyDescent="0.25">
      <c r="A211" s="168" t="s">
        <v>139</v>
      </c>
      <c r="B211" s="612" t="s">
        <v>240</v>
      </c>
      <c r="C211" s="613"/>
      <c r="D211" s="614"/>
    </row>
    <row r="212" spans="1:4" x14ac:dyDescent="0.25">
      <c r="A212" s="170"/>
      <c r="B212" s="171"/>
      <c r="C212" s="171"/>
      <c r="D212" s="172"/>
    </row>
    <row r="213" spans="1:4" x14ac:dyDescent="0.25">
      <c r="A213" s="601">
        <v>1</v>
      </c>
      <c r="B213" s="604" t="s">
        <v>241</v>
      </c>
      <c r="C213" s="605"/>
      <c r="D213" s="606"/>
    </row>
    <row r="214" spans="1:4" ht="15.75" x14ac:dyDescent="0.25">
      <c r="A214" s="602"/>
      <c r="B214" s="169" t="s">
        <v>242</v>
      </c>
      <c r="C214" s="610" t="s">
        <v>243</v>
      </c>
      <c r="D214" s="611"/>
    </row>
    <row r="215" spans="1:4" x14ac:dyDescent="0.25">
      <c r="A215" s="602"/>
      <c r="B215" s="168" t="s">
        <v>244</v>
      </c>
      <c r="C215" s="600" t="s">
        <v>245</v>
      </c>
      <c r="D215" s="600"/>
    </row>
    <row r="216" spans="1:4" x14ac:dyDescent="0.25">
      <c r="A216" s="602"/>
      <c r="B216" s="168" t="s">
        <v>246</v>
      </c>
      <c r="C216" s="600" t="s">
        <v>247</v>
      </c>
      <c r="D216" s="600"/>
    </row>
    <row r="217" spans="1:4" x14ac:dyDescent="0.25">
      <c r="A217" s="602"/>
      <c r="B217" s="168" t="s">
        <v>248</v>
      </c>
      <c r="C217" s="600" t="s">
        <v>249</v>
      </c>
      <c r="D217" s="600"/>
    </row>
    <row r="218" spans="1:4" x14ac:dyDescent="0.25">
      <c r="A218" s="602"/>
      <c r="B218" s="168" t="s">
        <v>250</v>
      </c>
      <c r="C218" s="600" t="s">
        <v>251</v>
      </c>
      <c r="D218" s="600"/>
    </row>
    <row r="219" spans="1:4" x14ac:dyDescent="0.25">
      <c r="A219" s="602"/>
      <c r="B219" s="168" t="s">
        <v>252</v>
      </c>
      <c r="C219" s="600">
        <v>4400</v>
      </c>
      <c r="D219" s="600"/>
    </row>
    <row r="220" spans="1:4" x14ac:dyDescent="0.25">
      <c r="A220" s="602"/>
      <c r="B220" s="168" t="s">
        <v>253</v>
      </c>
      <c r="C220" s="600">
        <v>6600</v>
      </c>
      <c r="D220" s="600"/>
    </row>
    <row r="221" spans="1:4" x14ac:dyDescent="0.25">
      <c r="A221" s="603"/>
      <c r="B221" s="168" t="s">
        <v>254</v>
      </c>
      <c r="C221" s="600">
        <v>22000</v>
      </c>
      <c r="D221" s="600"/>
    </row>
    <row r="222" spans="1:4" x14ac:dyDescent="0.25">
      <c r="A222" s="600"/>
      <c r="B222" s="600"/>
      <c r="C222" s="600"/>
      <c r="D222" s="600"/>
    </row>
    <row r="223" spans="1:4" x14ac:dyDescent="0.25">
      <c r="A223" s="600"/>
      <c r="B223" s="600"/>
      <c r="C223" s="600"/>
      <c r="D223" s="600"/>
    </row>
    <row r="224" spans="1:4" x14ac:dyDescent="0.25">
      <c r="A224" s="601">
        <v>2</v>
      </c>
      <c r="B224" s="604" t="s">
        <v>255</v>
      </c>
      <c r="C224" s="605"/>
      <c r="D224" s="606"/>
    </row>
    <row r="225" spans="1:4" ht="15.75" x14ac:dyDescent="0.25">
      <c r="A225" s="602"/>
      <c r="B225" s="168" t="s">
        <v>256</v>
      </c>
      <c r="C225" s="173" t="s">
        <v>257</v>
      </c>
      <c r="D225" s="173"/>
    </row>
    <row r="226" spans="1:4" ht="15.75" x14ac:dyDescent="0.25">
      <c r="A226" s="602"/>
      <c r="B226" s="168" t="s">
        <v>242</v>
      </c>
      <c r="C226" s="607" t="s">
        <v>258</v>
      </c>
      <c r="D226" s="608"/>
    </row>
    <row r="227" spans="1:4" ht="15.75" x14ac:dyDescent="0.25">
      <c r="A227" s="602"/>
      <c r="B227" s="168" t="s">
        <v>244</v>
      </c>
      <c r="C227" s="609" t="s">
        <v>259</v>
      </c>
      <c r="D227" s="609"/>
    </row>
    <row r="228" spans="1:4" x14ac:dyDescent="0.25">
      <c r="A228" s="602"/>
      <c r="B228" s="168" t="s">
        <v>190</v>
      </c>
      <c r="C228" s="174" t="s">
        <v>260</v>
      </c>
      <c r="D228" s="174" t="s">
        <v>261</v>
      </c>
    </row>
    <row r="229" spans="1:4" x14ac:dyDescent="0.25">
      <c r="A229" s="602"/>
      <c r="B229" s="168" t="s">
        <v>262</v>
      </c>
      <c r="C229" s="132">
        <v>15</v>
      </c>
      <c r="D229" s="132">
        <v>25</v>
      </c>
    </row>
    <row r="230" spans="1:4" x14ac:dyDescent="0.25">
      <c r="A230" s="602"/>
      <c r="B230" s="168" t="s">
        <v>39</v>
      </c>
      <c r="C230" s="132">
        <v>50</v>
      </c>
      <c r="D230" s="163">
        <v>50</v>
      </c>
    </row>
    <row r="231" spans="1:4" x14ac:dyDescent="0.25">
      <c r="A231" s="602"/>
      <c r="B231" s="168" t="s">
        <v>279</v>
      </c>
      <c r="C231" s="165">
        <v>400</v>
      </c>
      <c r="D231" s="165">
        <v>640</v>
      </c>
    </row>
    <row r="232" spans="1:4" x14ac:dyDescent="0.25">
      <c r="A232" s="603"/>
      <c r="B232" s="168" t="s">
        <v>264</v>
      </c>
      <c r="C232" s="174">
        <v>14000</v>
      </c>
      <c r="D232" s="174">
        <v>16000</v>
      </c>
    </row>
    <row r="233" spans="1:4" x14ac:dyDescent="0.25">
      <c r="A233" s="175"/>
      <c r="B233" s="168" t="s">
        <v>265</v>
      </c>
      <c r="C233" s="621">
        <v>30000</v>
      </c>
      <c r="D233" s="622"/>
    </row>
    <row r="234" spans="1:4" x14ac:dyDescent="0.25">
      <c r="A234" s="600"/>
      <c r="B234" s="600"/>
      <c r="C234" s="600"/>
      <c r="D234" s="600"/>
    </row>
    <row r="235" spans="1:4" x14ac:dyDescent="0.25">
      <c r="A235" s="600"/>
      <c r="B235" s="600"/>
      <c r="C235" s="600"/>
      <c r="D235" s="600"/>
    </row>
    <row r="236" spans="1:4" x14ac:dyDescent="0.25">
      <c r="A236" s="601">
        <v>3</v>
      </c>
      <c r="B236" s="604" t="s">
        <v>266</v>
      </c>
      <c r="C236" s="605"/>
      <c r="D236" s="606"/>
    </row>
    <row r="237" spans="1:4" x14ac:dyDescent="0.25">
      <c r="A237" s="602"/>
      <c r="B237" s="176" t="s">
        <v>242</v>
      </c>
      <c r="C237" s="623" t="s">
        <v>267</v>
      </c>
      <c r="D237" s="624"/>
    </row>
    <row r="238" spans="1:4" x14ac:dyDescent="0.25">
      <c r="A238" s="602"/>
      <c r="B238" s="171" t="s">
        <v>244</v>
      </c>
      <c r="C238" s="625" t="s">
        <v>268</v>
      </c>
      <c r="D238" s="626"/>
    </row>
    <row r="239" spans="1:4" ht="15.75" x14ac:dyDescent="0.25">
      <c r="A239" s="602"/>
      <c r="B239" s="176" t="s">
        <v>222</v>
      </c>
      <c r="C239" s="627" t="s">
        <v>269</v>
      </c>
      <c r="D239" s="628"/>
    </row>
    <row r="240" spans="1:4" x14ac:dyDescent="0.25">
      <c r="A240" s="602"/>
      <c r="B240" s="176" t="s">
        <v>270</v>
      </c>
      <c r="C240" s="600">
        <v>10</v>
      </c>
      <c r="D240" s="600"/>
    </row>
    <row r="241" spans="1:4" x14ac:dyDescent="0.25">
      <c r="A241" s="602"/>
      <c r="B241" s="176" t="s">
        <v>39</v>
      </c>
      <c r="C241" s="600">
        <v>20</v>
      </c>
      <c r="D241" s="600"/>
    </row>
    <row r="242" spans="1:4" x14ac:dyDescent="0.25">
      <c r="A242" s="602"/>
      <c r="B242" s="166" t="s">
        <v>271</v>
      </c>
      <c r="C242" s="600">
        <v>2200</v>
      </c>
      <c r="D242" s="600"/>
    </row>
    <row r="243" spans="1:4" x14ac:dyDescent="0.25">
      <c r="A243" s="603"/>
      <c r="B243" s="166" t="s">
        <v>272</v>
      </c>
      <c r="C243" s="600">
        <v>22000</v>
      </c>
      <c r="D243" s="600"/>
    </row>
    <row r="244" spans="1:4" x14ac:dyDescent="0.25">
      <c r="A244" s="170"/>
      <c r="B244" s="171"/>
      <c r="C244" s="171"/>
      <c r="D244" s="172"/>
    </row>
    <row r="245" spans="1:4" x14ac:dyDescent="0.25">
      <c r="A245" s="185"/>
      <c r="B245" s="166" t="s">
        <v>273</v>
      </c>
      <c r="C245" s="168" t="s">
        <v>274</v>
      </c>
      <c r="D245" s="183"/>
    </row>
    <row r="247" spans="1:4" ht="20.25" x14ac:dyDescent="0.25">
      <c r="A247" s="642" t="s">
        <v>233</v>
      </c>
      <c r="B247" s="643"/>
      <c r="C247" s="643"/>
      <c r="D247" s="644"/>
    </row>
    <row r="248" spans="1:4" x14ac:dyDescent="0.25">
      <c r="A248" s="168" t="s">
        <v>293</v>
      </c>
      <c r="B248" s="612" t="s">
        <v>234</v>
      </c>
      <c r="C248" s="613"/>
      <c r="D248" s="614"/>
    </row>
    <row r="249" spans="1:4" x14ac:dyDescent="0.25">
      <c r="A249" s="168" t="s">
        <v>235</v>
      </c>
      <c r="B249" s="612" t="s">
        <v>294</v>
      </c>
      <c r="C249" s="613"/>
      <c r="D249" s="614"/>
    </row>
    <row r="250" spans="1:4" x14ac:dyDescent="0.25">
      <c r="A250" s="168" t="s">
        <v>6</v>
      </c>
      <c r="B250" s="612" t="s">
        <v>295</v>
      </c>
      <c r="C250" s="613"/>
      <c r="D250" s="614"/>
    </row>
    <row r="251" spans="1:4" x14ac:dyDescent="0.25">
      <c r="A251" s="169" t="s">
        <v>277</v>
      </c>
      <c r="B251" s="623" t="s">
        <v>296</v>
      </c>
      <c r="C251" s="645"/>
      <c r="D251" s="624"/>
    </row>
    <row r="252" spans="1:4" x14ac:dyDescent="0.25">
      <c r="A252" s="168" t="s">
        <v>139</v>
      </c>
      <c r="B252" s="612" t="s">
        <v>240</v>
      </c>
      <c r="C252" s="613"/>
      <c r="D252" s="614"/>
    </row>
    <row r="253" spans="1:4" x14ac:dyDescent="0.25">
      <c r="A253" s="621"/>
      <c r="B253" s="635"/>
      <c r="C253" s="635"/>
      <c r="D253" s="183"/>
    </row>
    <row r="254" spans="1:4" x14ac:dyDescent="0.25">
      <c r="A254" s="646">
        <v>1</v>
      </c>
      <c r="B254" s="647" t="s">
        <v>241</v>
      </c>
      <c r="C254" s="648"/>
      <c r="D254" s="648"/>
    </row>
    <row r="255" spans="1:4" ht="15.75" x14ac:dyDescent="0.25">
      <c r="A255" s="646"/>
      <c r="B255" s="169" t="s">
        <v>242</v>
      </c>
      <c r="C255" s="649" t="s">
        <v>282</v>
      </c>
      <c r="D255" s="649"/>
    </row>
    <row r="256" spans="1:4" x14ac:dyDescent="0.25">
      <c r="A256" s="646"/>
      <c r="B256" s="168" t="s">
        <v>244</v>
      </c>
      <c r="C256" s="600" t="s">
        <v>245</v>
      </c>
      <c r="D256" s="600"/>
    </row>
    <row r="257" spans="1:4" x14ac:dyDescent="0.25">
      <c r="A257" s="646"/>
      <c r="B257" s="168" t="s">
        <v>246</v>
      </c>
      <c r="C257" s="600" t="s">
        <v>247</v>
      </c>
      <c r="D257" s="600"/>
    </row>
    <row r="258" spans="1:4" x14ac:dyDescent="0.25">
      <c r="A258" s="646"/>
      <c r="B258" s="168" t="s">
        <v>248</v>
      </c>
      <c r="C258" s="600" t="s">
        <v>249</v>
      </c>
      <c r="D258" s="600"/>
    </row>
    <row r="259" spans="1:4" x14ac:dyDescent="0.25">
      <c r="A259" s="646"/>
      <c r="B259" s="168" t="s">
        <v>250</v>
      </c>
      <c r="C259" s="600" t="s">
        <v>251</v>
      </c>
      <c r="D259" s="600"/>
    </row>
    <row r="260" spans="1:4" x14ac:dyDescent="0.25">
      <c r="A260" s="646"/>
      <c r="B260" s="168" t="s">
        <v>252</v>
      </c>
      <c r="C260" s="600">
        <v>4400</v>
      </c>
      <c r="D260" s="600"/>
    </row>
    <row r="261" spans="1:4" x14ac:dyDescent="0.25">
      <c r="A261" s="646"/>
      <c r="B261" s="168" t="s">
        <v>253</v>
      </c>
      <c r="C261" s="600">
        <v>6600</v>
      </c>
      <c r="D261" s="600"/>
    </row>
    <row r="262" spans="1:4" x14ac:dyDescent="0.25">
      <c r="A262" s="646"/>
      <c r="B262" s="168" t="s">
        <v>254</v>
      </c>
      <c r="C262" s="600">
        <v>22000</v>
      </c>
      <c r="D262" s="600"/>
    </row>
    <row r="263" spans="1:4" x14ac:dyDescent="0.25">
      <c r="A263" s="600"/>
      <c r="B263" s="600"/>
      <c r="C263" s="600"/>
      <c r="D263" s="600"/>
    </row>
    <row r="264" spans="1:4" x14ac:dyDescent="0.25">
      <c r="A264" s="646">
        <v>2</v>
      </c>
      <c r="B264" s="647" t="s">
        <v>255</v>
      </c>
      <c r="C264" s="647"/>
      <c r="D264" s="647"/>
    </row>
    <row r="265" spans="1:4" ht="15.75" x14ac:dyDescent="0.25">
      <c r="A265" s="646"/>
      <c r="B265" s="168" t="s">
        <v>256</v>
      </c>
      <c r="C265" s="609" t="s">
        <v>297</v>
      </c>
      <c r="D265" s="609"/>
    </row>
    <row r="266" spans="1:4" ht="15.75" x14ac:dyDescent="0.25">
      <c r="A266" s="646"/>
      <c r="B266" s="168" t="s">
        <v>242</v>
      </c>
      <c r="C266" s="609" t="s">
        <v>298</v>
      </c>
      <c r="D266" s="609"/>
    </row>
    <row r="267" spans="1:4" ht="15.75" x14ac:dyDescent="0.25">
      <c r="A267" s="646"/>
      <c r="B267" s="168" t="s">
        <v>244</v>
      </c>
      <c r="C267" s="609" t="s">
        <v>259</v>
      </c>
      <c r="D267" s="609"/>
    </row>
    <row r="268" spans="1:4" x14ac:dyDescent="0.25">
      <c r="A268" s="646"/>
      <c r="B268" s="168" t="s">
        <v>190</v>
      </c>
      <c r="C268" s="174" t="s">
        <v>260</v>
      </c>
      <c r="D268" s="174" t="s">
        <v>261</v>
      </c>
    </row>
    <row r="269" spans="1:4" x14ac:dyDescent="0.25">
      <c r="A269" s="646"/>
      <c r="B269" s="168" t="s">
        <v>262</v>
      </c>
      <c r="C269" s="132">
        <v>10</v>
      </c>
      <c r="D269" s="132">
        <v>20</v>
      </c>
    </row>
    <row r="270" spans="1:4" x14ac:dyDescent="0.25">
      <c r="A270" s="646"/>
      <c r="B270" s="168" t="s">
        <v>39</v>
      </c>
      <c r="C270" s="132">
        <v>50</v>
      </c>
      <c r="D270" s="163">
        <v>50</v>
      </c>
    </row>
    <row r="271" spans="1:4" x14ac:dyDescent="0.25">
      <c r="A271" s="646"/>
      <c r="B271" s="168" t="s">
        <v>279</v>
      </c>
      <c r="C271" s="165">
        <v>350</v>
      </c>
      <c r="D271" s="165">
        <v>533.33000000000004</v>
      </c>
    </row>
    <row r="272" spans="1:4" x14ac:dyDescent="0.25">
      <c r="A272" s="646"/>
      <c r="B272" s="168" t="s">
        <v>264</v>
      </c>
      <c r="C272" s="174">
        <v>14000</v>
      </c>
      <c r="D272" s="174">
        <v>16000</v>
      </c>
    </row>
    <row r="273" spans="1:4" x14ac:dyDescent="0.25">
      <c r="A273" s="184"/>
      <c r="B273" s="168" t="s">
        <v>265</v>
      </c>
      <c r="C273" s="621">
        <v>30000</v>
      </c>
      <c r="D273" s="622"/>
    </row>
    <row r="274" spans="1:4" x14ac:dyDescent="0.25">
      <c r="A274" s="600"/>
      <c r="B274" s="600"/>
      <c r="C274" s="600"/>
      <c r="D274" s="600"/>
    </row>
    <row r="275" spans="1:4" x14ac:dyDescent="0.25">
      <c r="A275" s="646">
        <v>3</v>
      </c>
      <c r="B275" s="647" t="s">
        <v>266</v>
      </c>
      <c r="C275" s="647"/>
      <c r="D275" s="647"/>
    </row>
    <row r="276" spans="1:4" ht="15.75" x14ac:dyDescent="0.25">
      <c r="A276" s="646"/>
      <c r="B276" s="168" t="s">
        <v>242</v>
      </c>
      <c r="C276" s="649" t="s">
        <v>267</v>
      </c>
      <c r="D276" s="649"/>
    </row>
    <row r="277" spans="1:4" x14ac:dyDescent="0.25">
      <c r="A277" s="646"/>
      <c r="B277" s="168" t="s">
        <v>244</v>
      </c>
      <c r="C277" s="625" t="s">
        <v>268</v>
      </c>
      <c r="D277" s="626"/>
    </row>
    <row r="278" spans="1:4" ht="15.75" x14ac:dyDescent="0.25">
      <c r="A278" s="646"/>
      <c r="B278" s="168" t="s">
        <v>222</v>
      </c>
      <c r="C278" s="627" t="s">
        <v>269</v>
      </c>
      <c r="D278" s="628"/>
    </row>
    <row r="279" spans="1:4" x14ac:dyDescent="0.25">
      <c r="A279" s="646"/>
      <c r="B279" s="168" t="s">
        <v>299</v>
      </c>
      <c r="C279" s="600">
        <v>10</v>
      </c>
      <c r="D279" s="600"/>
    </row>
    <row r="280" spans="1:4" x14ac:dyDescent="0.25">
      <c r="A280" s="646"/>
      <c r="B280" s="168" t="s">
        <v>39</v>
      </c>
      <c r="C280" s="600">
        <v>20</v>
      </c>
      <c r="D280" s="600"/>
    </row>
    <row r="281" spans="1:4" x14ac:dyDescent="0.25">
      <c r="A281" s="646"/>
      <c r="B281" s="167" t="s">
        <v>271</v>
      </c>
      <c r="C281" s="600">
        <v>2200</v>
      </c>
      <c r="D281" s="600"/>
    </row>
    <row r="282" spans="1:4" x14ac:dyDescent="0.25">
      <c r="A282" s="646"/>
      <c r="B282" s="167" t="s">
        <v>272</v>
      </c>
      <c r="C282" s="600">
        <v>22000</v>
      </c>
      <c r="D282" s="600"/>
    </row>
    <row r="283" spans="1:4" x14ac:dyDescent="0.25">
      <c r="A283" s="170"/>
      <c r="B283" s="171"/>
      <c r="C283" s="171"/>
      <c r="D283" s="172"/>
    </row>
    <row r="284" spans="1:4" ht="22.5" customHeight="1" x14ac:dyDescent="0.25">
      <c r="A284" s="185"/>
      <c r="B284" s="166" t="s">
        <v>273</v>
      </c>
      <c r="C284" s="168" t="s">
        <v>274</v>
      </c>
      <c r="D284" s="183"/>
    </row>
  </sheetData>
  <mergeCells count="228">
    <mergeCell ref="A263:D263"/>
    <mergeCell ref="A264:A272"/>
    <mergeCell ref="B264:D264"/>
    <mergeCell ref="C265:D265"/>
    <mergeCell ref="C266:D266"/>
    <mergeCell ref="C267:D267"/>
    <mergeCell ref="C282:D282"/>
    <mergeCell ref="C273:D273"/>
    <mergeCell ref="A274:D274"/>
    <mergeCell ref="A275:A282"/>
    <mergeCell ref="B275:D275"/>
    <mergeCell ref="C276:D276"/>
    <mergeCell ref="C277:D277"/>
    <mergeCell ref="C278:D278"/>
    <mergeCell ref="C279:D279"/>
    <mergeCell ref="C280:D280"/>
    <mergeCell ref="C281:D281"/>
    <mergeCell ref="B251:D251"/>
    <mergeCell ref="B252:D252"/>
    <mergeCell ref="A253:C253"/>
    <mergeCell ref="A254:A262"/>
    <mergeCell ref="B254:D254"/>
    <mergeCell ref="C255:D255"/>
    <mergeCell ref="C256:D256"/>
    <mergeCell ref="C257:D257"/>
    <mergeCell ref="C258:D258"/>
    <mergeCell ref="C259:D259"/>
    <mergeCell ref="C260:D260"/>
    <mergeCell ref="C261:D261"/>
    <mergeCell ref="C262:D262"/>
    <mergeCell ref="C243:D243"/>
    <mergeCell ref="A247:D247"/>
    <mergeCell ref="B248:D248"/>
    <mergeCell ref="B249:D249"/>
    <mergeCell ref="B250:D250"/>
    <mergeCell ref="C233:D233"/>
    <mergeCell ref="A234:D235"/>
    <mergeCell ref="A236:A243"/>
    <mergeCell ref="B236:D236"/>
    <mergeCell ref="C237:D237"/>
    <mergeCell ref="C238:D238"/>
    <mergeCell ref="C239:D239"/>
    <mergeCell ref="C240:D240"/>
    <mergeCell ref="C241:D241"/>
    <mergeCell ref="C242:D242"/>
    <mergeCell ref="C220:D220"/>
    <mergeCell ref="C221:D221"/>
    <mergeCell ref="A222:D223"/>
    <mergeCell ref="A224:A232"/>
    <mergeCell ref="B224:D224"/>
    <mergeCell ref="C226:D226"/>
    <mergeCell ref="C227:D227"/>
    <mergeCell ref="B210:D210"/>
    <mergeCell ref="B211:D211"/>
    <mergeCell ref="A213:A221"/>
    <mergeCell ref="B213:D213"/>
    <mergeCell ref="C214:D214"/>
    <mergeCell ref="C215:D215"/>
    <mergeCell ref="C216:D216"/>
    <mergeCell ref="C217:D217"/>
    <mergeCell ref="C218:D218"/>
    <mergeCell ref="C219:D219"/>
    <mergeCell ref="C202:D202"/>
    <mergeCell ref="A206:D206"/>
    <mergeCell ref="B207:D207"/>
    <mergeCell ref="B208:D208"/>
    <mergeCell ref="B209:D209"/>
    <mergeCell ref="C192:D192"/>
    <mergeCell ref="A193:D194"/>
    <mergeCell ref="A195:A202"/>
    <mergeCell ref="B195:D195"/>
    <mergeCell ref="C196:D196"/>
    <mergeCell ref="C197:D197"/>
    <mergeCell ref="C198:D198"/>
    <mergeCell ref="C199:D199"/>
    <mergeCell ref="C200:D200"/>
    <mergeCell ref="C201:D201"/>
    <mergeCell ref="C179:D179"/>
    <mergeCell ref="C180:D180"/>
    <mergeCell ref="A181:D182"/>
    <mergeCell ref="A183:A191"/>
    <mergeCell ref="B183:D183"/>
    <mergeCell ref="C185:D185"/>
    <mergeCell ref="C186:D186"/>
    <mergeCell ref="B169:D169"/>
    <mergeCell ref="B170:D170"/>
    <mergeCell ref="A172:A180"/>
    <mergeCell ref="B172:D172"/>
    <mergeCell ref="C173:D173"/>
    <mergeCell ref="C174:D174"/>
    <mergeCell ref="C175:D175"/>
    <mergeCell ref="C176:D176"/>
    <mergeCell ref="C177:D177"/>
    <mergeCell ref="C178:D178"/>
    <mergeCell ref="C161:D161"/>
    <mergeCell ref="A165:D165"/>
    <mergeCell ref="B166:D166"/>
    <mergeCell ref="B167:D167"/>
    <mergeCell ref="B168:D168"/>
    <mergeCell ref="C151:D151"/>
    <mergeCell ref="A152:D153"/>
    <mergeCell ref="A154:A161"/>
    <mergeCell ref="B154:D154"/>
    <mergeCell ref="C155:D155"/>
    <mergeCell ref="C156:D156"/>
    <mergeCell ref="C157:D157"/>
    <mergeCell ref="C158:D158"/>
    <mergeCell ref="C159:D159"/>
    <mergeCell ref="C160:D160"/>
    <mergeCell ref="C138:D138"/>
    <mergeCell ref="C139:D139"/>
    <mergeCell ref="A140:D141"/>
    <mergeCell ref="A142:A150"/>
    <mergeCell ref="B142:D142"/>
    <mergeCell ref="C144:D144"/>
    <mergeCell ref="C145:D145"/>
    <mergeCell ref="B128:D128"/>
    <mergeCell ref="B129:D129"/>
    <mergeCell ref="A131:A139"/>
    <mergeCell ref="B131:D131"/>
    <mergeCell ref="C132:D132"/>
    <mergeCell ref="C133:D133"/>
    <mergeCell ref="C134:D134"/>
    <mergeCell ref="C135:D135"/>
    <mergeCell ref="C136:D136"/>
    <mergeCell ref="C137:D137"/>
    <mergeCell ref="C120:D120"/>
    <mergeCell ref="A124:D124"/>
    <mergeCell ref="B125:D125"/>
    <mergeCell ref="B126:D126"/>
    <mergeCell ref="B127:D127"/>
    <mergeCell ref="C110:D110"/>
    <mergeCell ref="A111:D112"/>
    <mergeCell ref="A113:A120"/>
    <mergeCell ref="B113:D113"/>
    <mergeCell ref="C114:D114"/>
    <mergeCell ref="C115:D115"/>
    <mergeCell ref="C116:D116"/>
    <mergeCell ref="C117:D117"/>
    <mergeCell ref="C118:D118"/>
    <mergeCell ref="C119:D119"/>
    <mergeCell ref="C96:D96"/>
    <mergeCell ref="C97:D97"/>
    <mergeCell ref="C98:D98"/>
    <mergeCell ref="A99:D100"/>
    <mergeCell ref="A101:A109"/>
    <mergeCell ref="B101:D101"/>
    <mergeCell ref="C103:D103"/>
    <mergeCell ref="C104:D104"/>
    <mergeCell ref="B87:D87"/>
    <mergeCell ref="B88:D88"/>
    <mergeCell ref="A89:B89"/>
    <mergeCell ref="A90:A98"/>
    <mergeCell ref="B90:D90"/>
    <mergeCell ref="C91:D91"/>
    <mergeCell ref="C92:D92"/>
    <mergeCell ref="C93:D93"/>
    <mergeCell ref="C94:D94"/>
    <mergeCell ref="C95:D95"/>
    <mergeCell ref="C79:D79"/>
    <mergeCell ref="A83:D83"/>
    <mergeCell ref="B84:D84"/>
    <mergeCell ref="B85:D85"/>
    <mergeCell ref="B86:D86"/>
    <mergeCell ref="C69:D69"/>
    <mergeCell ref="A70:D71"/>
    <mergeCell ref="A72:A79"/>
    <mergeCell ref="B72:D72"/>
    <mergeCell ref="C73:D73"/>
    <mergeCell ref="C74:D74"/>
    <mergeCell ref="C75:D75"/>
    <mergeCell ref="C76:D76"/>
    <mergeCell ref="C77:D77"/>
    <mergeCell ref="C78:D78"/>
    <mergeCell ref="C56:D56"/>
    <mergeCell ref="C57:D57"/>
    <mergeCell ref="A58:D59"/>
    <mergeCell ref="A60:A68"/>
    <mergeCell ref="B60:D60"/>
    <mergeCell ref="C61:D61"/>
    <mergeCell ref="C62:D62"/>
    <mergeCell ref="C63:D63"/>
    <mergeCell ref="B46:D46"/>
    <mergeCell ref="B47:D47"/>
    <mergeCell ref="A49:A57"/>
    <mergeCell ref="B49:D49"/>
    <mergeCell ref="C50:D50"/>
    <mergeCell ref="C51:D51"/>
    <mergeCell ref="C52:D52"/>
    <mergeCell ref="C53:D53"/>
    <mergeCell ref="C54:D54"/>
    <mergeCell ref="C55:D55"/>
    <mergeCell ref="C38:D38"/>
    <mergeCell ref="A42:D42"/>
    <mergeCell ref="B43:D43"/>
    <mergeCell ref="B44:D44"/>
    <mergeCell ref="B45:D45"/>
    <mergeCell ref="C28:D28"/>
    <mergeCell ref="A29:D30"/>
    <mergeCell ref="A31:A38"/>
    <mergeCell ref="B31:D31"/>
    <mergeCell ref="C32:D32"/>
    <mergeCell ref="C33:D33"/>
    <mergeCell ref="C34:D34"/>
    <mergeCell ref="C35:D35"/>
    <mergeCell ref="C36:D36"/>
    <mergeCell ref="C37:D37"/>
    <mergeCell ref="A1:D1"/>
    <mergeCell ref="B2:D2"/>
    <mergeCell ref="B3:D3"/>
    <mergeCell ref="B4:D4"/>
    <mergeCell ref="B5:D5"/>
    <mergeCell ref="C16:D16"/>
    <mergeCell ref="A17:D18"/>
    <mergeCell ref="A19:A27"/>
    <mergeCell ref="B19:D19"/>
    <mergeCell ref="C21:D21"/>
    <mergeCell ref="C22:D22"/>
    <mergeCell ref="B6:D6"/>
    <mergeCell ref="A8:A16"/>
    <mergeCell ref="B8:D8"/>
    <mergeCell ref="C9:D9"/>
    <mergeCell ref="C10:D10"/>
    <mergeCell ref="C11:D11"/>
    <mergeCell ref="C12:D12"/>
    <mergeCell ref="C13:D13"/>
    <mergeCell ref="C14:D14"/>
    <mergeCell ref="C15:D15"/>
  </mergeCells>
  <printOptions horizontalCentered="1"/>
  <pageMargins left="7.0000000000000007E-2" right="7.0000000000000007E-2" top="0.44685039399999998" bottom="0.40748031499999998" header="0.31496062992126" footer="0.31496062992126"/>
  <pageSetup paperSize="9" scale="61" orientation="portrait" r:id="rId1"/>
  <rowBreaks count="3" manualBreakCount="3">
    <brk id="81" max="3" man="1"/>
    <brk id="164" max="3" man="1"/>
    <brk id="246"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84"/>
  <sheetViews>
    <sheetView view="pageBreakPreview" topLeftCell="A508" zoomScale="80" zoomScaleNormal="70" zoomScaleSheetLayoutView="80" workbookViewId="0">
      <selection activeCell="C591" sqref="C591"/>
    </sheetView>
  </sheetViews>
  <sheetFormatPr defaultRowHeight="15" x14ac:dyDescent="0.25"/>
  <cols>
    <col min="1" max="1" width="9.28515625" style="229" bestFit="1" customWidth="1"/>
    <col min="2" max="2" width="5.7109375" style="229" customWidth="1"/>
    <col min="3" max="3" width="8.85546875" style="229" customWidth="1"/>
    <col min="4" max="4" width="10.7109375" style="229" customWidth="1"/>
    <col min="5" max="5" width="3.28515625" style="229" customWidth="1"/>
    <col min="6" max="6" width="11" style="229" customWidth="1"/>
    <col min="7" max="7" width="5.140625" style="229" customWidth="1"/>
    <col min="8" max="8" width="10.28515625" style="229" customWidth="1"/>
    <col min="9" max="9" width="10" style="229" customWidth="1"/>
    <col min="10" max="10" width="4.85546875" style="229" customWidth="1"/>
    <col min="11" max="11" width="21.28515625" style="229" customWidth="1"/>
    <col min="12" max="13" width="9.28515625" style="197" bestFit="1" customWidth="1"/>
    <col min="14" max="15" width="9.140625" style="197"/>
    <col min="16" max="17" width="9.28515625" style="197" bestFit="1" customWidth="1"/>
    <col min="18" max="30" width="9.140625" style="197"/>
    <col min="31" max="31" width="9.28515625" style="197" bestFit="1" customWidth="1"/>
    <col min="32" max="33" width="9.140625" style="197"/>
    <col min="34" max="34" width="12.5703125" style="197" customWidth="1"/>
    <col min="35" max="35" width="11.85546875" style="197" customWidth="1"/>
    <col min="36" max="39" width="9.28515625" style="197" bestFit="1" customWidth="1"/>
    <col min="40" max="40" width="10.28515625" style="197" bestFit="1" customWidth="1"/>
    <col min="41" max="41" width="9.28515625" style="197" bestFit="1" customWidth="1"/>
    <col min="42" max="42" width="9.5703125" style="197" bestFit="1" customWidth="1"/>
    <col min="43" max="43" width="9.28515625" style="197" bestFit="1" customWidth="1"/>
    <col min="44" max="45" width="10.28515625" style="197" bestFit="1" customWidth="1"/>
    <col min="46" max="16384" width="9.140625" style="197"/>
  </cols>
  <sheetData>
    <row r="1" spans="1:45" ht="29.25" customHeight="1" x14ac:dyDescent="0.25">
      <c r="A1" s="650" t="s">
        <v>300</v>
      </c>
      <c r="B1" s="650"/>
      <c r="C1" s="650"/>
      <c r="D1" s="650"/>
      <c r="E1" s="650"/>
      <c r="F1" s="650"/>
      <c r="G1" s="650"/>
      <c r="H1" s="650"/>
      <c r="I1" s="650"/>
      <c r="J1" s="650"/>
      <c r="K1" s="650"/>
    </row>
    <row r="2" spans="1:45" s="198" customFormat="1" ht="13.5" customHeight="1" x14ac:dyDescent="0.25">
      <c r="A2" s="651" t="s">
        <v>139</v>
      </c>
      <c r="B2" s="652"/>
      <c r="C2" s="652"/>
      <c r="D2" s="653" t="s">
        <v>207</v>
      </c>
      <c r="E2" s="653"/>
      <c r="F2" s="653"/>
      <c r="G2" s="654"/>
      <c r="H2" s="654"/>
      <c r="I2" s="655" t="s">
        <v>141</v>
      </c>
      <c r="J2" s="655"/>
      <c r="K2" s="656"/>
    </row>
    <row r="3" spans="1:45" s="198" customFormat="1" ht="13.5" customHeight="1" x14ac:dyDescent="0.25">
      <c r="A3" s="651" t="s">
        <v>2</v>
      </c>
      <c r="B3" s="652"/>
      <c r="C3" s="652"/>
      <c r="D3" s="199" t="s">
        <v>301</v>
      </c>
      <c r="E3" s="199"/>
      <c r="F3" s="199"/>
      <c r="G3" s="200"/>
      <c r="H3" s="200"/>
      <c r="I3" s="200"/>
      <c r="J3" s="200"/>
      <c r="K3" s="201"/>
    </row>
    <row r="4" spans="1:45" s="198" customFormat="1" ht="13.5" customHeight="1" x14ac:dyDescent="0.25">
      <c r="A4" s="651" t="s">
        <v>143</v>
      </c>
      <c r="B4" s="652"/>
      <c r="C4" s="652"/>
      <c r="D4" s="202" t="s">
        <v>302</v>
      </c>
      <c r="E4" s="199"/>
      <c r="F4" s="199"/>
      <c r="G4" s="200"/>
      <c r="H4" s="200"/>
      <c r="I4" s="200"/>
      <c r="J4" s="200"/>
      <c r="K4" s="201"/>
      <c r="Z4" s="203" t="s">
        <v>145</v>
      </c>
      <c r="AA4" s="203" t="s">
        <v>146</v>
      </c>
      <c r="AB4" s="203" t="s">
        <v>147</v>
      </c>
      <c r="AC4" s="203" t="s">
        <v>148</v>
      </c>
      <c r="AD4" s="203" t="s">
        <v>149</v>
      </c>
      <c r="AE4" s="203">
        <v>1</v>
      </c>
      <c r="AF4" s="203" t="s">
        <v>150</v>
      </c>
      <c r="AG4" s="203" t="s">
        <v>151</v>
      </c>
      <c r="AH4" s="204">
        <v>41810</v>
      </c>
      <c r="AI4" s="204">
        <v>41882</v>
      </c>
      <c r="AJ4" s="203">
        <v>2014</v>
      </c>
      <c r="AK4" s="203">
        <v>70</v>
      </c>
      <c r="AL4" s="203">
        <v>100</v>
      </c>
      <c r="AM4" s="203">
        <v>240</v>
      </c>
      <c r="AN4" s="203">
        <v>822.86</v>
      </c>
      <c r="AO4" s="203">
        <v>135</v>
      </c>
      <c r="AP4" s="203">
        <v>36000</v>
      </c>
      <c r="AQ4" s="203">
        <v>46.73</v>
      </c>
      <c r="AR4" s="203">
        <v>0</v>
      </c>
      <c r="AS4" s="203">
        <v>0</v>
      </c>
    </row>
    <row r="5" spans="1:45" s="198" customFormat="1" ht="13.5" customHeight="1" x14ac:dyDescent="0.25">
      <c r="A5" s="651" t="s">
        <v>6</v>
      </c>
      <c r="B5" s="652"/>
      <c r="C5" s="652"/>
      <c r="D5" s="202" t="s">
        <v>302</v>
      </c>
      <c r="E5" s="199"/>
      <c r="F5" s="199"/>
      <c r="G5" s="200"/>
      <c r="H5" s="200"/>
      <c r="I5" s="200"/>
      <c r="J5" s="200"/>
      <c r="K5" s="201"/>
      <c r="Z5" s="203" t="s">
        <v>145</v>
      </c>
      <c r="AA5" s="203" t="s">
        <v>146</v>
      </c>
      <c r="AB5" s="203" t="s">
        <v>147</v>
      </c>
      <c r="AC5" s="203" t="s">
        <v>148</v>
      </c>
      <c r="AD5" s="203" t="s">
        <v>149</v>
      </c>
      <c r="AE5" s="203">
        <v>1</v>
      </c>
      <c r="AF5" s="203" t="s">
        <v>150</v>
      </c>
      <c r="AG5" s="203" t="s">
        <v>151</v>
      </c>
      <c r="AH5" s="204">
        <v>41445</v>
      </c>
      <c r="AI5" s="204">
        <v>41517</v>
      </c>
      <c r="AJ5" s="203">
        <v>2013</v>
      </c>
      <c r="AK5" s="203">
        <v>70</v>
      </c>
      <c r="AL5" s="203">
        <v>100</v>
      </c>
      <c r="AM5" s="203">
        <v>240</v>
      </c>
      <c r="AN5" s="203">
        <v>822.86</v>
      </c>
      <c r="AO5" s="203">
        <v>135</v>
      </c>
      <c r="AP5" s="203">
        <v>36000</v>
      </c>
      <c r="AQ5" s="203">
        <v>18.190000000000001</v>
      </c>
      <c r="AR5" s="203">
        <v>0</v>
      </c>
      <c r="AS5" s="203">
        <v>0</v>
      </c>
    </row>
    <row r="6" spans="1:45" s="198" customFormat="1" ht="13.5" customHeight="1" x14ac:dyDescent="0.25">
      <c r="A6" s="651" t="s">
        <v>303</v>
      </c>
      <c r="B6" s="652"/>
      <c r="C6" s="652"/>
      <c r="D6" s="202" t="s">
        <v>304</v>
      </c>
      <c r="E6" s="199"/>
      <c r="F6" s="199"/>
      <c r="G6" s="200"/>
      <c r="H6" s="200"/>
      <c r="I6" s="200"/>
      <c r="J6" s="200"/>
      <c r="K6" s="201"/>
      <c r="Z6" s="203"/>
      <c r="AA6" s="203"/>
      <c r="AB6" s="203"/>
      <c r="AC6" s="203"/>
      <c r="AD6" s="203"/>
      <c r="AE6" s="203"/>
      <c r="AF6" s="203"/>
      <c r="AG6" s="203"/>
      <c r="AH6" s="204"/>
      <c r="AI6" s="204"/>
      <c r="AJ6" s="203"/>
      <c r="AK6" s="203"/>
      <c r="AL6" s="203"/>
      <c r="AM6" s="203"/>
      <c r="AN6" s="203"/>
      <c r="AO6" s="203"/>
      <c r="AP6" s="203"/>
      <c r="AQ6" s="203"/>
      <c r="AR6" s="203"/>
      <c r="AS6" s="203"/>
    </row>
    <row r="7" spans="1:45" s="198" customFormat="1" ht="13.5" customHeight="1" x14ac:dyDescent="0.25">
      <c r="A7" s="651" t="s">
        <v>305</v>
      </c>
      <c r="B7" s="652"/>
      <c r="C7" s="652"/>
      <c r="D7" s="202" t="s">
        <v>306</v>
      </c>
      <c r="E7" s="199"/>
      <c r="F7" s="199"/>
      <c r="G7" s="200"/>
      <c r="H7" s="200"/>
      <c r="I7" s="200"/>
      <c r="J7" s="200"/>
      <c r="K7" s="201"/>
      <c r="Z7" s="203"/>
      <c r="AA7" s="203"/>
      <c r="AB7" s="203"/>
      <c r="AC7" s="203"/>
      <c r="AD7" s="203"/>
      <c r="AE7" s="203"/>
      <c r="AF7" s="203"/>
      <c r="AG7" s="203"/>
      <c r="AH7" s="204"/>
      <c r="AI7" s="204"/>
      <c r="AJ7" s="203"/>
      <c r="AK7" s="203"/>
      <c r="AL7" s="203"/>
      <c r="AM7" s="203"/>
      <c r="AN7" s="203"/>
      <c r="AO7" s="203"/>
      <c r="AP7" s="203"/>
      <c r="AQ7" s="203"/>
      <c r="AR7" s="203"/>
      <c r="AS7" s="203"/>
    </row>
    <row r="8" spans="1:45" s="205" customFormat="1" ht="23.25" customHeight="1" x14ac:dyDescent="0.25">
      <c r="A8" s="667" t="s">
        <v>209</v>
      </c>
      <c r="B8" s="667"/>
      <c r="C8" s="667"/>
      <c r="D8" s="667"/>
      <c r="E8" s="667"/>
      <c r="F8" s="667"/>
      <c r="G8" s="667"/>
      <c r="H8" s="667"/>
      <c r="I8" s="667"/>
      <c r="J8" s="667"/>
      <c r="K8" s="667"/>
      <c r="Z8" s="206" t="s">
        <v>169</v>
      </c>
      <c r="AA8" s="206" t="s">
        <v>170</v>
      </c>
      <c r="AB8" s="206" t="s">
        <v>171</v>
      </c>
      <c r="AC8" s="206" t="s">
        <v>172</v>
      </c>
      <c r="AD8" s="206" t="s">
        <v>20</v>
      </c>
      <c r="AE8" s="206" t="s">
        <v>173</v>
      </c>
      <c r="AF8" s="206" t="s">
        <v>174</v>
      </c>
      <c r="AG8" s="206" t="s">
        <v>175</v>
      </c>
      <c r="AH8" s="206" t="s">
        <v>176</v>
      </c>
      <c r="AI8" s="206" t="s">
        <v>177</v>
      </c>
      <c r="AJ8" s="206" t="s">
        <v>178</v>
      </c>
      <c r="AK8" s="206" t="s">
        <v>179</v>
      </c>
      <c r="AL8" s="206" t="s">
        <v>180</v>
      </c>
      <c r="AM8" s="206" t="s">
        <v>181</v>
      </c>
      <c r="AN8" s="206" t="s">
        <v>182</v>
      </c>
      <c r="AO8" s="206" t="s">
        <v>25</v>
      </c>
      <c r="AP8" s="206" t="s">
        <v>183</v>
      </c>
      <c r="AQ8" s="206" t="s">
        <v>189</v>
      </c>
      <c r="AR8" s="206" t="s">
        <v>185</v>
      </c>
      <c r="AS8" s="206" t="s">
        <v>186</v>
      </c>
    </row>
    <row r="9" spans="1:45" s="205" customFormat="1" ht="17.25" customHeight="1" x14ac:dyDescent="0.25">
      <c r="A9" s="661">
        <v>1</v>
      </c>
      <c r="B9" s="664"/>
      <c r="C9" s="665"/>
      <c r="D9" s="665"/>
      <c r="E9" s="666"/>
      <c r="F9" s="658" t="s">
        <v>14</v>
      </c>
      <c r="G9" s="659"/>
      <c r="H9" s="659"/>
      <c r="I9" s="659"/>
      <c r="J9" s="659"/>
      <c r="K9" s="660"/>
      <c r="Z9" s="206"/>
      <c r="AA9" s="206"/>
      <c r="AB9" s="206"/>
      <c r="AC9" s="206"/>
      <c r="AD9" s="206"/>
      <c r="AE9" s="206"/>
      <c r="AF9" s="206"/>
      <c r="AG9" s="206"/>
      <c r="AH9" s="206"/>
      <c r="AI9" s="206"/>
      <c r="AJ9" s="206"/>
      <c r="AK9" s="206"/>
      <c r="AL9" s="206"/>
      <c r="AM9" s="206"/>
      <c r="AN9" s="206"/>
      <c r="AO9" s="206"/>
      <c r="AP9" s="206"/>
      <c r="AQ9" s="206"/>
      <c r="AR9" s="206"/>
      <c r="AS9" s="206"/>
    </row>
    <row r="10" spans="1:45" s="198" customFormat="1" ht="17.25" customHeight="1" x14ac:dyDescent="0.25">
      <c r="A10" s="662"/>
      <c r="B10" s="657" t="s">
        <v>190</v>
      </c>
      <c r="C10" s="657"/>
      <c r="D10" s="657"/>
      <c r="E10" s="657"/>
      <c r="F10" s="657" t="s">
        <v>307</v>
      </c>
      <c r="G10" s="657"/>
      <c r="H10" s="207" t="s">
        <v>159</v>
      </c>
      <c r="I10" s="657" t="s">
        <v>308</v>
      </c>
      <c r="J10" s="657"/>
      <c r="K10" s="657"/>
      <c r="Z10" s="203" t="s">
        <v>145</v>
      </c>
      <c r="AA10" s="203" t="s">
        <v>146</v>
      </c>
      <c r="AB10" s="203" t="s">
        <v>147</v>
      </c>
      <c r="AC10" s="203" t="s">
        <v>148</v>
      </c>
      <c r="AD10" s="203" t="s">
        <v>31</v>
      </c>
      <c r="AE10" s="203">
        <v>1</v>
      </c>
      <c r="AF10" s="203" t="s">
        <v>150</v>
      </c>
      <c r="AG10" s="203" t="s">
        <v>151</v>
      </c>
      <c r="AH10" s="204">
        <v>41821</v>
      </c>
      <c r="AI10" s="204">
        <v>41942</v>
      </c>
      <c r="AJ10" s="203">
        <v>2014</v>
      </c>
      <c r="AK10" s="203">
        <v>3</v>
      </c>
      <c r="AL10" s="203">
        <v>6</v>
      </c>
      <c r="AM10" s="203">
        <v>5625</v>
      </c>
      <c r="AN10" s="203">
        <v>9642.86</v>
      </c>
      <c r="AO10" s="203">
        <v>13</v>
      </c>
      <c r="AP10" s="203">
        <v>90000</v>
      </c>
      <c r="AQ10" s="203">
        <v>7</v>
      </c>
      <c r="AR10" s="203">
        <v>26517.86</v>
      </c>
      <c r="AS10" s="203">
        <v>26517.86</v>
      </c>
    </row>
    <row r="11" spans="1:45" s="198" customFormat="1" ht="30" x14ac:dyDescent="0.25">
      <c r="A11" s="662"/>
      <c r="B11" s="657" t="s">
        <v>33</v>
      </c>
      <c r="C11" s="657"/>
      <c r="D11" s="657"/>
      <c r="E11" s="657"/>
      <c r="F11" s="658" t="s">
        <v>309</v>
      </c>
      <c r="G11" s="659"/>
      <c r="H11" s="659"/>
      <c r="I11" s="659"/>
      <c r="J11" s="659"/>
      <c r="K11" s="660"/>
      <c r="Z11" s="203" t="s">
        <v>145</v>
      </c>
      <c r="AA11" s="203" t="s">
        <v>146</v>
      </c>
      <c r="AB11" s="203" t="s">
        <v>147</v>
      </c>
      <c r="AC11" s="203" t="s">
        <v>148</v>
      </c>
      <c r="AD11" s="203" t="s">
        <v>31</v>
      </c>
      <c r="AE11" s="203">
        <v>1</v>
      </c>
      <c r="AF11" s="203" t="s">
        <v>150</v>
      </c>
      <c r="AG11" s="203" t="s">
        <v>151</v>
      </c>
      <c r="AH11" s="204">
        <v>41091</v>
      </c>
      <c r="AI11" s="204">
        <v>41212</v>
      </c>
      <c r="AJ11" s="203">
        <v>2012</v>
      </c>
      <c r="AK11" s="203">
        <v>3</v>
      </c>
      <c r="AL11" s="203">
        <v>6</v>
      </c>
      <c r="AM11" s="203">
        <v>5625</v>
      </c>
      <c r="AN11" s="203">
        <v>9642.86</v>
      </c>
      <c r="AO11" s="203">
        <v>13</v>
      </c>
      <c r="AP11" s="203">
        <v>90000</v>
      </c>
      <c r="AQ11" s="203">
        <v>3</v>
      </c>
      <c r="AR11" s="203">
        <v>0</v>
      </c>
      <c r="AS11" s="203">
        <v>0</v>
      </c>
    </row>
    <row r="12" spans="1:45" s="198" customFormat="1" ht="14.25" customHeight="1" x14ac:dyDescent="0.25">
      <c r="A12" s="662"/>
      <c r="B12" s="657" t="s">
        <v>310</v>
      </c>
      <c r="C12" s="657"/>
      <c r="D12" s="657"/>
      <c r="E12" s="657"/>
      <c r="F12" s="658">
        <v>2</v>
      </c>
      <c r="G12" s="659"/>
      <c r="H12" s="659"/>
      <c r="I12" s="659"/>
      <c r="J12" s="659"/>
      <c r="K12" s="660"/>
      <c r="L12" s="198">
        <f>F17*0.4</f>
        <v>10000</v>
      </c>
      <c r="Z12" s="203" t="s">
        <v>145</v>
      </c>
      <c r="AA12" s="203" t="s">
        <v>146</v>
      </c>
      <c r="AB12" s="203" t="s">
        <v>147</v>
      </c>
      <c r="AC12" s="203" t="s">
        <v>148</v>
      </c>
      <c r="AD12" s="203" t="s">
        <v>31</v>
      </c>
      <c r="AE12" s="203">
        <v>1</v>
      </c>
      <c r="AF12" s="203" t="s">
        <v>150</v>
      </c>
      <c r="AG12" s="203" t="s">
        <v>151</v>
      </c>
      <c r="AH12" s="204">
        <v>40725</v>
      </c>
      <c r="AI12" s="204">
        <v>40846</v>
      </c>
      <c r="AJ12" s="203">
        <v>2011</v>
      </c>
      <c r="AK12" s="203">
        <v>3</v>
      </c>
      <c r="AL12" s="203">
        <v>6</v>
      </c>
      <c r="AM12" s="203">
        <v>5625</v>
      </c>
      <c r="AN12" s="203">
        <v>9642.86</v>
      </c>
      <c r="AO12" s="203">
        <v>13</v>
      </c>
      <c r="AP12" s="203">
        <v>90000</v>
      </c>
      <c r="AQ12" s="203">
        <v>8</v>
      </c>
      <c r="AR12" s="203">
        <v>36160.720000000001</v>
      </c>
      <c r="AS12" s="203">
        <v>36160.720000000001</v>
      </c>
    </row>
    <row r="13" spans="1:45" s="198" customFormat="1" ht="14.25" customHeight="1" x14ac:dyDescent="0.25">
      <c r="A13" s="662"/>
      <c r="B13" s="657" t="s">
        <v>311</v>
      </c>
      <c r="C13" s="657"/>
      <c r="D13" s="657"/>
      <c r="E13" s="657"/>
      <c r="F13" s="658">
        <v>4</v>
      </c>
      <c r="G13" s="659"/>
      <c r="H13" s="659"/>
      <c r="I13" s="659"/>
      <c r="J13" s="659"/>
      <c r="K13" s="660"/>
      <c r="L13" s="198">
        <f>F17*0.6</f>
        <v>15000</v>
      </c>
      <c r="Z13" s="203" t="s">
        <v>145</v>
      </c>
      <c r="AA13" s="203" t="s">
        <v>146</v>
      </c>
      <c r="AB13" s="203" t="s">
        <v>147</v>
      </c>
      <c r="AC13" s="203" t="s">
        <v>148</v>
      </c>
      <c r="AD13" s="203" t="s">
        <v>31</v>
      </c>
      <c r="AE13" s="203">
        <v>1</v>
      </c>
      <c r="AF13" s="203" t="s">
        <v>150</v>
      </c>
      <c r="AG13" s="203" t="s">
        <v>151</v>
      </c>
      <c r="AH13" s="204">
        <v>40360</v>
      </c>
      <c r="AI13" s="204">
        <v>40481</v>
      </c>
      <c r="AJ13" s="203">
        <v>2010</v>
      </c>
      <c r="AK13" s="203">
        <v>3</v>
      </c>
      <c r="AL13" s="203">
        <v>6</v>
      </c>
      <c r="AM13" s="203">
        <v>5625</v>
      </c>
      <c r="AN13" s="203">
        <v>9642.86</v>
      </c>
      <c r="AO13" s="203">
        <v>13</v>
      </c>
      <c r="AP13" s="203">
        <v>90000</v>
      </c>
      <c r="AQ13" s="203">
        <v>5</v>
      </c>
      <c r="AR13" s="203">
        <v>11250</v>
      </c>
      <c r="AS13" s="203">
        <v>11250</v>
      </c>
    </row>
    <row r="14" spans="1:45" s="198" customFormat="1" ht="14.25" customHeight="1" x14ac:dyDescent="0.25">
      <c r="A14" s="662"/>
      <c r="B14" s="657" t="s">
        <v>250</v>
      </c>
      <c r="C14" s="657"/>
      <c r="D14" s="657"/>
      <c r="E14" s="657"/>
      <c r="F14" s="658">
        <v>6</v>
      </c>
      <c r="G14" s="659"/>
      <c r="H14" s="659"/>
      <c r="I14" s="659"/>
      <c r="J14" s="659"/>
      <c r="K14" s="660"/>
      <c r="Z14" s="203" t="s">
        <v>145</v>
      </c>
      <c r="AA14" s="203" t="s">
        <v>146</v>
      </c>
      <c r="AB14" s="203" t="s">
        <v>147</v>
      </c>
      <c r="AC14" s="203" t="s">
        <v>148</v>
      </c>
      <c r="AD14" s="203" t="s">
        <v>31</v>
      </c>
      <c r="AE14" s="203">
        <v>1</v>
      </c>
      <c r="AF14" s="203" t="s">
        <v>150</v>
      </c>
      <c r="AG14" s="203" t="s">
        <v>151</v>
      </c>
      <c r="AH14" s="204">
        <v>39995</v>
      </c>
      <c r="AI14" s="204">
        <v>40116</v>
      </c>
      <c r="AJ14" s="203">
        <v>2009</v>
      </c>
      <c r="AK14" s="203">
        <v>3</v>
      </c>
      <c r="AL14" s="203">
        <v>6</v>
      </c>
      <c r="AM14" s="203">
        <v>5625</v>
      </c>
      <c r="AN14" s="203">
        <v>9642.86</v>
      </c>
      <c r="AO14" s="203">
        <v>13</v>
      </c>
      <c r="AP14" s="203">
        <v>90000</v>
      </c>
      <c r="AQ14" s="203">
        <v>7</v>
      </c>
      <c r="AR14" s="203">
        <v>26517.86</v>
      </c>
      <c r="AS14" s="203">
        <v>26517.86</v>
      </c>
    </row>
    <row r="15" spans="1:45" s="198" customFormat="1" ht="14.25" customHeight="1" x14ac:dyDescent="0.25">
      <c r="A15" s="662"/>
      <c r="B15" s="657" t="s">
        <v>312</v>
      </c>
      <c r="C15" s="657"/>
      <c r="D15" s="657"/>
      <c r="E15" s="657"/>
      <c r="F15" s="658">
        <v>5000</v>
      </c>
      <c r="G15" s="659"/>
      <c r="H15" s="659"/>
      <c r="I15" s="659"/>
      <c r="J15" s="659"/>
      <c r="K15" s="660"/>
      <c r="Z15" s="203" t="s">
        <v>145</v>
      </c>
      <c r="AA15" s="203" t="s">
        <v>146</v>
      </c>
      <c r="AB15" s="203" t="s">
        <v>147</v>
      </c>
      <c r="AC15" s="203" t="s">
        <v>148</v>
      </c>
      <c r="AD15" s="203" t="s">
        <v>31</v>
      </c>
      <c r="AE15" s="203">
        <v>1</v>
      </c>
      <c r="AF15" s="203" t="s">
        <v>150</v>
      </c>
      <c r="AG15" s="203" t="s">
        <v>151</v>
      </c>
      <c r="AH15" s="204">
        <v>39630</v>
      </c>
      <c r="AI15" s="204">
        <v>39751</v>
      </c>
      <c r="AJ15" s="203">
        <v>2008</v>
      </c>
      <c r="AK15" s="203">
        <v>3</v>
      </c>
      <c r="AL15" s="203">
        <v>6</v>
      </c>
      <c r="AM15" s="203">
        <v>5625</v>
      </c>
      <c r="AN15" s="203">
        <v>9642.86</v>
      </c>
      <c r="AO15" s="203">
        <v>13</v>
      </c>
      <c r="AP15" s="203">
        <v>90000</v>
      </c>
      <c r="AQ15" s="203">
        <v>5</v>
      </c>
      <c r="AR15" s="203">
        <v>11250</v>
      </c>
      <c r="AS15" s="203">
        <v>11250</v>
      </c>
    </row>
    <row r="16" spans="1:45" s="198" customFormat="1" ht="14.25" customHeight="1" x14ac:dyDescent="0.25">
      <c r="A16" s="662"/>
      <c r="B16" s="657" t="s">
        <v>313</v>
      </c>
      <c r="C16" s="657"/>
      <c r="D16" s="657"/>
      <c r="E16" s="657"/>
      <c r="F16" s="658">
        <v>7500</v>
      </c>
      <c r="G16" s="659"/>
      <c r="H16" s="659"/>
      <c r="I16" s="659"/>
      <c r="J16" s="659"/>
      <c r="K16" s="660"/>
      <c r="Z16" s="203" t="s">
        <v>145</v>
      </c>
      <c r="AA16" s="203" t="s">
        <v>146</v>
      </c>
      <c r="AB16" s="203" t="s">
        <v>147</v>
      </c>
      <c r="AC16" s="203" t="s">
        <v>148</v>
      </c>
      <c r="AD16" s="203" t="s">
        <v>31</v>
      </c>
      <c r="AE16" s="203">
        <v>1</v>
      </c>
      <c r="AF16" s="203" t="s">
        <v>150</v>
      </c>
      <c r="AG16" s="203" t="s">
        <v>151</v>
      </c>
      <c r="AH16" s="204">
        <v>39264</v>
      </c>
      <c r="AI16" s="204">
        <v>39385</v>
      </c>
      <c r="AJ16" s="203">
        <v>2007</v>
      </c>
      <c r="AK16" s="203">
        <v>3</v>
      </c>
      <c r="AL16" s="203">
        <v>6</v>
      </c>
      <c r="AM16" s="203">
        <v>5625</v>
      </c>
      <c r="AN16" s="203">
        <v>9642.86</v>
      </c>
      <c r="AO16" s="203">
        <v>13</v>
      </c>
      <c r="AP16" s="203">
        <v>90000</v>
      </c>
      <c r="AQ16" s="203">
        <v>4</v>
      </c>
      <c r="AR16" s="203">
        <v>5625</v>
      </c>
      <c r="AS16" s="203">
        <v>5625</v>
      </c>
    </row>
    <row r="17" spans="1:45" s="198" customFormat="1" ht="14.25" customHeight="1" x14ac:dyDescent="0.25">
      <c r="A17" s="663"/>
      <c r="B17" s="668" t="s">
        <v>27</v>
      </c>
      <c r="C17" s="668"/>
      <c r="D17" s="668"/>
      <c r="E17" s="668"/>
      <c r="F17" s="671">
        <v>25000</v>
      </c>
      <c r="G17" s="672"/>
      <c r="H17" s="672"/>
      <c r="I17" s="672"/>
      <c r="J17" s="672"/>
      <c r="K17" s="673"/>
      <c r="Q17" s="198">
        <f>74000*0.35</f>
        <v>25900</v>
      </c>
      <c r="Z17" s="203" t="s">
        <v>145</v>
      </c>
      <c r="AA17" s="203" t="s">
        <v>146</v>
      </c>
      <c r="AB17" s="203" t="s">
        <v>147</v>
      </c>
      <c r="AC17" s="203" t="s">
        <v>148</v>
      </c>
      <c r="AD17" s="203" t="s">
        <v>31</v>
      </c>
      <c r="AE17" s="203">
        <v>1</v>
      </c>
      <c r="AF17" s="203" t="s">
        <v>150</v>
      </c>
      <c r="AG17" s="203" t="s">
        <v>151</v>
      </c>
      <c r="AH17" s="204">
        <v>38899</v>
      </c>
      <c r="AI17" s="204">
        <v>39020</v>
      </c>
      <c r="AJ17" s="203">
        <v>2006</v>
      </c>
      <c r="AK17" s="203">
        <v>3</v>
      </c>
      <c r="AL17" s="203">
        <v>6</v>
      </c>
      <c r="AM17" s="203">
        <v>5625</v>
      </c>
      <c r="AN17" s="203">
        <v>9642.86</v>
      </c>
      <c r="AO17" s="203">
        <v>13</v>
      </c>
      <c r="AP17" s="203">
        <v>90000</v>
      </c>
      <c r="AQ17" s="203">
        <v>4</v>
      </c>
      <c r="AR17" s="203">
        <v>5625</v>
      </c>
      <c r="AS17" s="203">
        <v>5625</v>
      </c>
    </row>
    <row r="18" spans="1:45" s="211" customFormat="1" ht="9.75" customHeight="1" x14ac:dyDescent="0.25">
      <c r="A18" s="208"/>
      <c r="B18" s="209"/>
      <c r="C18" s="209"/>
      <c r="D18" s="209"/>
      <c r="E18" s="209"/>
      <c r="F18" s="209"/>
      <c r="G18" s="209"/>
      <c r="H18" s="209"/>
      <c r="I18" s="209"/>
      <c r="J18" s="209"/>
      <c r="K18" s="210"/>
      <c r="Z18" s="212" t="s">
        <v>145</v>
      </c>
      <c r="AA18" s="212" t="s">
        <v>146</v>
      </c>
      <c r="AB18" s="212" t="s">
        <v>147</v>
      </c>
      <c r="AC18" s="212" t="s">
        <v>148</v>
      </c>
      <c r="AD18" s="212" t="s">
        <v>149</v>
      </c>
      <c r="AE18" s="212">
        <v>1</v>
      </c>
      <c r="AF18" s="212" t="s">
        <v>150</v>
      </c>
      <c r="AG18" s="212" t="s">
        <v>151</v>
      </c>
      <c r="AH18" s="213">
        <v>39984</v>
      </c>
      <c r="AI18" s="213">
        <v>40056</v>
      </c>
      <c r="AJ18" s="212">
        <v>2009</v>
      </c>
      <c r="AK18" s="212">
        <v>70</v>
      </c>
      <c r="AL18" s="212">
        <v>100</v>
      </c>
      <c r="AM18" s="212">
        <v>240</v>
      </c>
      <c r="AN18" s="212">
        <v>822.86</v>
      </c>
      <c r="AO18" s="212">
        <v>135</v>
      </c>
      <c r="AP18" s="212">
        <v>36000</v>
      </c>
      <c r="AQ18" s="212">
        <v>34.5</v>
      </c>
      <c r="AR18" s="212">
        <v>0</v>
      </c>
      <c r="AS18" s="212">
        <v>0</v>
      </c>
    </row>
    <row r="19" spans="1:45" s="198" customFormat="1" ht="19.5" customHeight="1" x14ac:dyDescent="0.25">
      <c r="A19" s="674" t="s">
        <v>215</v>
      </c>
      <c r="B19" s="675"/>
      <c r="C19" s="675"/>
      <c r="D19" s="675"/>
      <c r="E19" s="676"/>
      <c r="F19" s="657" t="s">
        <v>14</v>
      </c>
      <c r="G19" s="657"/>
      <c r="H19" s="657"/>
      <c r="I19" s="657" t="s">
        <v>15</v>
      </c>
      <c r="J19" s="657"/>
      <c r="K19" s="657"/>
      <c r="Z19" s="203" t="s">
        <v>145</v>
      </c>
      <c r="AA19" s="203" t="s">
        <v>146</v>
      </c>
      <c r="AB19" s="203" t="s">
        <v>147</v>
      </c>
      <c r="AC19" s="203" t="s">
        <v>148</v>
      </c>
      <c r="AD19" s="203" t="s">
        <v>149</v>
      </c>
      <c r="AE19" s="203">
        <v>1</v>
      </c>
      <c r="AF19" s="203" t="s">
        <v>150</v>
      </c>
      <c r="AG19" s="203" t="s">
        <v>151</v>
      </c>
      <c r="AH19" s="204">
        <v>39253</v>
      </c>
      <c r="AI19" s="204">
        <v>39325</v>
      </c>
      <c r="AJ19" s="203">
        <v>2007</v>
      </c>
      <c r="AK19" s="203">
        <v>70</v>
      </c>
      <c r="AL19" s="203">
        <v>100</v>
      </c>
      <c r="AM19" s="203">
        <v>240</v>
      </c>
      <c r="AN19" s="203">
        <v>822.86</v>
      </c>
      <c r="AO19" s="203">
        <v>135</v>
      </c>
      <c r="AP19" s="203">
        <v>36000</v>
      </c>
      <c r="AQ19" s="203">
        <v>118</v>
      </c>
      <c r="AR19" s="203">
        <v>22011.48</v>
      </c>
      <c r="AS19" s="203">
        <v>22011.48</v>
      </c>
    </row>
    <row r="20" spans="1:45" s="198" customFormat="1" ht="18.75" customHeight="1" x14ac:dyDescent="0.25">
      <c r="A20" s="657">
        <v>2</v>
      </c>
      <c r="B20" s="668" t="s">
        <v>17</v>
      </c>
      <c r="C20" s="668"/>
      <c r="D20" s="668"/>
      <c r="E20" s="668"/>
      <c r="F20" s="214" t="s">
        <v>307</v>
      </c>
      <c r="G20" s="215" t="s">
        <v>159</v>
      </c>
      <c r="H20" s="214" t="s">
        <v>314</v>
      </c>
      <c r="I20" s="214" t="s">
        <v>315</v>
      </c>
      <c r="J20" s="215" t="s">
        <v>162</v>
      </c>
      <c r="K20" s="216" t="s">
        <v>308</v>
      </c>
      <c r="Z20" s="203" t="s">
        <v>145</v>
      </c>
      <c r="AA20" s="203" t="s">
        <v>146</v>
      </c>
      <c r="AB20" s="203" t="s">
        <v>147</v>
      </c>
      <c r="AC20" s="203" t="s">
        <v>148</v>
      </c>
      <c r="AD20" s="203" t="s">
        <v>149</v>
      </c>
      <c r="AE20" s="203">
        <v>1</v>
      </c>
      <c r="AF20" s="203" t="s">
        <v>150</v>
      </c>
      <c r="AG20" s="203" t="s">
        <v>151</v>
      </c>
      <c r="AH20" s="204">
        <v>38888</v>
      </c>
      <c r="AI20" s="204">
        <v>38960</v>
      </c>
      <c r="AJ20" s="203">
        <v>2006</v>
      </c>
      <c r="AK20" s="203">
        <v>70</v>
      </c>
      <c r="AL20" s="203">
        <v>100</v>
      </c>
      <c r="AM20" s="203">
        <v>240</v>
      </c>
      <c r="AN20" s="203">
        <v>822.86</v>
      </c>
      <c r="AO20" s="203">
        <v>135</v>
      </c>
      <c r="AP20" s="203">
        <v>36000</v>
      </c>
      <c r="AQ20" s="203">
        <v>32.4</v>
      </c>
      <c r="AR20" s="203">
        <v>0</v>
      </c>
      <c r="AS20" s="203">
        <v>0</v>
      </c>
    </row>
    <row r="21" spans="1:45" s="198" customFormat="1" ht="30" x14ac:dyDescent="0.25">
      <c r="A21" s="657"/>
      <c r="B21" s="668" t="s">
        <v>20</v>
      </c>
      <c r="C21" s="668"/>
      <c r="D21" s="668"/>
      <c r="E21" s="668"/>
      <c r="F21" s="668" t="s">
        <v>165</v>
      </c>
      <c r="G21" s="668"/>
      <c r="H21" s="668"/>
      <c r="I21" s="668"/>
      <c r="J21" s="668"/>
      <c r="K21" s="668"/>
      <c r="Z21" s="203" t="s">
        <v>145</v>
      </c>
      <c r="AA21" s="203" t="s">
        <v>146</v>
      </c>
      <c r="AB21" s="203" t="s">
        <v>147</v>
      </c>
      <c r="AC21" s="203" t="s">
        <v>148</v>
      </c>
      <c r="AD21" s="203" t="s">
        <v>149</v>
      </c>
      <c r="AE21" s="203">
        <v>1</v>
      </c>
      <c r="AF21" s="203" t="s">
        <v>150</v>
      </c>
      <c r="AG21" s="203" t="s">
        <v>151</v>
      </c>
      <c r="AH21" s="204">
        <v>38523</v>
      </c>
      <c r="AI21" s="204">
        <v>38595</v>
      </c>
      <c r="AJ21" s="203">
        <v>2005</v>
      </c>
      <c r="AK21" s="203">
        <v>70</v>
      </c>
      <c r="AL21" s="203">
        <v>100</v>
      </c>
      <c r="AM21" s="203">
        <v>240</v>
      </c>
      <c r="AN21" s="203">
        <v>822.86</v>
      </c>
      <c r="AO21" s="203">
        <v>135</v>
      </c>
      <c r="AP21" s="203">
        <v>36000</v>
      </c>
      <c r="AQ21" s="203">
        <v>86</v>
      </c>
      <c r="AR21" s="203">
        <v>3840</v>
      </c>
      <c r="AS21" s="203">
        <v>3840</v>
      </c>
    </row>
    <row r="22" spans="1:45" s="198" customFormat="1" ht="15" customHeight="1" x14ac:dyDescent="0.25">
      <c r="A22" s="657"/>
      <c r="B22" s="668" t="s">
        <v>316</v>
      </c>
      <c r="C22" s="668"/>
      <c r="D22" s="668"/>
      <c r="E22" s="668"/>
      <c r="F22" s="669">
        <v>5</v>
      </c>
      <c r="G22" s="669"/>
      <c r="H22" s="669"/>
      <c r="I22" s="669">
        <v>20</v>
      </c>
      <c r="J22" s="669"/>
      <c r="K22" s="669"/>
      <c r="L22" s="217"/>
      <c r="AQ22" s="198">
        <f>SUM(AQ4:AQ21)</f>
        <v>378.82</v>
      </c>
      <c r="AR22" s="198">
        <f t="shared" ref="AR22:AS22" si="0">SUM(AR4:AR21)</f>
        <v>148797.92000000001</v>
      </c>
      <c r="AS22" s="198">
        <f t="shared" si="0"/>
        <v>148797.92000000001</v>
      </c>
    </row>
    <row r="23" spans="1:45" s="198" customFormat="1" ht="15" customHeight="1" x14ac:dyDescent="0.25">
      <c r="A23" s="657"/>
      <c r="B23" s="668" t="s">
        <v>317</v>
      </c>
      <c r="C23" s="668"/>
      <c r="D23" s="668"/>
      <c r="E23" s="668"/>
      <c r="F23" s="669">
        <v>12</v>
      </c>
      <c r="G23" s="669"/>
      <c r="H23" s="669"/>
      <c r="I23" s="669">
        <v>60</v>
      </c>
      <c r="J23" s="669"/>
      <c r="K23" s="669"/>
      <c r="L23" s="217"/>
    </row>
    <row r="24" spans="1:45" s="198" customFormat="1" ht="15" customHeight="1" x14ac:dyDescent="0.25">
      <c r="A24" s="657"/>
      <c r="B24" s="668" t="s">
        <v>25</v>
      </c>
      <c r="C24" s="668"/>
      <c r="D24" s="668"/>
      <c r="E24" s="668"/>
      <c r="F24" s="669">
        <v>20</v>
      </c>
      <c r="G24" s="669"/>
      <c r="H24" s="669"/>
      <c r="I24" s="669">
        <v>90</v>
      </c>
      <c r="J24" s="669"/>
      <c r="K24" s="669"/>
      <c r="L24" s="218"/>
      <c r="P24" s="198">
        <f>Q27*0.6</f>
        <v>29400</v>
      </c>
      <c r="Z24" s="219" t="s">
        <v>169</v>
      </c>
      <c r="AA24" s="219" t="s">
        <v>170</v>
      </c>
      <c r="AB24" s="219" t="s">
        <v>171</v>
      </c>
      <c r="AC24" s="219" t="s">
        <v>172</v>
      </c>
      <c r="AD24" s="219" t="s">
        <v>20</v>
      </c>
      <c r="AE24" s="219" t="s">
        <v>173</v>
      </c>
      <c r="AF24" s="219" t="s">
        <v>174</v>
      </c>
      <c r="AG24" s="219" t="s">
        <v>175</v>
      </c>
      <c r="AH24" s="219" t="s">
        <v>176</v>
      </c>
      <c r="AI24" s="219" t="s">
        <v>177</v>
      </c>
      <c r="AJ24" s="219" t="s">
        <v>178</v>
      </c>
      <c r="AK24" s="219" t="s">
        <v>179</v>
      </c>
      <c r="AL24" s="219" t="s">
        <v>180</v>
      </c>
      <c r="AM24" s="219" t="s">
        <v>181</v>
      </c>
      <c r="AN24" s="219" t="s">
        <v>182</v>
      </c>
      <c r="AO24" s="219" t="s">
        <v>25</v>
      </c>
      <c r="AP24" s="219" t="s">
        <v>183</v>
      </c>
      <c r="AQ24" s="219" t="s">
        <v>184</v>
      </c>
      <c r="AR24" s="219" t="s">
        <v>185</v>
      </c>
      <c r="AS24" s="219" t="s">
        <v>186</v>
      </c>
    </row>
    <row r="25" spans="1:45" s="198" customFormat="1" ht="15" customHeight="1" x14ac:dyDescent="0.25">
      <c r="A25" s="657"/>
      <c r="B25" s="668" t="s">
        <v>187</v>
      </c>
      <c r="C25" s="668"/>
      <c r="D25" s="668"/>
      <c r="E25" s="668"/>
      <c r="F25" s="670">
        <v>1120</v>
      </c>
      <c r="G25" s="670"/>
      <c r="H25" s="670"/>
      <c r="I25" s="670">
        <v>294</v>
      </c>
      <c r="J25" s="670"/>
      <c r="K25" s="670"/>
      <c r="L25" s="198">
        <f>F27*0.4</f>
        <v>7840</v>
      </c>
      <c r="M25" s="198">
        <f>I27*0.4</f>
        <v>11760</v>
      </c>
      <c r="Z25" s="203" t="s">
        <v>145</v>
      </c>
      <c r="AA25" s="203" t="s">
        <v>146</v>
      </c>
      <c r="AB25" s="203" t="s">
        <v>147</v>
      </c>
      <c r="AC25" s="203" t="s">
        <v>148</v>
      </c>
      <c r="AD25" s="203" t="s">
        <v>149</v>
      </c>
      <c r="AE25" s="203">
        <v>1</v>
      </c>
      <c r="AF25" s="203" t="s">
        <v>150</v>
      </c>
      <c r="AG25" s="203" t="s">
        <v>151</v>
      </c>
      <c r="AH25" s="204">
        <v>41883</v>
      </c>
      <c r="AI25" s="204">
        <v>41912</v>
      </c>
      <c r="AJ25" s="203">
        <v>2014</v>
      </c>
      <c r="AK25" s="203">
        <v>75</v>
      </c>
      <c r="AL25" s="203">
        <v>115</v>
      </c>
      <c r="AM25" s="203">
        <v>120</v>
      </c>
      <c r="AN25" s="203">
        <v>768</v>
      </c>
      <c r="AO25" s="203">
        <v>140</v>
      </c>
      <c r="AP25" s="203">
        <v>24000</v>
      </c>
      <c r="AQ25" s="203">
        <v>14.15</v>
      </c>
      <c r="AR25" s="203">
        <v>0</v>
      </c>
      <c r="AS25" s="203">
        <v>0</v>
      </c>
    </row>
    <row r="26" spans="1:45" s="198" customFormat="1" ht="15" customHeight="1" x14ac:dyDescent="0.25">
      <c r="A26" s="657"/>
      <c r="B26" s="668" t="s">
        <v>187</v>
      </c>
      <c r="C26" s="668"/>
      <c r="D26" s="668"/>
      <c r="E26" s="668"/>
      <c r="F26" s="670">
        <v>1470</v>
      </c>
      <c r="G26" s="670"/>
      <c r="H26" s="670"/>
      <c r="I26" s="670">
        <v>588</v>
      </c>
      <c r="J26" s="670"/>
      <c r="K26" s="670"/>
      <c r="L26" s="198">
        <f>F27*0.6</f>
        <v>11760</v>
      </c>
      <c r="M26" s="198">
        <f>I27*0.6</f>
        <v>17640</v>
      </c>
      <c r="Z26" s="203" t="s">
        <v>145</v>
      </c>
      <c r="AA26" s="203" t="s">
        <v>146</v>
      </c>
      <c r="AB26" s="203" t="s">
        <v>147</v>
      </c>
      <c r="AC26" s="203" t="s">
        <v>148</v>
      </c>
      <c r="AD26" s="203" t="s">
        <v>149</v>
      </c>
      <c r="AE26" s="203">
        <v>1</v>
      </c>
      <c r="AF26" s="203" t="s">
        <v>150</v>
      </c>
      <c r="AG26" s="203" t="s">
        <v>151</v>
      </c>
      <c r="AH26" s="204">
        <v>41518</v>
      </c>
      <c r="AI26" s="204">
        <v>41547</v>
      </c>
      <c r="AJ26" s="203">
        <v>2013</v>
      </c>
      <c r="AK26" s="203">
        <v>75</v>
      </c>
      <c r="AL26" s="203">
        <v>115</v>
      </c>
      <c r="AM26" s="203">
        <v>120</v>
      </c>
      <c r="AN26" s="203">
        <v>768</v>
      </c>
      <c r="AO26" s="203">
        <v>140</v>
      </c>
      <c r="AP26" s="203">
        <v>24000</v>
      </c>
      <c r="AQ26" s="203">
        <v>41.86</v>
      </c>
      <c r="AR26" s="203">
        <v>0</v>
      </c>
      <c r="AS26" s="203">
        <v>0</v>
      </c>
    </row>
    <row r="27" spans="1:45" s="198" customFormat="1" ht="15" customHeight="1" x14ac:dyDescent="0.25">
      <c r="A27" s="657"/>
      <c r="B27" s="668" t="s">
        <v>27</v>
      </c>
      <c r="C27" s="668"/>
      <c r="D27" s="668"/>
      <c r="E27" s="668"/>
      <c r="F27" s="678">
        <v>19600</v>
      </c>
      <c r="G27" s="678"/>
      <c r="H27" s="678"/>
      <c r="I27" s="678">
        <v>29400</v>
      </c>
      <c r="J27" s="678"/>
      <c r="K27" s="678"/>
      <c r="L27" s="220"/>
      <c r="Q27" s="198">
        <f>74000-25000</f>
        <v>49000</v>
      </c>
      <c r="Z27" s="203" t="s">
        <v>145</v>
      </c>
      <c r="AA27" s="203" t="s">
        <v>146</v>
      </c>
      <c r="AB27" s="203" t="s">
        <v>147</v>
      </c>
      <c r="AC27" s="203" t="s">
        <v>148</v>
      </c>
      <c r="AD27" s="203" t="s">
        <v>149</v>
      </c>
      <c r="AE27" s="203">
        <v>1</v>
      </c>
      <c r="AF27" s="203" t="s">
        <v>150</v>
      </c>
      <c r="AG27" s="203" t="s">
        <v>151</v>
      </c>
      <c r="AH27" s="204">
        <v>41153</v>
      </c>
      <c r="AI27" s="204">
        <v>41182</v>
      </c>
      <c r="AJ27" s="203">
        <v>2012</v>
      </c>
      <c r="AK27" s="203">
        <v>75</v>
      </c>
      <c r="AL27" s="203">
        <v>115</v>
      </c>
      <c r="AM27" s="203">
        <v>120</v>
      </c>
      <c r="AN27" s="203">
        <v>768</v>
      </c>
      <c r="AO27" s="203">
        <v>140</v>
      </c>
      <c r="AP27" s="203">
        <v>24000</v>
      </c>
      <c r="AQ27" s="203">
        <v>40.21</v>
      </c>
      <c r="AR27" s="203">
        <v>0</v>
      </c>
      <c r="AS27" s="203">
        <v>0</v>
      </c>
    </row>
    <row r="28" spans="1:45" s="198" customFormat="1" ht="15" customHeight="1" x14ac:dyDescent="0.25">
      <c r="A28" s="677" t="s">
        <v>28</v>
      </c>
      <c r="B28" s="677"/>
      <c r="C28" s="677"/>
      <c r="D28" s="677"/>
      <c r="E28" s="677"/>
      <c r="F28" s="678">
        <f>F27+I27</f>
        <v>49000</v>
      </c>
      <c r="G28" s="677"/>
      <c r="H28" s="677"/>
      <c r="I28" s="677"/>
      <c r="J28" s="677"/>
      <c r="K28" s="677"/>
      <c r="L28" s="198">
        <f>F17+F28</f>
        <v>74000</v>
      </c>
      <c r="N28" s="221"/>
      <c r="Z28" s="203" t="s">
        <v>145</v>
      </c>
      <c r="AA28" s="203" t="s">
        <v>146</v>
      </c>
      <c r="AB28" s="203" t="s">
        <v>147</v>
      </c>
      <c r="AC28" s="203" t="s">
        <v>148</v>
      </c>
      <c r="AD28" s="203" t="s">
        <v>149</v>
      </c>
      <c r="AE28" s="203">
        <v>1</v>
      </c>
      <c r="AF28" s="203" t="s">
        <v>150</v>
      </c>
      <c r="AG28" s="203" t="s">
        <v>151</v>
      </c>
      <c r="AH28" s="204">
        <v>40787</v>
      </c>
      <c r="AI28" s="204">
        <v>40816</v>
      </c>
      <c r="AJ28" s="203">
        <v>2011</v>
      </c>
      <c r="AK28" s="203">
        <v>75</v>
      </c>
      <c r="AL28" s="203">
        <v>115</v>
      </c>
      <c r="AM28" s="203">
        <v>120</v>
      </c>
      <c r="AN28" s="203">
        <v>768</v>
      </c>
      <c r="AO28" s="203">
        <v>140</v>
      </c>
      <c r="AP28" s="203">
        <v>24000</v>
      </c>
      <c r="AQ28" s="203">
        <v>19.5</v>
      </c>
      <c r="AR28" s="203">
        <v>0</v>
      </c>
      <c r="AS28" s="203">
        <v>0</v>
      </c>
    </row>
    <row r="29" spans="1:45" s="80" customFormat="1" ht="13.5" customHeight="1" x14ac:dyDescent="0.25">
      <c r="A29" s="82"/>
      <c r="B29" s="679" t="s">
        <v>318</v>
      </c>
      <c r="C29" s="679"/>
      <c r="D29" s="679"/>
      <c r="E29" s="679"/>
      <c r="F29" s="680">
        <f>F28+F17</f>
        <v>74000</v>
      </c>
      <c r="G29" s="681"/>
      <c r="H29" s="681"/>
      <c r="I29" s="681"/>
      <c r="J29" s="681"/>
      <c r="K29" s="682"/>
    </row>
    <row r="30" spans="1:45" s="80" customFormat="1" ht="9.75" customHeight="1" x14ac:dyDescent="0.25">
      <c r="A30" s="82"/>
      <c r="B30" s="156"/>
      <c r="C30" s="156"/>
      <c r="D30" s="156"/>
      <c r="E30" s="156"/>
      <c r="F30" s="157"/>
      <c r="G30" s="158"/>
      <c r="H30" s="158"/>
      <c r="I30" s="158"/>
      <c r="J30" s="158"/>
      <c r="K30" s="159"/>
    </row>
    <row r="31" spans="1:45" s="222" customFormat="1" ht="20.25" x14ac:dyDescent="0.25">
      <c r="A31" s="650" t="s">
        <v>300</v>
      </c>
      <c r="B31" s="650"/>
      <c r="C31" s="650"/>
      <c r="D31" s="650"/>
      <c r="E31" s="650"/>
      <c r="F31" s="650"/>
      <c r="G31" s="650"/>
      <c r="H31" s="650"/>
      <c r="I31" s="650"/>
      <c r="J31" s="650"/>
      <c r="K31" s="650"/>
    </row>
    <row r="32" spans="1:45" s="222" customFormat="1" ht="18.75" x14ac:dyDescent="0.25">
      <c r="A32" s="683" t="s">
        <v>139</v>
      </c>
      <c r="B32" s="684"/>
      <c r="C32" s="684"/>
      <c r="D32" s="685" t="s">
        <v>207</v>
      </c>
      <c r="E32" s="685"/>
      <c r="F32" s="685"/>
      <c r="G32" s="686"/>
      <c r="H32" s="686"/>
      <c r="I32" s="687" t="s">
        <v>141</v>
      </c>
      <c r="J32" s="687"/>
      <c r="K32" s="688"/>
    </row>
    <row r="33" spans="1:21" s="222" customFormat="1" x14ac:dyDescent="0.25">
      <c r="A33" s="651" t="s">
        <v>2</v>
      </c>
      <c r="B33" s="652"/>
      <c r="C33" s="652"/>
      <c r="D33" s="199" t="s">
        <v>301</v>
      </c>
      <c r="E33" s="199"/>
      <c r="F33" s="199"/>
      <c r="G33" s="200"/>
      <c r="H33" s="200"/>
      <c r="I33" s="200"/>
      <c r="J33" s="200"/>
      <c r="K33" s="201"/>
    </row>
    <row r="34" spans="1:21" s="222" customFormat="1" x14ac:dyDescent="0.25">
      <c r="A34" s="651" t="s">
        <v>143</v>
      </c>
      <c r="B34" s="652"/>
      <c r="C34" s="652"/>
      <c r="D34" s="202" t="s">
        <v>302</v>
      </c>
      <c r="E34" s="199"/>
      <c r="F34" s="199"/>
      <c r="G34" s="200"/>
      <c r="H34" s="200"/>
      <c r="I34" s="200"/>
      <c r="J34" s="200"/>
      <c r="K34" s="201"/>
    </row>
    <row r="35" spans="1:21" s="222" customFormat="1" x14ac:dyDescent="0.25">
      <c r="A35" s="651" t="s">
        <v>6</v>
      </c>
      <c r="B35" s="652"/>
      <c r="C35" s="652"/>
      <c r="D35" s="202" t="s">
        <v>319</v>
      </c>
      <c r="E35" s="199"/>
      <c r="F35" s="199"/>
      <c r="G35" s="200"/>
      <c r="H35" s="200"/>
      <c r="I35" s="200"/>
      <c r="J35" s="200"/>
      <c r="K35" s="201"/>
    </row>
    <row r="36" spans="1:21" s="222" customFormat="1" x14ac:dyDescent="0.25">
      <c r="A36" s="651" t="s">
        <v>303</v>
      </c>
      <c r="B36" s="652"/>
      <c r="C36" s="652"/>
      <c r="D36" s="202" t="s">
        <v>320</v>
      </c>
      <c r="E36" s="199"/>
      <c r="F36" s="199"/>
      <c r="G36" s="200"/>
      <c r="H36" s="200"/>
      <c r="I36" s="200"/>
      <c r="J36" s="200"/>
      <c r="K36" s="201"/>
    </row>
    <row r="37" spans="1:21" s="222" customFormat="1" ht="20.25" x14ac:dyDescent="0.25">
      <c r="A37" s="667" t="s">
        <v>209</v>
      </c>
      <c r="B37" s="667"/>
      <c r="C37" s="667"/>
      <c r="D37" s="667"/>
      <c r="E37" s="667"/>
      <c r="F37" s="667"/>
      <c r="G37" s="667"/>
      <c r="H37" s="667"/>
      <c r="I37" s="667"/>
      <c r="J37" s="667"/>
      <c r="K37" s="667"/>
      <c r="L37" s="223"/>
      <c r="M37" s="223"/>
      <c r="N37" s="223"/>
      <c r="O37" s="223"/>
      <c r="P37" s="223"/>
      <c r="Q37" s="223"/>
      <c r="R37" s="223"/>
      <c r="S37" s="223"/>
      <c r="T37" s="223"/>
      <c r="U37" s="223"/>
    </row>
    <row r="38" spans="1:21" s="222" customFormat="1" ht="13.5" customHeight="1" x14ac:dyDescent="0.25">
      <c r="A38" s="661">
        <v>1</v>
      </c>
      <c r="B38" s="664"/>
      <c r="C38" s="665"/>
      <c r="D38" s="665"/>
      <c r="E38" s="666"/>
      <c r="F38" s="658" t="s">
        <v>14</v>
      </c>
      <c r="G38" s="659"/>
      <c r="H38" s="659"/>
      <c r="I38" s="659"/>
      <c r="J38" s="659"/>
      <c r="K38" s="660"/>
      <c r="L38" s="223"/>
      <c r="M38" s="223"/>
      <c r="N38" s="223"/>
      <c r="O38" s="223"/>
      <c r="P38" s="223"/>
      <c r="Q38" s="223"/>
      <c r="R38" s="223"/>
      <c r="S38" s="223"/>
      <c r="T38" s="223"/>
      <c r="U38" s="223"/>
    </row>
    <row r="39" spans="1:21" s="222" customFormat="1" x14ac:dyDescent="0.25">
      <c r="A39" s="662"/>
      <c r="B39" s="657" t="s">
        <v>190</v>
      </c>
      <c r="C39" s="657"/>
      <c r="D39" s="657"/>
      <c r="E39" s="657"/>
      <c r="F39" s="657" t="s">
        <v>307</v>
      </c>
      <c r="G39" s="657"/>
      <c r="H39" s="207" t="s">
        <v>159</v>
      </c>
      <c r="I39" s="657" t="s">
        <v>308</v>
      </c>
      <c r="J39" s="657"/>
      <c r="K39" s="657"/>
    </row>
    <row r="40" spans="1:21" s="222" customFormat="1" ht="32.25" customHeight="1" x14ac:dyDescent="0.25">
      <c r="A40" s="662"/>
      <c r="B40" s="657" t="s">
        <v>33</v>
      </c>
      <c r="C40" s="657"/>
      <c r="D40" s="657"/>
      <c r="E40" s="657"/>
      <c r="F40" s="658" t="s">
        <v>309</v>
      </c>
      <c r="G40" s="659"/>
      <c r="H40" s="659"/>
      <c r="I40" s="659"/>
      <c r="J40" s="659"/>
      <c r="K40" s="660"/>
    </row>
    <row r="41" spans="1:21" s="222" customFormat="1" x14ac:dyDescent="0.25">
      <c r="A41" s="662"/>
      <c r="B41" s="657" t="s">
        <v>310</v>
      </c>
      <c r="C41" s="657"/>
      <c r="D41" s="657"/>
      <c r="E41" s="657"/>
      <c r="F41" s="658">
        <v>2</v>
      </c>
      <c r="G41" s="659"/>
      <c r="H41" s="659"/>
      <c r="I41" s="659"/>
      <c r="J41" s="659"/>
      <c r="K41" s="660"/>
      <c r="L41" s="222">
        <f>F46*0.4</f>
        <v>10000</v>
      </c>
    </row>
    <row r="42" spans="1:21" s="222" customFormat="1" x14ac:dyDescent="0.25">
      <c r="A42" s="662"/>
      <c r="B42" s="657" t="s">
        <v>311</v>
      </c>
      <c r="C42" s="657"/>
      <c r="D42" s="657"/>
      <c r="E42" s="657"/>
      <c r="F42" s="658">
        <v>4</v>
      </c>
      <c r="G42" s="659"/>
      <c r="H42" s="659"/>
      <c r="I42" s="659"/>
      <c r="J42" s="659"/>
      <c r="K42" s="660"/>
      <c r="L42" s="222">
        <f>F46*0.6</f>
        <v>15000</v>
      </c>
    </row>
    <row r="43" spans="1:21" s="222" customFormat="1" x14ac:dyDescent="0.25">
      <c r="A43" s="662"/>
      <c r="B43" s="657" t="s">
        <v>250</v>
      </c>
      <c r="C43" s="657"/>
      <c r="D43" s="657"/>
      <c r="E43" s="657"/>
      <c r="F43" s="658">
        <v>6</v>
      </c>
      <c r="G43" s="659"/>
      <c r="H43" s="659"/>
      <c r="I43" s="659"/>
      <c r="J43" s="659"/>
      <c r="K43" s="660"/>
    </row>
    <row r="44" spans="1:21" s="222" customFormat="1" x14ac:dyDescent="0.25">
      <c r="A44" s="662"/>
      <c r="B44" s="657" t="s">
        <v>312</v>
      </c>
      <c r="C44" s="657"/>
      <c r="D44" s="657"/>
      <c r="E44" s="657"/>
      <c r="F44" s="658">
        <v>5000</v>
      </c>
      <c r="G44" s="659"/>
      <c r="H44" s="659"/>
      <c r="I44" s="659"/>
      <c r="J44" s="659"/>
      <c r="K44" s="660"/>
    </row>
    <row r="45" spans="1:21" s="222" customFormat="1" x14ac:dyDescent="0.25">
      <c r="A45" s="662"/>
      <c r="B45" s="657" t="s">
        <v>313</v>
      </c>
      <c r="C45" s="657"/>
      <c r="D45" s="657"/>
      <c r="E45" s="657"/>
      <c r="F45" s="658">
        <v>7500</v>
      </c>
      <c r="G45" s="659"/>
      <c r="H45" s="659"/>
      <c r="I45" s="659"/>
      <c r="J45" s="659"/>
      <c r="K45" s="660"/>
    </row>
    <row r="46" spans="1:21" s="222" customFormat="1" x14ac:dyDescent="0.25">
      <c r="A46" s="663"/>
      <c r="B46" s="668" t="s">
        <v>27</v>
      </c>
      <c r="C46" s="668"/>
      <c r="D46" s="668"/>
      <c r="E46" s="668"/>
      <c r="F46" s="671">
        <v>25000</v>
      </c>
      <c r="G46" s="672"/>
      <c r="H46" s="672"/>
      <c r="I46" s="672"/>
      <c r="J46" s="672"/>
      <c r="K46" s="673"/>
      <c r="Q46" s="222">
        <f>74000*0.35</f>
        <v>25900</v>
      </c>
    </row>
    <row r="47" spans="1:21" s="222" customFormat="1" ht="9" customHeight="1" x14ac:dyDescent="0.25">
      <c r="A47" s="208"/>
      <c r="B47" s="209"/>
      <c r="C47" s="209"/>
      <c r="D47" s="209"/>
      <c r="E47" s="209"/>
      <c r="F47" s="209"/>
      <c r="G47" s="209"/>
      <c r="H47" s="209"/>
      <c r="I47" s="209"/>
      <c r="J47" s="209"/>
      <c r="K47" s="210"/>
      <c r="L47" s="224"/>
      <c r="M47" s="224"/>
      <c r="N47" s="224"/>
      <c r="O47" s="224"/>
      <c r="P47" s="224"/>
      <c r="Q47" s="224"/>
      <c r="R47" s="224"/>
      <c r="S47" s="224"/>
      <c r="T47" s="224"/>
      <c r="U47" s="224"/>
    </row>
    <row r="48" spans="1:21" s="222" customFormat="1" x14ac:dyDescent="0.25">
      <c r="A48" s="674" t="s">
        <v>215</v>
      </c>
      <c r="B48" s="675"/>
      <c r="C48" s="675"/>
      <c r="D48" s="675"/>
      <c r="E48" s="676"/>
      <c r="F48" s="657" t="s">
        <v>14</v>
      </c>
      <c r="G48" s="657"/>
      <c r="H48" s="657"/>
      <c r="I48" s="657" t="s">
        <v>15</v>
      </c>
      <c r="J48" s="657"/>
      <c r="K48" s="657"/>
    </row>
    <row r="49" spans="1:21" s="222" customFormat="1" x14ac:dyDescent="0.25">
      <c r="A49" s="657">
        <v>2</v>
      </c>
      <c r="B49" s="668" t="s">
        <v>17</v>
      </c>
      <c r="C49" s="668"/>
      <c r="D49" s="668"/>
      <c r="E49" s="668"/>
      <c r="F49" s="214" t="s">
        <v>307</v>
      </c>
      <c r="G49" s="215" t="s">
        <v>159</v>
      </c>
      <c r="H49" s="214" t="s">
        <v>314</v>
      </c>
      <c r="I49" s="214" t="s">
        <v>315</v>
      </c>
      <c r="J49" s="215" t="s">
        <v>162</v>
      </c>
      <c r="K49" s="216" t="s">
        <v>308</v>
      </c>
    </row>
    <row r="50" spans="1:21" s="222" customFormat="1" ht="32.25" customHeight="1" x14ac:dyDescent="0.25">
      <c r="A50" s="657"/>
      <c r="B50" s="668" t="s">
        <v>20</v>
      </c>
      <c r="C50" s="668"/>
      <c r="D50" s="668"/>
      <c r="E50" s="668"/>
      <c r="F50" s="668" t="s">
        <v>165</v>
      </c>
      <c r="G50" s="668"/>
      <c r="H50" s="668"/>
      <c r="I50" s="668"/>
      <c r="J50" s="668"/>
      <c r="K50" s="668"/>
    </row>
    <row r="51" spans="1:21" s="222" customFormat="1" x14ac:dyDescent="0.25">
      <c r="A51" s="657"/>
      <c r="B51" s="668" t="s">
        <v>316</v>
      </c>
      <c r="C51" s="668"/>
      <c r="D51" s="668"/>
      <c r="E51" s="668"/>
      <c r="F51" s="669">
        <v>5</v>
      </c>
      <c r="G51" s="669"/>
      <c r="H51" s="669"/>
      <c r="I51" s="669">
        <v>20</v>
      </c>
      <c r="J51" s="669"/>
      <c r="K51" s="669"/>
      <c r="L51" s="225"/>
    </row>
    <row r="52" spans="1:21" s="222" customFormat="1" x14ac:dyDescent="0.25">
      <c r="A52" s="657"/>
      <c r="B52" s="668" t="s">
        <v>317</v>
      </c>
      <c r="C52" s="668"/>
      <c r="D52" s="668"/>
      <c r="E52" s="668"/>
      <c r="F52" s="669">
        <v>12</v>
      </c>
      <c r="G52" s="669"/>
      <c r="H52" s="669"/>
      <c r="I52" s="669">
        <v>60</v>
      </c>
      <c r="J52" s="669"/>
      <c r="K52" s="669"/>
      <c r="L52" s="225"/>
    </row>
    <row r="53" spans="1:21" s="222" customFormat="1" x14ac:dyDescent="0.25">
      <c r="A53" s="657"/>
      <c r="B53" s="668" t="s">
        <v>25</v>
      </c>
      <c r="C53" s="668"/>
      <c r="D53" s="668"/>
      <c r="E53" s="668"/>
      <c r="F53" s="669">
        <v>20</v>
      </c>
      <c r="G53" s="669"/>
      <c r="H53" s="669"/>
      <c r="I53" s="669">
        <v>90</v>
      </c>
      <c r="J53" s="669"/>
      <c r="K53" s="669"/>
      <c r="L53" s="226"/>
      <c r="P53" s="222">
        <f>Q56*0.6</f>
        <v>29400</v>
      </c>
    </row>
    <row r="54" spans="1:21" s="222" customFormat="1" x14ac:dyDescent="0.25">
      <c r="A54" s="657"/>
      <c r="B54" s="668" t="s">
        <v>187</v>
      </c>
      <c r="C54" s="668"/>
      <c r="D54" s="668"/>
      <c r="E54" s="668"/>
      <c r="F54" s="670">
        <f>L54/(F52-F51)</f>
        <v>1120</v>
      </c>
      <c r="G54" s="670"/>
      <c r="H54" s="670"/>
      <c r="I54" s="670">
        <f>M54/(I52-I51)</f>
        <v>294</v>
      </c>
      <c r="J54" s="670"/>
      <c r="K54" s="670"/>
      <c r="L54" s="222">
        <f>F56*0.4</f>
        <v>7840</v>
      </c>
      <c r="M54" s="222">
        <f>I56*0.4</f>
        <v>11760</v>
      </c>
    </row>
    <row r="55" spans="1:21" s="222" customFormat="1" x14ac:dyDescent="0.25">
      <c r="A55" s="657"/>
      <c r="B55" s="668" t="s">
        <v>187</v>
      </c>
      <c r="C55" s="668"/>
      <c r="D55" s="668"/>
      <c r="E55" s="668"/>
      <c r="F55" s="670">
        <f>L55/(F53-F52)</f>
        <v>1470</v>
      </c>
      <c r="G55" s="670"/>
      <c r="H55" s="670"/>
      <c r="I55" s="670">
        <f>M55/(I53-I52)</f>
        <v>588</v>
      </c>
      <c r="J55" s="670"/>
      <c r="K55" s="670"/>
      <c r="L55" s="222">
        <f>F56*0.6</f>
        <v>11760</v>
      </c>
      <c r="M55" s="222">
        <f>I56*0.6</f>
        <v>17640</v>
      </c>
    </row>
    <row r="56" spans="1:21" s="222" customFormat="1" x14ac:dyDescent="0.25">
      <c r="A56" s="657"/>
      <c r="B56" s="668" t="s">
        <v>27</v>
      </c>
      <c r="C56" s="668"/>
      <c r="D56" s="668"/>
      <c r="E56" s="668"/>
      <c r="F56" s="678">
        <v>19600</v>
      </c>
      <c r="G56" s="678"/>
      <c r="H56" s="678"/>
      <c r="I56" s="678">
        <v>29400</v>
      </c>
      <c r="J56" s="678"/>
      <c r="K56" s="678"/>
      <c r="L56" s="227"/>
      <c r="Q56" s="222">
        <f>74000-25000</f>
        <v>49000</v>
      </c>
    </row>
    <row r="57" spans="1:21" s="222" customFormat="1" x14ac:dyDescent="0.25">
      <c r="A57" s="677" t="s">
        <v>28</v>
      </c>
      <c r="B57" s="677"/>
      <c r="C57" s="677"/>
      <c r="D57" s="677"/>
      <c r="E57" s="677"/>
      <c r="F57" s="678">
        <f>F56+I56</f>
        <v>49000</v>
      </c>
      <c r="G57" s="677"/>
      <c r="H57" s="677"/>
      <c r="I57" s="677"/>
      <c r="J57" s="677"/>
      <c r="K57" s="677"/>
      <c r="L57" s="222">
        <f>F46+F57</f>
        <v>74000</v>
      </c>
      <c r="N57" s="228"/>
    </row>
    <row r="58" spans="1:21" s="222" customFormat="1" ht="15.75" x14ac:dyDescent="0.25">
      <c r="A58" s="82"/>
      <c r="B58" s="679" t="s">
        <v>318</v>
      </c>
      <c r="C58" s="679"/>
      <c r="D58" s="679"/>
      <c r="E58" s="679"/>
      <c r="F58" s="680">
        <f>F57+F46</f>
        <v>74000</v>
      </c>
      <c r="G58" s="681"/>
      <c r="H58" s="681"/>
      <c r="I58" s="681"/>
      <c r="J58" s="681"/>
      <c r="K58" s="682"/>
      <c r="L58" s="81"/>
      <c r="M58" s="81"/>
      <c r="N58" s="81"/>
      <c r="O58" s="81"/>
      <c r="P58" s="81"/>
      <c r="Q58" s="81"/>
      <c r="R58" s="81"/>
      <c r="S58" s="81"/>
      <c r="T58" s="81"/>
      <c r="U58" s="81"/>
    </row>
    <row r="59" spans="1:21" s="198" customFormat="1" ht="20.25" x14ac:dyDescent="0.25">
      <c r="A59" s="650" t="s">
        <v>300</v>
      </c>
      <c r="B59" s="650"/>
      <c r="C59" s="650"/>
      <c r="D59" s="650"/>
      <c r="E59" s="650"/>
      <c r="F59" s="650"/>
      <c r="G59" s="650"/>
      <c r="H59" s="650"/>
      <c r="I59" s="650"/>
      <c r="J59" s="650"/>
      <c r="K59" s="650"/>
      <c r="T59" s="80"/>
      <c r="U59" s="80"/>
    </row>
    <row r="60" spans="1:21" s="198" customFormat="1" ht="13.5" customHeight="1" x14ac:dyDescent="0.25">
      <c r="A60" s="651" t="s">
        <v>139</v>
      </c>
      <c r="B60" s="652"/>
      <c r="C60" s="652"/>
      <c r="D60" s="653" t="s">
        <v>207</v>
      </c>
      <c r="E60" s="653"/>
      <c r="F60" s="653"/>
      <c r="G60" s="654"/>
      <c r="H60" s="654"/>
      <c r="I60" s="655" t="s">
        <v>141</v>
      </c>
      <c r="J60" s="655"/>
      <c r="K60" s="656"/>
      <c r="T60" s="80"/>
      <c r="U60" s="80"/>
    </row>
    <row r="61" spans="1:21" s="198" customFormat="1" ht="13.5" customHeight="1" x14ac:dyDescent="0.25">
      <c r="A61" s="651" t="s">
        <v>2</v>
      </c>
      <c r="B61" s="652"/>
      <c r="C61" s="652"/>
      <c r="D61" s="199" t="s">
        <v>301</v>
      </c>
      <c r="E61" s="199"/>
      <c r="F61" s="199"/>
      <c r="G61" s="200"/>
      <c r="H61" s="200"/>
      <c r="I61" s="200"/>
      <c r="J61" s="200"/>
      <c r="K61" s="201"/>
      <c r="T61" s="80"/>
      <c r="U61" s="80"/>
    </row>
    <row r="62" spans="1:21" s="198" customFormat="1" ht="13.5" customHeight="1" x14ac:dyDescent="0.25">
      <c r="A62" s="651" t="s">
        <v>143</v>
      </c>
      <c r="B62" s="652"/>
      <c r="C62" s="652"/>
      <c r="D62" s="202" t="s">
        <v>302</v>
      </c>
      <c r="E62" s="199"/>
      <c r="F62" s="199"/>
      <c r="G62" s="200"/>
      <c r="H62" s="200"/>
      <c r="I62" s="200"/>
      <c r="J62" s="200"/>
      <c r="K62" s="201"/>
      <c r="T62" s="80"/>
      <c r="U62" s="80"/>
    </row>
    <row r="63" spans="1:21" s="198" customFormat="1" ht="13.5" customHeight="1" x14ac:dyDescent="0.25">
      <c r="A63" s="651" t="s">
        <v>6</v>
      </c>
      <c r="B63" s="652"/>
      <c r="C63" s="652"/>
      <c r="D63" s="202" t="s">
        <v>322</v>
      </c>
      <c r="E63" s="199"/>
      <c r="F63" s="199"/>
      <c r="G63" s="200"/>
      <c r="H63" s="200"/>
      <c r="I63" s="200"/>
      <c r="J63" s="200"/>
      <c r="K63" s="201"/>
      <c r="T63" s="80"/>
      <c r="U63" s="80"/>
    </row>
    <row r="64" spans="1:21" s="198" customFormat="1" ht="13.5" customHeight="1" x14ac:dyDescent="0.25">
      <c r="A64" s="651" t="s">
        <v>303</v>
      </c>
      <c r="B64" s="652"/>
      <c r="C64" s="652"/>
      <c r="D64" s="653" t="s">
        <v>323</v>
      </c>
      <c r="E64" s="653"/>
      <c r="F64" s="653"/>
      <c r="G64" s="653"/>
      <c r="H64" s="653"/>
      <c r="I64" s="653"/>
      <c r="J64" s="653"/>
      <c r="K64" s="689"/>
      <c r="T64" s="80"/>
      <c r="U64" s="80"/>
    </row>
    <row r="65" spans="1:21" s="198" customFormat="1" ht="20.25" x14ac:dyDescent="0.25">
      <c r="A65" s="667" t="s">
        <v>209</v>
      </c>
      <c r="B65" s="667"/>
      <c r="C65" s="667"/>
      <c r="D65" s="667"/>
      <c r="E65" s="667"/>
      <c r="F65" s="667"/>
      <c r="G65" s="667"/>
      <c r="H65" s="667"/>
      <c r="I65" s="667"/>
      <c r="J65" s="667"/>
      <c r="K65" s="667"/>
      <c r="L65" s="205"/>
      <c r="M65" s="205"/>
      <c r="N65" s="205"/>
      <c r="O65" s="205"/>
      <c r="P65" s="205"/>
      <c r="Q65" s="205"/>
      <c r="R65" s="205"/>
      <c r="S65" s="205"/>
      <c r="T65" s="80"/>
      <c r="U65" s="80"/>
    </row>
    <row r="66" spans="1:21" s="198" customFormat="1" ht="20.25" x14ac:dyDescent="0.25">
      <c r="A66" s="661">
        <v>1</v>
      </c>
      <c r="B66" s="664"/>
      <c r="C66" s="665"/>
      <c r="D66" s="665"/>
      <c r="E66" s="666"/>
      <c r="F66" s="658" t="s">
        <v>14</v>
      </c>
      <c r="G66" s="659"/>
      <c r="H66" s="659"/>
      <c r="I66" s="659"/>
      <c r="J66" s="659"/>
      <c r="K66" s="660"/>
      <c r="L66" s="205"/>
      <c r="M66" s="205"/>
      <c r="N66" s="205"/>
      <c r="O66" s="205"/>
      <c r="P66" s="205"/>
      <c r="Q66" s="205"/>
      <c r="R66" s="205"/>
      <c r="S66" s="205"/>
      <c r="T66" s="80"/>
      <c r="U66" s="80"/>
    </row>
    <row r="67" spans="1:21" s="198" customFormat="1" x14ac:dyDescent="0.25">
      <c r="A67" s="662"/>
      <c r="B67" s="657" t="s">
        <v>190</v>
      </c>
      <c r="C67" s="657"/>
      <c r="D67" s="657"/>
      <c r="E67" s="657"/>
      <c r="F67" s="657" t="s">
        <v>307</v>
      </c>
      <c r="G67" s="657"/>
      <c r="H67" s="207" t="s">
        <v>159</v>
      </c>
      <c r="I67" s="657" t="s">
        <v>308</v>
      </c>
      <c r="J67" s="657"/>
      <c r="K67" s="657"/>
      <c r="T67" s="80"/>
      <c r="U67" s="80"/>
    </row>
    <row r="68" spans="1:21" s="198" customFormat="1" ht="32.25" customHeight="1" x14ac:dyDescent="0.25">
      <c r="A68" s="662"/>
      <c r="B68" s="657" t="s">
        <v>33</v>
      </c>
      <c r="C68" s="657"/>
      <c r="D68" s="657"/>
      <c r="E68" s="657"/>
      <c r="F68" s="658" t="s">
        <v>309</v>
      </c>
      <c r="G68" s="659"/>
      <c r="H68" s="659"/>
      <c r="I68" s="659"/>
      <c r="J68" s="659"/>
      <c r="K68" s="660"/>
    </row>
    <row r="69" spans="1:21" s="198" customFormat="1" x14ac:dyDescent="0.25">
      <c r="A69" s="662"/>
      <c r="B69" s="657" t="s">
        <v>310</v>
      </c>
      <c r="C69" s="657"/>
      <c r="D69" s="657"/>
      <c r="E69" s="657"/>
      <c r="F69" s="658">
        <v>2</v>
      </c>
      <c r="G69" s="659"/>
      <c r="H69" s="659"/>
      <c r="I69" s="659"/>
      <c r="J69" s="659"/>
      <c r="K69" s="660"/>
      <c r="L69" s="198">
        <f>F74*0.4</f>
        <v>10000</v>
      </c>
    </row>
    <row r="70" spans="1:21" s="198" customFormat="1" x14ac:dyDescent="0.25">
      <c r="A70" s="662"/>
      <c r="B70" s="657" t="s">
        <v>311</v>
      </c>
      <c r="C70" s="657"/>
      <c r="D70" s="657"/>
      <c r="E70" s="657"/>
      <c r="F70" s="658">
        <v>4</v>
      </c>
      <c r="G70" s="659"/>
      <c r="H70" s="659"/>
      <c r="I70" s="659"/>
      <c r="J70" s="659"/>
      <c r="K70" s="660"/>
      <c r="L70" s="198">
        <f>F74*0.6</f>
        <v>15000</v>
      </c>
    </row>
    <row r="71" spans="1:21" s="198" customFormat="1" x14ac:dyDescent="0.25">
      <c r="A71" s="662"/>
      <c r="B71" s="657" t="s">
        <v>250</v>
      </c>
      <c r="C71" s="657"/>
      <c r="D71" s="657"/>
      <c r="E71" s="657"/>
      <c r="F71" s="658">
        <v>6</v>
      </c>
      <c r="G71" s="659"/>
      <c r="H71" s="659"/>
      <c r="I71" s="659"/>
      <c r="J71" s="659"/>
      <c r="K71" s="660"/>
    </row>
    <row r="72" spans="1:21" s="198" customFormat="1" x14ac:dyDescent="0.25">
      <c r="A72" s="662"/>
      <c r="B72" s="657" t="s">
        <v>312</v>
      </c>
      <c r="C72" s="657"/>
      <c r="D72" s="657"/>
      <c r="E72" s="657"/>
      <c r="F72" s="658">
        <f>L69/(F70-F69)</f>
        <v>5000</v>
      </c>
      <c r="G72" s="659"/>
      <c r="H72" s="659"/>
      <c r="I72" s="659"/>
      <c r="J72" s="659"/>
      <c r="K72" s="660"/>
    </row>
    <row r="73" spans="1:21" s="198" customFormat="1" x14ac:dyDescent="0.25">
      <c r="A73" s="662"/>
      <c r="B73" s="657" t="s">
        <v>313</v>
      </c>
      <c r="C73" s="657"/>
      <c r="D73" s="657"/>
      <c r="E73" s="657"/>
      <c r="F73" s="658">
        <f>L70/(F71-F70)</f>
        <v>7500</v>
      </c>
      <c r="G73" s="659"/>
      <c r="H73" s="659"/>
      <c r="I73" s="659"/>
      <c r="J73" s="659"/>
      <c r="K73" s="660"/>
    </row>
    <row r="74" spans="1:21" s="198" customFormat="1" x14ac:dyDescent="0.25">
      <c r="A74" s="663"/>
      <c r="B74" s="668" t="s">
        <v>27</v>
      </c>
      <c r="C74" s="668"/>
      <c r="D74" s="668"/>
      <c r="E74" s="668"/>
      <c r="F74" s="671">
        <v>25000</v>
      </c>
      <c r="G74" s="672"/>
      <c r="H74" s="672"/>
      <c r="I74" s="672"/>
      <c r="J74" s="672"/>
      <c r="K74" s="673"/>
      <c r="Q74" s="198">
        <f>74000*0.35</f>
        <v>25900</v>
      </c>
    </row>
    <row r="75" spans="1:21" s="198" customFormat="1" ht="20.25" x14ac:dyDescent="0.25">
      <c r="A75" s="208"/>
      <c r="B75" s="209"/>
      <c r="C75" s="209"/>
      <c r="D75" s="209"/>
      <c r="E75" s="209"/>
      <c r="F75" s="209"/>
      <c r="G75" s="209"/>
      <c r="H75" s="209"/>
      <c r="I75" s="209"/>
      <c r="J75" s="209"/>
      <c r="K75" s="210"/>
      <c r="L75" s="211"/>
      <c r="M75" s="211"/>
      <c r="N75" s="211"/>
      <c r="O75" s="211"/>
      <c r="P75" s="211"/>
      <c r="Q75" s="211"/>
      <c r="R75" s="211"/>
      <c r="S75" s="211"/>
    </row>
    <row r="76" spans="1:21" s="198" customFormat="1" x14ac:dyDescent="0.25">
      <c r="A76" s="674" t="s">
        <v>215</v>
      </c>
      <c r="B76" s="675"/>
      <c r="C76" s="675"/>
      <c r="D76" s="675"/>
      <c r="E76" s="676"/>
      <c r="F76" s="657" t="s">
        <v>14</v>
      </c>
      <c r="G76" s="657"/>
      <c r="H76" s="657"/>
      <c r="I76" s="657" t="s">
        <v>15</v>
      </c>
      <c r="J76" s="657"/>
      <c r="K76" s="657"/>
    </row>
    <row r="77" spans="1:21" s="198" customFormat="1" x14ac:dyDescent="0.25">
      <c r="A77" s="657">
        <v>2</v>
      </c>
      <c r="B77" s="668" t="s">
        <v>17</v>
      </c>
      <c r="C77" s="668"/>
      <c r="D77" s="668"/>
      <c r="E77" s="668"/>
      <c r="F77" s="214" t="s">
        <v>307</v>
      </c>
      <c r="G77" s="215" t="s">
        <v>159</v>
      </c>
      <c r="H77" s="214" t="s">
        <v>314</v>
      </c>
      <c r="I77" s="214" t="s">
        <v>315</v>
      </c>
      <c r="J77" s="215" t="s">
        <v>162</v>
      </c>
      <c r="K77" s="216" t="s">
        <v>308</v>
      </c>
    </row>
    <row r="78" spans="1:21" s="198" customFormat="1" ht="30" customHeight="1" x14ac:dyDescent="0.25">
      <c r="A78" s="657"/>
      <c r="B78" s="668" t="s">
        <v>20</v>
      </c>
      <c r="C78" s="668"/>
      <c r="D78" s="668"/>
      <c r="E78" s="668"/>
      <c r="F78" s="668" t="s">
        <v>165</v>
      </c>
      <c r="G78" s="668"/>
      <c r="H78" s="668"/>
      <c r="I78" s="668"/>
      <c r="J78" s="668"/>
      <c r="K78" s="668"/>
    </row>
    <row r="79" spans="1:21" s="198" customFormat="1" x14ac:dyDescent="0.25">
      <c r="A79" s="657"/>
      <c r="B79" s="668" t="s">
        <v>316</v>
      </c>
      <c r="C79" s="668"/>
      <c r="D79" s="668"/>
      <c r="E79" s="668"/>
      <c r="F79" s="669">
        <v>5</v>
      </c>
      <c r="G79" s="669"/>
      <c r="H79" s="669"/>
      <c r="I79" s="669">
        <v>20</v>
      </c>
      <c r="J79" s="669"/>
      <c r="K79" s="669"/>
      <c r="L79" s="217"/>
    </row>
    <row r="80" spans="1:21" s="198" customFormat="1" x14ac:dyDescent="0.25">
      <c r="A80" s="657"/>
      <c r="B80" s="668" t="s">
        <v>317</v>
      </c>
      <c r="C80" s="668"/>
      <c r="D80" s="668"/>
      <c r="E80" s="668"/>
      <c r="F80" s="669">
        <v>12</v>
      </c>
      <c r="G80" s="669"/>
      <c r="H80" s="669"/>
      <c r="I80" s="669">
        <v>60</v>
      </c>
      <c r="J80" s="669"/>
      <c r="K80" s="669"/>
      <c r="L80" s="217"/>
    </row>
    <row r="81" spans="1:19" s="198" customFormat="1" x14ac:dyDescent="0.25">
      <c r="A81" s="657"/>
      <c r="B81" s="668" t="s">
        <v>25</v>
      </c>
      <c r="C81" s="668"/>
      <c r="D81" s="668"/>
      <c r="E81" s="668"/>
      <c r="F81" s="669">
        <v>20</v>
      </c>
      <c r="G81" s="669"/>
      <c r="H81" s="669"/>
      <c r="I81" s="669">
        <v>90</v>
      </c>
      <c r="J81" s="669"/>
      <c r="K81" s="669"/>
      <c r="L81" s="218"/>
      <c r="P81" s="198">
        <f>Q84*0.6</f>
        <v>29400</v>
      </c>
    </row>
    <row r="82" spans="1:19" s="198" customFormat="1" x14ac:dyDescent="0.25">
      <c r="A82" s="657"/>
      <c r="B82" s="668" t="s">
        <v>187</v>
      </c>
      <c r="C82" s="668"/>
      <c r="D82" s="668"/>
      <c r="E82" s="668"/>
      <c r="F82" s="670">
        <f>L82/(F80-F79)</f>
        <v>1120</v>
      </c>
      <c r="G82" s="670"/>
      <c r="H82" s="670"/>
      <c r="I82" s="670">
        <f>M82/(I80-I79)</f>
        <v>294</v>
      </c>
      <c r="J82" s="670"/>
      <c r="K82" s="670"/>
      <c r="L82" s="198">
        <f>F84*0.4</f>
        <v>7840</v>
      </c>
      <c r="M82" s="198">
        <f>I84*0.4</f>
        <v>11760</v>
      </c>
    </row>
    <row r="83" spans="1:19" s="198" customFormat="1" x14ac:dyDescent="0.25">
      <c r="A83" s="657"/>
      <c r="B83" s="668" t="s">
        <v>187</v>
      </c>
      <c r="C83" s="668"/>
      <c r="D83" s="668"/>
      <c r="E83" s="668"/>
      <c r="F83" s="670">
        <f>L83/(F81-F80)</f>
        <v>1470</v>
      </c>
      <c r="G83" s="670"/>
      <c r="H83" s="670"/>
      <c r="I83" s="670">
        <f>M83/(I81-I80)</f>
        <v>588</v>
      </c>
      <c r="J83" s="670"/>
      <c r="K83" s="670"/>
      <c r="L83" s="198">
        <f>F84*0.6</f>
        <v>11760</v>
      </c>
      <c r="M83" s="198">
        <f>I84*0.6</f>
        <v>17640</v>
      </c>
    </row>
    <row r="84" spans="1:19" s="198" customFormat="1" x14ac:dyDescent="0.25">
      <c r="A84" s="657"/>
      <c r="B84" s="668" t="s">
        <v>27</v>
      </c>
      <c r="C84" s="668"/>
      <c r="D84" s="668"/>
      <c r="E84" s="668"/>
      <c r="F84" s="678">
        <v>19600</v>
      </c>
      <c r="G84" s="678"/>
      <c r="H84" s="678"/>
      <c r="I84" s="678">
        <v>29400</v>
      </c>
      <c r="J84" s="678"/>
      <c r="K84" s="678"/>
      <c r="L84" s="220"/>
      <c r="Q84" s="198">
        <f>74000-25000</f>
        <v>49000</v>
      </c>
    </row>
    <row r="85" spans="1:19" s="198" customFormat="1" x14ac:dyDescent="0.25">
      <c r="A85" s="677" t="s">
        <v>28</v>
      </c>
      <c r="B85" s="677"/>
      <c r="C85" s="677"/>
      <c r="D85" s="677"/>
      <c r="E85" s="677"/>
      <c r="F85" s="678">
        <f>F84+I84</f>
        <v>49000</v>
      </c>
      <c r="G85" s="677"/>
      <c r="H85" s="677"/>
      <c r="I85" s="677"/>
      <c r="J85" s="677"/>
      <c r="K85" s="677"/>
      <c r="L85" s="198">
        <f>F74+F85</f>
        <v>74000</v>
      </c>
      <c r="N85" s="221"/>
    </row>
    <row r="86" spans="1:19" s="198" customFormat="1" ht="15.75" x14ac:dyDescent="0.25">
      <c r="A86" s="82"/>
      <c r="B86" s="679" t="s">
        <v>318</v>
      </c>
      <c r="C86" s="679"/>
      <c r="D86" s="679"/>
      <c r="E86" s="679"/>
      <c r="F86" s="693">
        <f>F85+F74</f>
        <v>74000</v>
      </c>
      <c r="G86" s="693"/>
      <c r="H86" s="693"/>
      <c r="I86" s="693"/>
      <c r="J86" s="693"/>
      <c r="K86" s="693"/>
      <c r="L86" s="80"/>
      <c r="M86" s="80"/>
      <c r="N86" s="80"/>
      <c r="O86" s="80"/>
      <c r="P86" s="80"/>
      <c r="Q86" s="80"/>
      <c r="R86" s="80"/>
      <c r="S86" s="80"/>
    </row>
    <row r="87" spans="1:19" s="198" customFormat="1" ht="7.5" customHeight="1" x14ac:dyDescent="0.25">
      <c r="A87" s="200"/>
      <c r="B87" s="200"/>
      <c r="C87" s="200"/>
      <c r="D87" s="200"/>
      <c r="E87" s="200"/>
      <c r="F87" s="200"/>
      <c r="G87" s="200"/>
      <c r="H87" s="200"/>
      <c r="I87" s="200"/>
      <c r="J87" s="200"/>
      <c r="K87" s="200"/>
    </row>
    <row r="88" spans="1:19" s="222" customFormat="1" ht="14.25" customHeight="1" x14ac:dyDescent="0.25">
      <c r="A88" s="690" t="s">
        <v>300</v>
      </c>
      <c r="B88" s="691"/>
      <c r="C88" s="691"/>
      <c r="D88" s="691"/>
      <c r="E88" s="691"/>
      <c r="F88" s="691"/>
      <c r="G88" s="691"/>
      <c r="H88" s="691"/>
      <c r="I88" s="691"/>
      <c r="J88" s="691"/>
      <c r="K88" s="692"/>
    </row>
    <row r="89" spans="1:19" s="222" customFormat="1" ht="18.75" x14ac:dyDescent="0.25">
      <c r="A89" s="651" t="s">
        <v>139</v>
      </c>
      <c r="B89" s="652"/>
      <c r="C89" s="652"/>
      <c r="D89" s="653" t="s">
        <v>207</v>
      </c>
      <c r="E89" s="653"/>
      <c r="F89" s="653"/>
      <c r="G89" s="654"/>
      <c r="H89" s="654"/>
      <c r="I89" s="655" t="s">
        <v>141</v>
      </c>
      <c r="J89" s="655"/>
      <c r="K89" s="656"/>
    </row>
    <row r="90" spans="1:19" s="222" customFormat="1" x14ac:dyDescent="0.25">
      <c r="A90" s="651" t="s">
        <v>2</v>
      </c>
      <c r="B90" s="652"/>
      <c r="C90" s="652"/>
      <c r="D90" s="199" t="s">
        <v>301</v>
      </c>
      <c r="E90" s="199"/>
      <c r="F90" s="199"/>
      <c r="G90" s="200"/>
      <c r="H90" s="200"/>
      <c r="I90" s="200"/>
      <c r="J90" s="200"/>
      <c r="K90" s="201"/>
    </row>
    <row r="91" spans="1:19" s="222" customFormat="1" x14ac:dyDescent="0.25">
      <c r="A91" s="651" t="s">
        <v>143</v>
      </c>
      <c r="B91" s="652"/>
      <c r="C91" s="652"/>
      <c r="D91" s="202" t="s">
        <v>324</v>
      </c>
      <c r="E91" s="199"/>
      <c r="F91" s="199"/>
      <c r="G91" s="200"/>
      <c r="H91" s="200"/>
      <c r="I91" s="200"/>
      <c r="J91" s="200"/>
      <c r="K91" s="201"/>
    </row>
    <row r="92" spans="1:19" s="222" customFormat="1" x14ac:dyDescent="0.25">
      <c r="A92" s="651" t="s">
        <v>6</v>
      </c>
      <c r="B92" s="652"/>
      <c r="C92" s="652"/>
      <c r="D92" s="202" t="s">
        <v>325</v>
      </c>
      <c r="E92" s="199"/>
      <c r="F92" s="199"/>
      <c r="G92" s="200"/>
      <c r="H92" s="200"/>
      <c r="I92" s="200"/>
      <c r="J92" s="200"/>
      <c r="K92" s="201"/>
    </row>
    <row r="93" spans="1:19" s="222" customFormat="1" x14ac:dyDescent="0.25">
      <c r="A93" s="651" t="s">
        <v>303</v>
      </c>
      <c r="B93" s="652"/>
      <c r="C93" s="652"/>
      <c r="D93" s="202" t="s">
        <v>326</v>
      </c>
      <c r="E93" s="199"/>
      <c r="F93" s="199"/>
      <c r="G93" s="200"/>
      <c r="H93" s="200"/>
      <c r="I93" s="200"/>
      <c r="J93" s="200"/>
      <c r="K93" s="201"/>
    </row>
    <row r="94" spans="1:19" s="222" customFormat="1" ht="20.25" x14ac:dyDescent="0.25">
      <c r="A94" s="667" t="s">
        <v>209</v>
      </c>
      <c r="B94" s="667"/>
      <c r="C94" s="667"/>
      <c r="D94" s="667"/>
      <c r="E94" s="667"/>
      <c r="F94" s="667"/>
      <c r="G94" s="667"/>
      <c r="H94" s="667"/>
      <c r="I94" s="667"/>
      <c r="J94" s="667"/>
      <c r="K94" s="667"/>
      <c r="L94" s="223"/>
      <c r="M94" s="223"/>
      <c r="N94" s="223"/>
      <c r="O94" s="223"/>
      <c r="P94" s="223"/>
      <c r="Q94" s="223"/>
      <c r="R94" s="223"/>
      <c r="S94" s="223"/>
    </row>
    <row r="95" spans="1:19" s="222" customFormat="1" ht="20.25" x14ac:dyDescent="0.25">
      <c r="A95" s="661">
        <v>1</v>
      </c>
      <c r="B95" s="664"/>
      <c r="C95" s="665"/>
      <c r="D95" s="665"/>
      <c r="E95" s="666"/>
      <c r="F95" s="658" t="s">
        <v>14</v>
      </c>
      <c r="G95" s="659"/>
      <c r="H95" s="659"/>
      <c r="I95" s="659"/>
      <c r="J95" s="659"/>
      <c r="K95" s="660"/>
      <c r="L95" s="223"/>
      <c r="M95" s="223"/>
      <c r="N95" s="223"/>
      <c r="O95" s="223"/>
      <c r="P95" s="223"/>
      <c r="Q95" s="223"/>
      <c r="R95" s="223"/>
      <c r="S95" s="223"/>
    </row>
    <row r="96" spans="1:19" s="222" customFormat="1" x14ac:dyDescent="0.25">
      <c r="A96" s="662"/>
      <c r="B96" s="657" t="s">
        <v>190</v>
      </c>
      <c r="C96" s="657"/>
      <c r="D96" s="657"/>
      <c r="E96" s="657"/>
      <c r="F96" s="657" t="s">
        <v>307</v>
      </c>
      <c r="G96" s="657"/>
      <c r="H96" s="207" t="s">
        <v>159</v>
      </c>
      <c r="I96" s="657" t="s">
        <v>308</v>
      </c>
      <c r="J96" s="657"/>
      <c r="K96" s="657"/>
    </row>
    <row r="97" spans="1:19" s="222" customFormat="1" ht="33.75" customHeight="1" x14ac:dyDescent="0.25">
      <c r="A97" s="662"/>
      <c r="B97" s="657" t="s">
        <v>33</v>
      </c>
      <c r="C97" s="657"/>
      <c r="D97" s="657"/>
      <c r="E97" s="657"/>
      <c r="F97" s="658" t="s">
        <v>309</v>
      </c>
      <c r="G97" s="659"/>
      <c r="H97" s="659"/>
      <c r="I97" s="659"/>
      <c r="J97" s="659"/>
      <c r="K97" s="660"/>
    </row>
    <row r="98" spans="1:19" s="222" customFormat="1" x14ac:dyDescent="0.25">
      <c r="A98" s="662"/>
      <c r="B98" s="657" t="s">
        <v>310</v>
      </c>
      <c r="C98" s="657"/>
      <c r="D98" s="657"/>
      <c r="E98" s="657"/>
      <c r="F98" s="658">
        <v>2</v>
      </c>
      <c r="G98" s="659"/>
      <c r="H98" s="659"/>
      <c r="I98" s="659"/>
      <c r="J98" s="659"/>
      <c r="K98" s="660"/>
      <c r="L98" s="222">
        <f>F103*0.4</f>
        <v>10000</v>
      </c>
    </row>
    <row r="99" spans="1:19" s="222" customFormat="1" x14ac:dyDescent="0.25">
      <c r="A99" s="662"/>
      <c r="B99" s="657" t="s">
        <v>311</v>
      </c>
      <c r="C99" s="657"/>
      <c r="D99" s="657"/>
      <c r="E99" s="657"/>
      <c r="F99" s="658">
        <v>4</v>
      </c>
      <c r="G99" s="659"/>
      <c r="H99" s="659"/>
      <c r="I99" s="659"/>
      <c r="J99" s="659"/>
      <c r="K99" s="660"/>
      <c r="L99" s="222">
        <f>F103*0.6</f>
        <v>15000</v>
      </c>
    </row>
    <row r="100" spans="1:19" s="222" customFormat="1" x14ac:dyDescent="0.25">
      <c r="A100" s="662"/>
      <c r="B100" s="657" t="s">
        <v>250</v>
      </c>
      <c r="C100" s="657"/>
      <c r="D100" s="657"/>
      <c r="E100" s="657"/>
      <c r="F100" s="658">
        <v>6</v>
      </c>
      <c r="G100" s="659"/>
      <c r="H100" s="659"/>
      <c r="I100" s="659"/>
      <c r="J100" s="659"/>
      <c r="K100" s="660"/>
    </row>
    <row r="101" spans="1:19" s="222" customFormat="1" x14ac:dyDescent="0.25">
      <c r="A101" s="662"/>
      <c r="B101" s="657" t="s">
        <v>312</v>
      </c>
      <c r="C101" s="657"/>
      <c r="D101" s="657"/>
      <c r="E101" s="657"/>
      <c r="F101" s="658">
        <f>L98/(F99-F98)</f>
        <v>5000</v>
      </c>
      <c r="G101" s="659"/>
      <c r="H101" s="659"/>
      <c r="I101" s="659"/>
      <c r="J101" s="659"/>
      <c r="K101" s="660"/>
    </row>
    <row r="102" spans="1:19" s="222" customFormat="1" x14ac:dyDescent="0.25">
      <c r="A102" s="662"/>
      <c r="B102" s="657" t="s">
        <v>313</v>
      </c>
      <c r="C102" s="657"/>
      <c r="D102" s="657"/>
      <c r="E102" s="657"/>
      <c r="F102" s="658">
        <f>L99/(F100-F99)</f>
        <v>7500</v>
      </c>
      <c r="G102" s="659"/>
      <c r="H102" s="659"/>
      <c r="I102" s="659"/>
      <c r="J102" s="659"/>
      <c r="K102" s="660"/>
    </row>
    <row r="103" spans="1:19" s="222" customFormat="1" x14ac:dyDescent="0.25">
      <c r="A103" s="663"/>
      <c r="B103" s="668" t="s">
        <v>27</v>
      </c>
      <c r="C103" s="668"/>
      <c r="D103" s="668"/>
      <c r="E103" s="668"/>
      <c r="F103" s="671">
        <v>25000</v>
      </c>
      <c r="G103" s="672"/>
      <c r="H103" s="672"/>
      <c r="I103" s="672"/>
      <c r="J103" s="672"/>
      <c r="K103" s="673"/>
      <c r="Q103" s="222">
        <f>74000*0.35</f>
        <v>25900</v>
      </c>
    </row>
    <row r="104" spans="1:19" s="222" customFormat="1" ht="20.25" x14ac:dyDescent="0.25">
      <c r="A104" s="208"/>
      <c r="B104" s="209"/>
      <c r="C104" s="209"/>
      <c r="D104" s="209"/>
      <c r="E104" s="209"/>
      <c r="F104" s="209"/>
      <c r="G104" s="209"/>
      <c r="H104" s="209"/>
      <c r="I104" s="209"/>
      <c r="J104" s="209"/>
      <c r="K104" s="210"/>
      <c r="L104" s="224"/>
      <c r="M104" s="224"/>
      <c r="N104" s="224"/>
      <c r="O104" s="224"/>
      <c r="P104" s="224"/>
      <c r="Q104" s="224"/>
      <c r="R104" s="224"/>
      <c r="S104" s="224"/>
    </row>
    <row r="105" spans="1:19" s="222" customFormat="1" x14ac:dyDescent="0.25">
      <c r="A105" s="674" t="s">
        <v>215</v>
      </c>
      <c r="B105" s="675"/>
      <c r="C105" s="675"/>
      <c r="D105" s="675"/>
      <c r="E105" s="676"/>
      <c r="F105" s="657" t="s">
        <v>14</v>
      </c>
      <c r="G105" s="657"/>
      <c r="H105" s="657"/>
      <c r="I105" s="657" t="s">
        <v>15</v>
      </c>
      <c r="J105" s="657"/>
      <c r="K105" s="657"/>
    </row>
    <row r="106" spans="1:19" s="222" customFormat="1" ht="18" customHeight="1" x14ac:dyDescent="0.25">
      <c r="A106" s="657">
        <v>2</v>
      </c>
      <c r="B106" s="668" t="s">
        <v>17</v>
      </c>
      <c r="C106" s="668"/>
      <c r="D106" s="668"/>
      <c r="E106" s="668"/>
      <c r="F106" s="214" t="s">
        <v>307</v>
      </c>
      <c r="G106" s="215" t="s">
        <v>159</v>
      </c>
      <c r="H106" s="214" t="s">
        <v>314</v>
      </c>
      <c r="I106" s="214" t="s">
        <v>315</v>
      </c>
      <c r="J106" s="215" t="s">
        <v>162</v>
      </c>
      <c r="K106" s="216" t="s">
        <v>308</v>
      </c>
    </row>
    <row r="107" spans="1:19" s="222" customFormat="1" ht="33" customHeight="1" x14ac:dyDescent="0.25">
      <c r="A107" s="657"/>
      <c r="B107" s="668" t="s">
        <v>20</v>
      </c>
      <c r="C107" s="668"/>
      <c r="D107" s="668"/>
      <c r="E107" s="668"/>
      <c r="F107" s="668" t="s">
        <v>165</v>
      </c>
      <c r="G107" s="668"/>
      <c r="H107" s="668"/>
      <c r="I107" s="668"/>
      <c r="J107" s="668"/>
      <c r="K107" s="668"/>
    </row>
    <row r="108" spans="1:19" s="222" customFormat="1" x14ac:dyDescent="0.25">
      <c r="A108" s="657"/>
      <c r="B108" s="668" t="s">
        <v>316</v>
      </c>
      <c r="C108" s="668"/>
      <c r="D108" s="668"/>
      <c r="E108" s="668"/>
      <c r="F108" s="669">
        <v>5</v>
      </c>
      <c r="G108" s="669"/>
      <c r="H108" s="669"/>
      <c r="I108" s="669">
        <v>20</v>
      </c>
      <c r="J108" s="669"/>
      <c r="K108" s="669"/>
      <c r="L108" s="225"/>
    </row>
    <row r="109" spans="1:19" s="222" customFormat="1" x14ac:dyDescent="0.25">
      <c r="A109" s="657"/>
      <c r="B109" s="668" t="s">
        <v>317</v>
      </c>
      <c r="C109" s="668"/>
      <c r="D109" s="668"/>
      <c r="E109" s="668"/>
      <c r="F109" s="669">
        <v>12</v>
      </c>
      <c r="G109" s="669"/>
      <c r="H109" s="669"/>
      <c r="I109" s="669">
        <v>60</v>
      </c>
      <c r="J109" s="669"/>
      <c r="K109" s="669"/>
      <c r="L109" s="225"/>
    </row>
    <row r="110" spans="1:19" s="222" customFormat="1" x14ac:dyDescent="0.25">
      <c r="A110" s="657"/>
      <c r="B110" s="668" t="s">
        <v>25</v>
      </c>
      <c r="C110" s="668"/>
      <c r="D110" s="668"/>
      <c r="E110" s="668"/>
      <c r="F110" s="669">
        <v>20</v>
      </c>
      <c r="G110" s="669"/>
      <c r="H110" s="669"/>
      <c r="I110" s="669">
        <v>90</v>
      </c>
      <c r="J110" s="669"/>
      <c r="K110" s="669"/>
      <c r="L110" s="226"/>
      <c r="P110" s="222">
        <f>Q113*0.6</f>
        <v>29400</v>
      </c>
    </row>
    <row r="111" spans="1:19" s="222" customFormat="1" x14ac:dyDescent="0.25">
      <c r="A111" s="657"/>
      <c r="B111" s="668" t="s">
        <v>187</v>
      </c>
      <c r="C111" s="668"/>
      <c r="D111" s="668"/>
      <c r="E111" s="668"/>
      <c r="F111" s="670">
        <f>L111/(F109-F108)</f>
        <v>1120</v>
      </c>
      <c r="G111" s="670"/>
      <c r="H111" s="670"/>
      <c r="I111" s="670">
        <f>M111/(I109-I108)</f>
        <v>294</v>
      </c>
      <c r="J111" s="670"/>
      <c r="K111" s="670"/>
      <c r="L111" s="222">
        <f>F113*0.4</f>
        <v>7840</v>
      </c>
      <c r="M111" s="222">
        <f>I113*0.4</f>
        <v>11760</v>
      </c>
    </row>
    <row r="112" spans="1:19" s="222" customFormat="1" x14ac:dyDescent="0.25">
      <c r="A112" s="657"/>
      <c r="B112" s="668" t="s">
        <v>187</v>
      </c>
      <c r="C112" s="668"/>
      <c r="D112" s="668"/>
      <c r="E112" s="668"/>
      <c r="F112" s="670">
        <f>L112/(F110-F109)</f>
        <v>1470</v>
      </c>
      <c r="G112" s="670"/>
      <c r="H112" s="670"/>
      <c r="I112" s="670">
        <f>M112/(I110-I109)</f>
        <v>588</v>
      </c>
      <c r="J112" s="670"/>
      <c r="K112" s="670"/>
      <c r="L112" s="222">
        <f>F113*0.6</f>
        <v>11760</v>
      </c>
      <c r="M112" s="222">
        <f>I113*0.6</f>
        <v>17640</v>
      </c>
    </row>
    <row r="113" spans="1:19" s="222" customFormat="1" x14ac:dyDescent="0.25">
      <c r="A113" s="657"/>
      <c r="B113" s="668" t="s">
        <v>27</v>
      </c>
      <c r="C113" s="668"/>
      <c r="D113" s="668"/>
      <c r="E113" s="668"/>
      <c r="F113" s="678">
        <v>19600</v>
      </c>
      <c r="G113" s="678"/>
      <c r="H113" s="678"/>
      <c r="I113" s="678">
        <v>29400</v>
      </c>
      <c r="J113" s="678"/>
      <c r="K113" s="678"/>
      <c r="L113" s="227"/>
      <c r="Q113" s="222">
        <f>74000-25000</f>
        <v>49000</v>
      </c>
    </row>
    <row r="114" spans="1:19" s="222" customFormat="1" x14ac:dyDescent="0.25">
      <c r="A114" s="677" t="s">
        <v>28</v>
      </c>
      <c r="B114" s="677"/>
      <c r="C114" s="677"/>
      <c r="D114" s="677"/>
      <c r="E114" s="677"/>
      <c r="F114" s="678">
        <f>F113+I113</f>
        <v>49000</v>
      </c>
      <c r="G114" s="677"/>
      <c r="H114" s="677"/>
      <c r="I114" s="677"/>
      <c r="J114" s="677"/>
      <c r="K114" s="677"/>
      <c r="L114" s="222">
        <f>F103+F114</f>
        <v>74000</v>
      </c>
      <c r="N114" s="228"/>
    </row>
    <row r="115" spans="1:19" s="222" customFormat="1" ht="15.75" x14ac:dyDescent="0.25">
      <c r="A115" s="82"/>
      <c r="B115" s="679" t="s">
        <v>318</v>
      </c>
      <c r="C115" s="679"/>
      <c r="D115" s="679"/>
      <c r="E115" s="679"/>
      <c r="F115" s="680">
        <f>F114+F103</f>
        <v>74000</v>
      </c>
      <c r="G115" s="681"/>
      <c r="H115" s="681"/>
      <c r="I115" s="681"/>
      <c r="J115" s="681"/>
      <c r="K115" s="682"/>
      <c r="L115" s="81"/>
      <c r="M115" s="81"/>
      <c r="N115" s="81"/>
      <c r="O115" s="81"/>
      <c r="P115" s="81"/>
      <c r="Q115" s="81"/>
      <c r="R115" s="81"/>
      <c r="S115" s="81"/>
    </row>
    <row r="116" spans="1:19" s="229" customFormat="1" ht="9.75" customHeight="1" x14ac:dyDescent="0.25"/>
    <row r="117" spans="1:19" s="229" customFormat="1" ht="18" customHeight="1" x14ac:dyDescent="0.25">
      <c r="A117" s="650" t="s">
        <v>300</v>
      </c>
      <c r="B117" s="650"/>
      <c r="C117" s="650"/>
      <c r="D117" s="650"/>
      <c r="E117" s="650"/>
      <c r="F117" s="650"/>
      <c r="G117" s="650"/>
      <c r="H117" s="650"/>
      <c r="I117" s="650"/>
      <c r="J117" s="650"/>
      <c r="K117" s="650"/>
    </row>
    <row r="118" spans="1:19" s="229" customFormat="1" ht="18.75" x14ac:dyDescent="0.25">
      <c r="A118" s="651" t="s">
        <v>139</v>
      </c>
      <c r="B118" s="652"/>
      <c r="C118" s="652"/>
      <c r="D118" s="653" t="s">
        <v>207</v>
      </c>
      <c r="E118" s="653"/>
      <c r="F118" s="653"/>
      <c r="G118" s="654"/>
      <c r="H118" s="654"/>
      <c r="I118" s="655" t="s">
        <v>141</v>
      </c>
      <c r="J118" s="655"/>
      <c r="K118" s="656"/>
    </row>
    <row r="119" spans="1:19" s="229" customFormat="1" x14ac:dyDescent="0.25">
      <c r="A119" s="651" t="s">
        <v>2</v>
      </c>
      <c r="B119" s="652"/>
      <c r="C119" s="652"/>
      <c r="D119" s="199" t="s">
        <v>301</v>
      </c>
      <c r="E119" s="199"/>
      <c r="F119" s="199"/>
      <c r="G119" s="200"/>
      <c r="H119" s="200"/>
      <c r="I119" s="200"/>
      <c r="J119" s="200"/>
      <c r="K119" s="201"/>
    </row>
    <row r="120" spans="1:19" s="229" customFormat="1" x14ac:dyDescent="0.25">
      <c r="A120" s="651" t="s">
        <v>143</v>
      </c>
      <c r="B120" s="652"/>
      <c r="C120" s="652"/>
      <c r="D120" s="202" t="s">
        <v>324</v>
      </c>
      <c r="E120" s="199"/>
      <c r="F120" s="199"/>
      <c r="G120" s="200"/>
      <c r="H120" s="200"/>
      <c r="I120" s="200"/>
      <c r="J120" s="200"/>
      <c r="K120" s="201"/>
    </row>
    <row r="121" spans="1:19" s="229" customFormat="1" x14ac:dyDescent="0.25">
      <c r="A121" s="651" t="s">
        <v>6</v>
      </c>
      <c r="B121" s="652"/>
      <c r="C121" s="652"/>
      <c r="D121" s="202" t="s">
        <v>325</v>
      </c>
      <c r="E121" s="199"/>
      <c r="F121" s="199"/>
      <c r="G121" s="200"/>
      <c r="H121" s="200"/>
      <c r="I121" s="200"/>
      <c r="J121" s="200"/>
      <c r="K121" s="201"/>
    </row>
    <row r="122" spans="1:19" s="229" customFormat="1" x14ac:dyDescent="0.25">
      <c r="A122" s="651" t="s">
        <v>303</v>
      </c>
      <c r="B122" s="652"/>
      <c r="C122" s="652"/>
      <c r="D122" s="202" t="s">
        <v>326</v>
      </c>
      <c r="E122" s="199"/>
      <c r="F122" s="199"/>
      <c r="G122" s="200"/>
      <c r="H122" s="200"/>
      <c r="I122" s="200"/>
      <c r="J122" s="200"/>
      <c r="K122" s="201"/>
    </row>
    <row r="123" spans="1:19" s="229" customFormat="1" ht="20.25" x14ac:dyDescent="0.25">
      <c r="A123" s="667" t="s">
        <v>209</v>
      </c>
      <c r="B123" s="667"/>
      <c r="C123" s="667"/>
      <c r="D123" s="667"/>
      <c r="E123" s="667"/>
      <c r="F123" s="667"/>
      <c r="G123" s="667"/>
      <c r="H123" s="667"/>
      <c r="I123" s="667"/>
      <c r="J123" s="667"/>
      <c r="K123" s="667"/>
      <c r="L123" s="230"/>
      <c r="M123" s="230"/>
      <c r="N123" s="230"/>
      <c r="O123" s="230"/>
      <c r="P123" s="230"/>
      <c r="Q123" s="230"/>
      <c r="R123" s="230"/>
      <c r="S123" s="230"/>
    </row>
    <row r="124" spans="1:19" s="229" customFormat="1" ht="20.25" x14ac:dyDescent="0.25">
      <c r="A124" s="661">
        <v>1</v>
      </c>
      <c r="B124" s="664"/>
      <c r="C124" s="665"/>
      <c r="D124" s="665"/>
      <c r="E124" s="666"/>
      <c r="F124" s="658" t="s">
        <v>14</v>
      </c>
      <c r="G124" s="659"/>
      <c r="H124" s="659"/>
      <c r="I124" s="659"/>
      <c r="J124" s="659"/>
      <c r="K124" s="660"/>
      <c r="L124" s="230"/>
      <c r="M124" s="230"/>
      <c r="N124" s="230"/>
      <c r="O124" s="230"/>
      <c r="P124" s="230"/>
      <c r="Q124" s="230"/>
      <c r="R124" s="230"/>
      <c r="S124" s="230"/>
    </row>
    <row r="125" spans="1:19" s="229" customFormat="1" x14ac:dyDescent="0.25">
      <c r="A125" s="662"/>
      <c r="B125" s="657" t="s">
        <v>190</v>
      </c>
      <c r="C125" s="657"/>
      <c r="D125" s="657"/>
      <c r="E125" s="657"/>
      <c r="F125" s="657" t="s">
        <v>307</v>
      </c>
      <c r="G125" s="657"/>
      <c r="H125" s="207" t="s">
        <v>159</v>
      </c>
      <c r="I125" s="657" t="s">
        <v>308</v>
      </c>
      <c r="J125" s="657"/>
      <c r="K125" s="657"/>
    </row>
    <row r="126" spans="1:19" s="229" customFormat="1" ht="34.5" customHeight="1" x14ac:dyDescent="0.25">
      <c r="A126" s="662"/>
      <c r="B126" s="657" t="s">
        <v>33</v>
      </c>
      <c r="C126" s="657"/>
      <c r="D126" s="657"/>
      <c r="E126" s="657"/>
      <c r="F126" s="658" t="s">
        <v>309</v>
      </c>
      <c r="G126" s="659"/>
      <c r="H126" s="659"/>
      <c r="I126" s="659"/>
      <c r="J126" s="659"/>
      <c r="K126" s="660"/>
    </row>
    <row r="127" spans="1:19" s="229" customFormat="1" x14ac:dyDescent="0.25">
      <c r="A127" s="662"/>
      <c r="B127" s="657" t="s">
        <v>310</v>
      </c>
      <c r="C127" s="657"/>
      <c r="D127" s="657"/>
      <c r="E127" s="657"/>
      <c r="F127" s="658">
        <v>2</v>
      </c>
      <c r="G127" s="659"/>
      <c r="H127" s="659"/>
      <c r="I127" s="659"/>
      <c r="J127" s="659"/>
      <c r="K127" s="660"/>
      <c r="L127" s="229">
        <f>F132*0.4</f>
        <v>10000</v>
      </c>
    </row>
    <row r="128" spans="1:19" s="229" customFormat="1" x14ac:dyDescent="0.25">
      <c r="A128" s="662"/>
      <c r="B128" s="657" t="s">
        <v>311</v>
      </c>
      <c r="C128" s="657"/>
      <c r="D128" s="657"/>
      <c r="E128" s="657"/>
      <c r="F128" s="658">
        <v>4</v>
      </c>
      <c r="G128" s="659"/>
      <c r="H128" s="659"/>
      <c r="I128" s="659"/>
      <c r="J128" s="659"/>
      <c r="K128" s="660"/>
      <c r="L128" s="229">
        <f>F132*0.6</f>
        <v>15000</v>
      </c>
    </row>
    <row r="129" spans="1:19" s="229" customFormat="1" x14ac:dyDescent="0.25">
      <c r="A129" s="662"/>
      <c r="B129" s="657" t="s">
        <v>250</v>
      </c>
      <c r="C129" s="657"/>
      <c r="D129" s="657"/>
      <c r="E129" s="657"/>
      <c r="F129" s="658">
        <v>6</v>
      </c>
      <c r="G129" s="659"/>
      <c r="H129" s="659"/>
      <c r="I129" s="659"/>
      <c r="J129" s="659"/>
      <c r="K129" s="660"/>
    </row>
    <row r="130" spans="1:19" s="229" customFormat="1" x14ac:dyDescent="0.25">
      <c r="A130" s="662"/>
      <c r="B130" s="657" t="s">
        <v>312</v>
      </c>
      <c r="C130" s="657"/>
      <c r="D130" s="657"/>
      <c r="E130" s="657"/>
      <c r="F130" s="658">
        <f>L127/(F128-F127)</f>
        <v>5000</v>
      </c>
      <c r="G130" s="659"/>
      <c r="H130" s="659"/>
      <c r="I130" s="659"/>
      <c r="J130" s="659"/>
      <c r="K130" s="660"/>
    </row>
    <row r="131" spans="1:19" s="229" customFormat="1" x14ac:dyDescent="0.25">
      <c r="A131" s="662"/>
      <c r="B131" s="657" t="s">
        <v>313</v>
      </c>
      <c r="C131" s="657"/>
      <c r="D131" s="657"/>
      <c r="E131" s="657"/>
      <c r="F131" s="658">
        <f>L128/(F129-F128)</f>
        <v>7500</v>
      </c>
      <c r="G131" s="659"/>
      <c r="H131" s="659"/>
      <c r="I131" s="659"/>
      <c r="J131" s="659"/>
      <c r="K131" s="660"/>
    </row>
    <row r="132" spans="1:19" s="229" customFormat="1" x14ac:dyDescent="0.25">
      <c r="A132" s="663"/>
      <c r="B132" s="668" t="s">
        <v>27</v>
      </c>
      <c r="C132" s="668"/>
      <c r="D132" s="668"/>
      <c r="E132" s="668"/>
      <c r="F132" s="671">
        <v>25000</v>
      </c>
      <c r="G132" s="672"/>
      <c r="H132" s="672"/>
      <c r="I132" s="672"/>
      <c r="J132" s="672"/>
      <c r="K132" s="673"/>
      <c r="Q132" s="229">
        <f>74000*0.35</f>
        <v>25900</v>
      </c>
    </row>
    <row r="133" spans="1:19" s="229" customFormat="1" ht="9" customHeight="1" x14ac:dyDescent="0.25">
      <c r="A133" s="208"/>
      <c r="B133" s="209"/>
      <c r="C133" s="209"/>
      <c r="D133" s="209"/>
      <c r="E133" s="209"/>
      <c r="F133" s="209"/>
      <c r="G133" s="209"/>
      <c r="H133" s="209"/>
      <c r="I133" s="209"/>
      <c r="J133" s="209"/>
      <c r="K133" s="210"/>
      <c r="L133" s="231"/>
      <c r="M133" s="231"/>
      <c r="N133" s="231"/>
      <c r="O133" s="231"/>
      <c r="P133" s="231"/>
      <c r="Q133" s="231"/>
      <c r="R133" s="231"/>
      <c r="S133" s="231"/>
    </row>
    <row r="134" spans="1:19" s="229" customFormat="1" x14ac:dyDescent="0.25">
      <c r="A134" s="674" t="s">
        <v>215</v>
      </c>
      <c r="B134" s="675"/>
      <c r="C134" s="675"/>
      <c r="D134" s="675"/>
      <c r="E134" s="676"/>
      <c r="F134" s="657" t="s">
        <v>14</v>
      </c>
      <c r="G134" s="657"/>
      <c r="H134" s="657"/>
      <c r="I134" s="657" t="s">
        <v>15</v>
      </c>
      <c r="J134" s="657"/>
      <c r="K134" s="657"/>
    </row>
    <row r="135" spans="1:19" s="229" customFormat="1" x14ac:dyDescent="0.25">
      <c r="A135" s="657">
        <v>2</v>
      </c>
      <c r="B135" s="668" t="s">
        <v>17</v>
      </c>
      <c r="C135" s="668"/>
      <c r="D135" s="668"/>
      <c r="E135" s="668"/>
      <c r="F135" s="214" t="s">
        <v>307</v>
      </c>
      <c r="G135" s="215" t="s">
        <v>159</v>
      </c>
      <c r="H135" s="214" t="s">
        <v>314</v>
      </c>
      <c r="I135" s="214" t="s">
        <v>315</v>
      </c>
      <c r="J135" s="215" t="s">
        <v>162</v>
      </c>
      <c r="K135" s="216" t="s">
        <v>308</v>
      </c>
    </row>
    <row r="136" spans="1:19" s="229" customFormat="1" ht="30" customHeight="1" x14ac:dyDescent="0.25">
      <c r="A136" s="657"/>
      <c r="B136" s="668" t="s">
        <v>20</v>
      </c>
      <c r="C136" s="668"/>
      <c r="D136" s="668"/>
      <c r="E136" s="668"/>
      <c r="F136" s="668" t="s">
        <v>165</v>
      </c>
      <c r="G136" s="668"/>
      <c r="H136" s="668"/>
      <c r="I136" s="668"/>
      <c r="J136" s="668"/>
      <c r="K136" s="668"/>
    </row>
    <row r="137" spans="1:19" s="229" customFormat="1" x14ac:dyDescent="0.25">
      <c r="A137" s="657"/>
      <c r="B137" s="668" t="s">
        <v>316</v>
      </c>
      <c r="C137" s="668"/>
      <c r="D137" s="668"/>
      <c r="E137" s="668"/>
      <c r="F137" s="669">
        <v>5</v>
      </c>
      <c r="G137" s="669"/>
      <c r="H137" s="669"/>
      <c r="I137" s="669">
        <v>20</v>
      </c>
      <c r="J137" s="669"/>
      <c r="K137" s="669"/>
      <c r="L137" s="232"/>
    </row>
    <row r="138" spans="1:19" s="229" customFormat="1" x14ac:dyDescent="0.25">
      <c r="A138" s="657"/>
      <c r="B138" s="668" t="s">
        <v>317</v>
      </c>
      <c r="C138" s="668"/>
      <c r="D138" s="668"/>
      <c r="E138" s="668"/>
      <c r="F138" s="669">
        <v>12</v>
      </c>
      <c r="G138" s="669"/>
      <c r="H138" s="669"/>
      <c r="I138" s="669">
        <v>60</v>
      </c>
      <c r="J138" s="669"/>
      <c r="K138" s="669"/>
      <c r="L138" s="232"/>
    </row>
    <row r="139" spans="1:19" s="229" customFormat="1" x14ac:dyDescent="0.25">
      <c r="A139" s="657"/>
      <c r="B139" s="668" t="s">
        <v>25</v>
      </c>
      <c r="C139" s="668"/>
      <c r="D139" s="668"/>
      <c r="E139" s="668"/>
      <c r="F139" s="669">
        <v>20</v>
      </c>
      <c r="G139" s="669"/>
      <c r="H139" s="669"/>
      <c r="I139" s="669">
        <v>90</v>
      </c>
      <c r="J139" s="669"/>
      <c r="K139" s="669"/>
      <c r="L139" s="200"/>
      <c r="P139" s="229">
        <f>Q142*0.6</f>
        <v>29400</v>
      </c>
    </row>
    <row r="140" spans="1:19" s="229" customFormat="1" x14ac:dyDescent="0.25">
      <c r="A140" s="657"/>
      <c r="B140" s="668" t="s">
        <v>187</v>
      </c>
      <c r="C140" s="668"/>
      <c r="D140" s="668"/>
      <c r="E140" s="668"/>
      <c r="F140" s="670">
        <f>L140/(F138-F137)</f>
        <v>1120</v>
      </c>
      <c r="G140" s="670"/>
      <c r="H140" s="670"/>
      <c r="I140" s="670">
        <f>M140/(I138-I137)</f>
        <v>294</v>
      </c>
      <c r="J140" s="670"/>
      <c r="K140" s="670"/>
      <c r="L140" s="229">
        <f>F142*0.4</f>
        <v>7840</v>
      </c>
      <c r="M140" s="229">
        <f>I142*0.4</f>
        <v>11760</v>
      </c>
    </row>
    <row r="141" spans="1:19" s="229" customFormat="1" x14ac:dyDescent="0.25">
      <c r="A141" s="657"/>
      <c r="B141" s="668" t="s">
        <v>187</v>
      </c>
      <c r="C141" s="668"/>
      <c r="D141" s="668"/>
      <c r="E141" s="668"/>
      <c r="F141" s="670">
        <f>L141/(F139-F138)</f>
        <v>1470</v>
      </c>
      <c r="G141" s="670"/>
      <c r="H141" s="670"/>
      <c r="I141" s="670">
        <f>M141/(I139-I138)</f>
        <v>588</v>
      </c>
      <c r="J141" s="670"/>
      <c r="K141" s="670"/>
      <c r="L141" s="229">
        <f>F142*0.6</f>
        <v>11760</v>
      </c>
      <c r="M141" s="229">
        <f>I142*0.6</f>
        <v>17640</v>
      </c>
    </row>
    <row r="142" spans="1:19" s="229" customFormat="1" x14ac:dyDescent="0.25">
      <c r="A142" s="657"/>
      <c r="B142" s="668" t="s">
        <v>27</v>
      </c>
      <c r="C142" s="668"/>
      <c r="D142" s="668"/>
      <c r="E142" s="668"/>
      <c r="F142" s="678">
        <v>19600</v>
      </c>
      <c r="G142" s="678"/>
      <c r="H142" s="678"/>
      <c r="I142" s="678">
        <v>29400</v>
      </c>
      <c r="J142" s="678"/>
      <c r="K142" s="678"/>
      <c r="L142" s="233"/>
      <c r="Q142" s="229">
        <f>74000-25000</f>
        <v>49000</v>
      </c>
    </row>
    <row r="143" spans="1:19" s="229" customFormat="1" x14ac:dyDescent="0.25">
      <c r="A143" s="677" t="s">
        <v>28</v>
      </c>
      <c r="B143" s="677"/>
      <c r="C143" s="677"/>
      <c r="D143" s="677"/>
      <c r="E143" s="677"/>
      <c r="F143" s="678">
        <f>F142+I142</f>
        <v>49000</v>
      </c>
      <c r="G143" s="677"/>
      <c r="H143" s="677"/>
      <c r="I143" s="677"/>
      <c r="J143" s="677"/>
      <c r="K143" s="677"/>
      <c r="L143" s="229">
        <f>F132+F143</f>
        <v>74000</v>
      </c>
      <c r="N143" s="234"/>
    </row>
    <row r="144" spans="1:19" s="229" customFormat="1" ht="15.75" x14ac:dyDescent="0.25">
      <c r="A144" s="82"/>
      <c r="B144" s="679" t="s">
        <v>318</v>
      </c>
      <c r="C144" s="679"/>
      <c r="D144" s="679"/>
      <c r="E144" s="679"/>
      <c r="F144" s="680">
        <f>F143+F132</f>
        <v>74000</v>
      </c>
      <c r="G144" s="681"/>
      <c r="H144" s="681"/>
      <c r="I144" s="681"/>
      <c r="J144" s="681"/>
      <c r="K144" s="682"/>
      <c r="L144" s="83"/>
      <c r="M144" s="83"/>
      <c r="N144" s="83"/>
      <c r="O144" s="83"/>
      <c r="P144" s="83"/>
      <c r="Q144" s="83"/>
      <c r="R144" s="83"/>
      <c r="S144" s="83"/>
    </row>
    <row r="145" spans="1:18" s="229" customFormat="1" ht="20.25" x14ac:dyDescent="0.25">
      <c r="A145" s="650" t="s">
        <v>300</v>
      </c>
      <c r="B145" s="650"/>
      <c r="C145" s="650"/>
      <c r="D145" s="650"/>
      <c r="E145" s="650"/>
      <c r="F145" s="650"/>
      <c r="G145" s="650"/>
      <c r="H145" s="650"/>
      <c r="I145" s="650"/>
      <c r="J145" s="650"/>
      <c r="K145" s="650"/>
    </row>
    <row r="146" spans="1:18" s="229" customFormat="1" ht="18.75" x14ac:dyDescent="0.25">
      <c r="A146" s="683" t="s">
        <v>139</v>
      </c>
      <c r="B146" s="684"/>
      <c r="C146" s="684"/>
      <c r="D146" s="685" t="s">
        <v>207</v>
      </c>
      <c r="E146" s="685"/>
      <c r="F146" s="685"/>
      <c r="G146" s="686"/>
      <c r="H146" s="686"/>
      <c r="I146" s="687" t="s">
        <v>141</v>
      </c>
      <c r="J146" s="687"/>
      <c r="K146" s="688"/>
    </row>
    <row r="147" spans="1:18" s="229" customFormat="1" x14ac:dyDescent="0.25">
      <c r="A147" s="651" t="s">
        <v>2</v>
      </c>
      <c r="B147" s="652"/>
      <c r="C147" s="652"/>
      <c r="D147" s="199" t="s">
        <v>301</v>
      </c>
      <c r="E147" s="199"/>
      <c r="F147" s="199"/>
      <c r="G147" s="200"/>
      <c r="H147" s="200"/>
      <c r="I147" s="200"/>
      <c r="J147" s="200"/>
      <c r="K147" s="201"/>
    </row>
    <row r="148" spans="1:18" s="229" customFormat="1" x14ac:dyDescent="0.25">
      <c r="A148" s="651" t="s">
        <v>143</v>
      </c>
      <c r="B148" s="652"/>
      <c r="C148" s="652"/>
      <c r="D148" s="202" t="s">
        <v>324</v>
      </c>
      <c r="E148" s="199"/>
      <c r="F148" s="199"/>
      <c r="G148" s="200"/>
      <c r="H148" s="200"/>
      <c r="I148" s="200"/>
      <c r="J148" s="200"/>
      <c r="K148" s="201"/>
    </row>
    <row r="149" spans="1:18" s="229" customFormat="1" x14ac:dyDescent="0.25">
      <c r="A149" s="651" t="s">
        <v>6</v>
      </c>
      <c r="B149" s="652"/>
      <c r="C149" s="652"/>
      <c r="D149" s="653" t="s">
        <v>327</v>
      </c>
      <c r="E149" s="653"/>
      <c r="F149" s="653"/>
      <c r="G149" s="653"/>
      <c r="H149" s="653"/>
      <c r="I149" s="653"/>
      <c r="J149" s="653"/>
      <c r="K149" s="689"/>
    </row>
    <row r="150" spans="1:18" s="229" customFormat="1" ht="29.25" customHeight="1" x14ac:dyDescent="0.25">
      <c r="A150" s="651" t="s">
        <v>303</v>
      </c>
      <c r="B150" s="652"/>
      <c r="C150" s="652"/>
      <c r="D150" s="653" t="s">
        <v>565</v>
      </c>
      <c r="E150" s="653"/>
      <c r="F150" s="653"/>
      <c r="G150" s="653"/>
      <c r="H150" s="653"/>
      <c r="I150" s="653"/>
      <c r="J150" s="653"/>
      <c r="K150" s="689"/>
      <c r="L150" s="199"/>
      <c r="M150" s="199"/>
    </row>
    <row r="151" spans="1:18" s="229" customFormat="1" x14ac:dyDescent="0.25">
      <c r="A151" s="651" t="s">
        <v>305</v>
      </c>
      <c r="B151" s="652"/>
      <c r="C151" s="652"/>
      <c r="D151" s="202" t="s">
        <v>328</v>
      </c>
      <c r="E151" s="199"/>
      <c r="F151" s="199"/>
      <c r="G151" s="200"/>
      <c r="H151" s="200"/>
      <c r="I151" s="200"/>
      <c r="J151" s="200"/>
      <c r="K151" s="201"/>
    </row>
    <row r="152" spans="1:18" s="229" customFormat="1" ht="20.25" x14ac:dyDescent="0.25">
      <c r="A152" s="667" t="s">
        <v>209</v>
      </c>
      <c r="B152" s="667"/>
      <c r="C152" s="667"/>
      <c r="D152" s="667"/>
      <c r="E152" s="667"/>
      <c r="F152" s="667"/>
      <c r="G152" s="667"/>
      <c r="H152" s="667"/>
      <c r="I152" s="667"/>
      <c r="J152" s="667"/>
      <c r="K152" s="667"/>
      <c r="L152" s="230"/>
      <c r="M152" s="230"/>
      <c r="N152" s="230"/>
      <c r="O152" s="230"/>
      <c r="P152" s="230"/>
      <c r="Q152" s="230"/>
      <c r="R152" s="230"/>
    </row>
    <row r="153" spans="1:18" s="229" customFormat="1" ht="15" customHeight="1" x14ac:dyDescent="0.25">
      <c r="A153" s="661">
        <v>1</v>
      </c>
      <c r="B153" s="664"/>
      <c r="C153" s="665"/>
      <c r="D153" s="665"/>
      <c r="E153" s="666"/>
      <c r="F153" s="658" t="s">
        <v>14</v>
      </c>
      <c r="G153" s="659"/>
      <c r="H153" s="659"/>
      <c r="I153" s="659"/>
      <c r="J153" s="659"/>
      <c r="K153" s="660"/>
      <c r="L153" s="230"/>
      <c r="M153" s="230"/>
      <c r="N153" s="230"/>
      <c r="O153" s="230"/>
      <c r="P153" s="230"/>
      <c r="Q153" s="230"/>
      <c r="R153" s="230"/>
    </row>
    <row r="154" spans="1:18" s="229" customFormat="1" x14ac:dyDescent="0.25">
      <c r="A154" s="662"/>
      <c r="B154" s="657" t="s">
        <v>190</v>
      </c>
      <c r="C154" s="657"/>
      <c r="D154" s="657"/>
      <c r="E154" s="657"/>
      <c r="F154" s="657" t="s">
        <v>307</v>
      </c>
      <c r="G154" s="657"/>
      <c r="H154" s="207" t="s">
        <v>159</v>
      </c>
      <c r="I154" s="657" t="s">
        <v>308</v>
      </c>
      <c r="J154" s="657"/>
      <c r="K154" s="657"/>
    </row>
    <row r="155" spans="1:18" s="229" customFormat="1" ht="30.75" customHeight="1" x14ac:dyDescent="0.25">
      <c r="A155" s="662"/>
      <c r="B155" s="657" t="s">
        <v>33</v>
      </c>
      <c r="C155" s="657"/>
      <c r="D155" s="657"/>
      <c r="E155" s="657"/>
      <c r="F155" s="658" t="s">
        <v>309</v>
      </c>
      <c r="G155" s="659"/>
      <c r="H155" s="659"/>
      <c r="I155" s="659"/>
      <c r="J155" s="659"/>
      <c r="K155" s="660"/>
    </row>
    <row r="156" spans="1:18" s="229" customFormat="1" x14ac:dyDescent="0.25">
      <c r="A156" s="662"/>
      <c r="B156" s="657" t="s">
        <v>310</v>
      </c>
      <c r="C156" s="657"/>
      <c r="D156" s="657"/>
      <c r="E156" s="657"/>
      <c r="F156" s="658">
        <v>2</v>
      </c>
      <c r="G156" s="659"/>
      <c r="H156" s="659"/>
      <c r="I156" s="659"/>
      <c r="J156" s="659"/>
      <c r="K156" s="660"/>
      <c r="L156" s="229">
        <f>F161*0.4</f>
        <v>10000</v>
      </c>
    </row>
    <row r="157" spans="1:18" s="229" customFormat="1" x14ac:dyDescent="0.25">
      <c r="A157" s="662"/>
      <c r="B157" s="657" t="s">
        <v>311</v>
      </c>
      <c r="C157" s="657"/>
      <c r="D157" s="657"/>
      <c r="E157" s="657"/>
      <c r="F157" s="658">
        <v>4</v>
      </c>
      <c r="G157" s="659"/>
      <c r="H157" s="659"/>
      <c r="I157" s="659"/>
      <c r="J157" s="659"/>
      <c r="K157" s="660"/>
      <c r="L157" s="229">
        <f>F161*0.6</f>
        <v>15000</v>
      </c>
    </row>
    <row r="158" spans="1:18" s="229" customFormat="1" x14ac:dyDescent="0.25">
      <c r="A158" s="662"/>
      <c r="B158" s="657" t="s">
        <v>250</v>
      </c>
      <c r="C158" s="657"/>
      <c r="D158" s="657"/>
      <c r="E158" s="657"/>
      <c r="F158" s="658">
        <v>6</v>
      </c>
      <c r="G158" s="659"/>
      <c r="H158" s="659"/>
      <c r="I158" s="659"/>
      <c r="J158" s="659"/>
      <c r="K158" s="660"/>
    </row>
    <row r="159" spans="1:18" s="229" customFormat="1" x14ac:dyDescent="0.25">
      <c r="A159" s="662"/>
      <c r="B159" s="657" t="s">
        <v>312</v>
      </c>
      <c r="C159" s="657"/>
      <c r="D159" s="657"/>
      <c r="E159" s="657"/>
      <c r="F159" s="658">
        <f>L156/(F157-F156)</f>
        <v>5000</v>
      </c>
      <c r="G159" s="659"/>
      <c r="H159" s="659"/>
      <c r="I159" s="659"/>
      <c r="J159" s="659"/>
      <c r="K159" s="660"/>
    </row>
    <row r="160" spans="1:18" s="229" customFormat="1" x14ac:dyDescent="0.25">
      <c r="A160" s="662"/>
      <c r="B160" s="657" t="s">
        <v>313</v>
      </c>
      <c r="C160" s="657"/>
      <c r="D160" s="657"/>
      <c r="E160" s="657"/>
      <c r="F160" s="658">
        <f>L157/(F158-F157)</f>
        <v>7500</v>
      </c>
      <c r="G160" s="659"/>
      <c r="H160" s="659"/>
      <c r="I160" s="659"/>
      <c r="J160" s="659"/>
      <c r="K160" s="660"/>
    </row>
    <row r="161" spans="1:18" s="229" customFormat="1" x14ac:dyDescent="0.25">
      <c r="A161" s="663"/>
      <c r="B161" s="668" t="s">
        <v>27</v>
      </c>
      <c r="C161" s="668"/>
      <c r="D161" s="668"/>
      <c r="E161" s="668"/>
      <c r="F161" s="671">
        <v>25000</v>
      </c>
      <c r="G161" s="672"/>
      <c r="H161" s="672"/>
      <c r="I161" s="672"/>
      <c r="J161" s="672"/>
      <c r="K161" s="673"/>
      <c r="Q161" s="229">
        <f>74000*0.35</f>
        <v>25900</v>
      </c>
    </row>
    <row r="162" spans="1:18" s="229" customFormat="1" ht="10.5" customHeight="1" x14ac:dyDescent="0.25">
      <c r="A162" s="208"/>
      <c r="B162" s="209"/>
      <c r="C162" s="209"/>
      <c r="D162" s="209"/>
      <c r="E162" s="209"/>
      <c r="F162" s="209"/>
      <c r="G162" s="209"/>
      <c r="H162" s="209"/>
      <c r="I162" s="209"/>
      <c r="J162" s="209"/>
      <c r="K162" s="210"/>
      <c r="L162" s="231"/>
      <c r="M162" s="231"/>
      <c r="N162" s="231"/>
      <c r="O162" s="231"/>
      <c r="P162" s="231"/>
      <c r="Q162" s="231"/>
      <c r="R162" s="231"/>
    </row>
    <row r="163" spans="1:18" s="229" customFormat="1" x14ac:dyDescent="0.25">
      <c r="A163" s="674" t="s">
        <v>215</v>
      </c>
      <c r="B163" s="675"/>
      <c r="C163" s="675"/>
      <c r="D163" s="675"/>
      <c r="E163" s="676"/>
      <c r="F163" s="657" t="s">
        <v>14</v>
      </c>
      <c r="G163" s="657"/>
      <c r="H163" s="657"/>
      <c r="I163" s="657" t="s">
        <v>15</v>
      </c>
      <c r="J163" s="657"/>
      <c r="K163" s="657"/>
    </row>
    <row r="164" spans="1:18" s="229" customFormat="1" x14ac:dyDescent="0.25">
      <c r="A164" s="657">
        <v>2</v>
      </c>
      <c r="B164" s="668" t="s">
        <v>17</v>
      </c>
      <c r="C164" s="668"/>
      <c r="D164" s="668"/>
      <c r="E164" s="668"/>
      <c r="F164" s="214" t="s">
        <v>307</v>
      </c>
      <c r="G164" s="215" t="s">
        <v>159</v>
      </c>
      <c r="H164" s="214" t="s">
        <v>314</v>
      </c>
      <c r="I164" s="214" t="s">
        <v>315</v>
      </c>
      <c r="J164" s="215" t="s">
        <v>162</v>
      </c>
      <c r="K164" s="216" t="s">
        <v>308</v>
      </c>
    </row>
    <row r="165" spans="1:18" s="229" customFormat="1" ht="29.25" customHeight="1" x14ac:dyDescent="0.25">
      <c r="A165" s="657"/>
      <c r="B165" s="668" t="s">
        <v>20</v>
      </c>
      <c r="C165" s="668"/>
      <c r="D165" s="668"/>
      <c r="E165" s="668"/>
      <c r="F165" s="668" t="s">
        <v>165</v>
      </c>
      <c r="G165" s="668"/>
      <c r="H165" s="668"/>
      <c r="I165" s="668"/>
      <c r="J165" s="668"/>
      <c r="K165" s="668"/>
    </row>
    <row r="166" spans="1:18" s="229" customFormat="1" x14ac:dyDescent="0.25">
      <c r="A166" s="657"/>
      <c r="B166" s="668" t="s">
        <v>316</v>
      </c>
      <c r="C166" s="668"/>
      <c r="D166" s="668"/>
      <c r="E166" s="668"/>
      <c r="F166" s="669">
        <v>5</v>
      </c>
      <c r="G166" s="669"/>
      <c r="H166" s="669"/>
      <c r="I166" s="669">
        <v>20</v>
      </c>
      <c r="J166" s="669"/>
      <c r="K166" s="669"/>
      <c r="L166" s="232"/>
    </row>
    <row r="167" spans="1:18" s="229" customFormat="1" x14ac:dyDescent="0.25">
      <c r="A167" s="657"/>
      <c r="B167" s="668" t="s">
        <v>317</v>
      </c>
      <c r="C167" s="668"/>
      <c r="D167" s="668"/>
      <c r="E167" s="668"/>
      <c r="F167" s="669">
        <v>12</v>
      </c>
      <c r="G167" s="669"/>
      <c r="H167" s="669"/>
      <c r="I167" s="669">
        <v>60</v>
      </c>
      <c r="J167" s="669"/>
      <c r="K167" s="669"/>
      <c r="L167" s="232"/>
    </row>
    <row r="168" spans="1:18" s="229" customFormat="1" x14ac:dyDescent="0.25">
      <c r="A168" s="657"/>
      <c r="B168" s="668" t="s">
        <v>25</v>
      </c>
      <c r="C168" s="668"/>
      <c r="D168" s="668"/>
      <c r="E168" s="668"/>
      <c r="F168" s="669">
        <v>20</v>
      </c>
      <c r="G168" s="669"/>
      <c r="H168" s="669"/>
      <c r="I168" s="669">
        <v>90</v>
      </c>
      <c r="J168" s="669"/>
      <c r="K168" s="669"/>
      <c r="L168" s="200"/>
      <c r="P168" s="229">
        <f>Q171*0.6</f>
        <v>29400</v>
      </c>
    </row>
    <row r="169" spans="1:18" s="229" customFormat="1" x14ac:dyDescent="0.25">
      <c r="A169" s="657"/>
      <c r="B169" s="668" t="s">
        <v>187</v>
      </c>
      <c r="C169" s="668"/>
      <c r="D169" s="668"/>
      <c r="E169" s="668"/>
      <c r="F169" s="670">
        <f>L169/(F167-F166)</f>
        <v>1120</v>
      </c>
      <c r="G169" s="670"/>
      <c r="H169" s="670"/>
      <c r="I169" s="670">
        <f>M169/(I167-I166)</f>
        <v>294</v>
      </c>
      <c r="J169" s="670"/>
      <c r="K169" s="670"/>
      <c r="L169" s="229">
        <f>F171*0.4</f>
        <v>7840</v>
      </c>
      <c r="M169" s="229">
        <f>I171*0.4</f>
        <v>11760</v>
      </c>
    </row>
    <row r="170" spans="1:18" s="229" customFormat="1" x14ac:dyDescent="0.25">
      <c r="A170" s="657"/>
      <c r="B170" s="668" t="s">
        <v>187</v>
      </c>
      <c r="C170" s="668"/>
      <c r="D170" s="668"/>
      <c r="E170" s="668"/>
      <c r="F170" s="670">
        <f>L170/(F168-F167)</f>
        <v>1470</v>
      </c>
      <c r="G170" s="670"/>
      <c r="H170" s="670"/>
      <c r="I170" s="670">
        <f>M170/(I168-I167)</f>
        <v>588</v>
      </c>
      <c r="J170" s="670"/>
      <c r="K170" s="670"/>
      <c r="L170" s="229">
        <f>F171*0.6</f>
        <v>11760</v>
      </c>
      <c r="M170" s="229">
        <f>I171*0.6</f>
        <v>17640</v>
      </c>
    </row>
    <row r="171" spans="1:18" s="229" customFormat="1" x14ac:dyDescent="0.25">
      <c r="A171" s="657"/>
      <c r="B171" s="668" t="s">
        <v>27</v>
      </c>
      <c r="C171" s="668"/>
      <c r="D171" s="668"/>
      <c r="E171" s="668"/>
      <c r="F171" s="678">
        <v>19600</v>
      </c>
      <c r="G171" s="678"/>
      <c r="H171" s="678"/>
      <c r="I171" s="678">
        <v>29400</v>
      </c>
      <c r="J171" s="678"/>
      <c r="K171" s="678"/>
      <c r="L171" s="233"/>
      <c r="Q171" s="229">
        <f>74000-25000</f>
        <v>49000</v>
      </c>
    </row>
    <row r="172" spans="1:18" s="229" customFormat="1" x14ac:dyDescent="0.25">
      <c r="A172" s="677" t="s">
        <v>28</v>
      </c>
      <c r="B172" s="677"/>
      <c r="C172" s="677"/>
      <c r="D172" s="677"/>
      <c r="E172" s="677"/>
      <c r="F172" s="678">
        <f>F171+I171</f>
        <v>49000</v>
      </c>
      <c r="G172" s="677"/>
      <c r="H172" s="677"/>
      <c r="I172" s="677"/>
      <c r="J172" s="677"/>
      <c r="K172" s="677"/>
      <c r="L172" s="229">
        <f>F161+F172</f>
        <v>74000</v>
      </c>
      <c r="N172" s="234"/>
    </row>
    <row r="173" spans="1:18" s="229" customFormat="1" ht="15.75" x14ac:dyDescent="0.25">
      <c r="A173" s="82"/>
      <c r="B173" s="679" t="s">
        <v>318</v>
      </c>
      <c r="C173" s="679"/>
      <c r="D173" s="679"/>
      <c r="E173" s="679"/>
      <c r="F173" s="680">
        <f>F172+F161</f>
        <v>74000</v>
      </c>
      <c r="G173" s="681"/>
      <c r="H173" s="681"/>
      <c r="I173" s="681"/>
      <c r="J173" s="681"/>
      <c r="K173" s="682"/>
      <c r="L173" s="83"/>
      <c r="M173" s="83"/>
      <c r="N173" s="83"/>
      <c r="O173" s="83"/>
      <c r="P173" s="83"/>
      <c r="Q173" s="83"/>
      <c r="R173" s="83"/>
    </row>
    <row r="174" spans="1:18" s="229" customFormat="1" ht="8.25" customHeight="1" x14ac:dyDescent="0.25"/>
    <row r="175" spans="1:18" s="229" customFormat="1" ht="20.25" x14ac:dyDescent="0.25">
      <c r="A175" s="650" t="s">
        <v>300</v>
      </c>
      <c r="B175" s="650"/>
      <c r="C175" s="650"/>
      <c r="D175" s="650"/>
      <c r="E175" s="650"/>
      <c r="F175" s="650"/>
      <c r="G175" s="650"/>
      <c r="H175" s="650"/>
      <c r="I175" s="650"/>
      <c r="J175" s="650"/>
      <c r="K175" s="650"/>
    </row>
    <row r="176" spans="1:18" s="229" customFormat="1" ht="18.75" x14ac:dyDescent="0.25">
      <c r="A176" s="651" t="s">
        <v>139</v>
      </c>
      <c r="B176" s="652"/>
      <c r="C176" s="652"/>
      <c r="D176" s="653" t="s">
        <v>207</v>
      </c>
      <c r="E176" s="653"/>
      <c r="F176" s="653"/>
      <c r="G176" s="654"/>
      <c r="H176" s="654"/>
      <c r="I176" s="655" t="s">
        <v>141</v>
      </c>
      <c r="J176" s="655"/>
      <c r="K176" s="656"/>
    </row>
    <row r="177" spans="1:20" s="229" customFormat="1" x14ac:dyDescent="0.25">
      <c r="A177" s="651" t="s">
        <v>2</v>
      </c>
      <c r="B177" s="652"/>
      <c r="C177" s="652"/>
      <c r="D177" s="199" t="s">
        <v>301</v>
      </c>
      <c r="E177" s="199"/>
      <c r="F177" s="199"/>
      <c r="G177" s="200"/>
      <c r="H177" s="200"/>
      <c r="I177" s="200"/>
      <c r="J177" s="200"/>
      <c r="K177" s="201"/>
    </row>
    <row r="178" spans="1:20" s="229" customFormat="1" x14ac:dyDescent="0.25">
      <c r="A178" s="651" t="s">
        <v>143</v>
      </c>
      <c r="B178" s="652"/>
      <c r="C178" s="652"/>
      <c r="D178" s="202" t="s">
        <v>324</v>
      </c>
      <c r="E178" s="199"/>
      <c r="F178" s="199"/>
      <c r="G178" s="200"/>
      <c r="H178" s="200"/>
      <c r="I178" s="200"/>
      <c r="J178" s="200"/>
      <c r="K178" s="201"/>
    </row>
    <row r="179" spans="1:20" s="229" customFormat="1" x14ac:dyDescent="0.25">
      <c r="A179" s="651" t="s">
        <v>6</v>
      </c>
      <c r="B179" s="652"/>
      <c r="C179" s="652"/>
      <c r="D179" s="202" t="s">
        <v>324</v>
      </c>
      <c r="E179" s="199"/>
      <c r="F179" s="199"/>
      <c r="G179" s="200"/>
      <c r="H179" s="200"/>
      <c r="I179" s="200"/>
      <c r="J179" s="200"/>
      <c r="K179" s="201"/>
    </row>
    <row r="180" spans="1:20" s="229" customFormat="1" ht="18.75" customHeight="1" x14ac:dyDescent="0.25">
      <c r="A180" s="651" t="s">
        <v>303</v>
      </c>
      <c r="B180" s="652"/>
      <c r="C180" s="652"/>
      <c r="D180" s="202" t="s">
        <v>329</v>
      </c>
      <c r="E180" s="199"/>
      <c r="F180" s="199"/>
      <c r="G180" s="200"/>
      <c r="H180" s="200"/>
      <c r="I180" s="200"/>
      <c r="J180" s="200"/>
      <c r="K180" s="201"/>
      <c r="M180" s="229" t="s">
        <v>330</v>
      </c>
    </row>
    <row r="181" spans="1:20" s="229" customFormat="1" x14ac:dyDescent="0.25">
      <c r="A181" s="651" t="s">
        <v>305</v>
      </c>
      <c r="B181" s="652"/>
      <c r="C181" s="652"/>
      <c r="D181" s="202" t="s">
        <v>331</v>
      </c>
      <c r="E181" s="199"/>
      <c r="F181" s="199"/>
      <c r="G181" s="200"/>
      <c r="H181" s="200"/>
      <c r="I181" s="200"/>
      <c r="J181" s="200"/>
      <c r="K181" s="201"/>
    </row>
    <row r="182" spans="1:20" s="229" customFormat="1" ht="20.25" x14ac:dyDescent="0.25">
      <c r="A182" s="667" t="s">
        <v>209</v>
      </c>
      <c r="B182" s="667"/>
      <c r="C182" s="667"/>
      <c r="D182" s="667"/>
      <c r="E182" s="667"/>
      <c r="F182" s="667"/>
      <c r="G182" s="667"/>
      <c r="H182" s="667"/>
      <c r="I182" s="667"/>
      <c r="J182" s="667"/>
      <c r="K182" s="667"/>
      <c r="L182" s="230"/>
      <c r="M182" s="230"/>
      <c r="N182" s="230"/>
      <c r="O182" s="230"/>
      <c r="P182" s="230"/>
      <c r="Q182" s="230"/>
      <c r="R182" s="230"/>
      <c r="S182" s="230"/>
      <c r="T182" s="230"/>
    </row>
    <row r="183" spans="1:20" s="229" customFormat="1" ht="12.75" customHeight="1" x14ac:dyDescent="0.25">
      <c r="A183" s="661">
        <v>1</v>
      </c>
      <c r="B183" s="664"/>
      <c r="C183" s="665"/>
      <c r="D183" s="665"/>
      <c r="E183" s="666"/>
      <c r="F183" s="658" t="s">
        <v>14</v>
      </c>
      <c r="G183" s="659"/>
      <c r="H183" s="659"/>
      <c r="I183" s="659"/>
      <c r="J183" s="659"/>
      <c r="K183" s="660"/>
      <c r="L183" s="230"/>
      <c r="M183" s="230"/>
      <c r="N183" s="230"/>
      <c r="O183" s="230"/>
      <c r="P183" s="230"/>
      <c r="Q183" s="230"/>
      <c r="R183" s="230"/>
      <c r="S183" s="230"/>
      <c r="T183" s="230"/>
    </row>
    <row r="184" spans="1:20" s="229" customFormat="1" x14ac:dyDescent="0.25">
      <c r="A184" s="662"/>
      <c r="B184" s="657" t="s">
        <v>190</v>
      </c>
      <c r="C184" s="657"/>
      <c r="D184" s="657"/>
      <c r="E184" s="657"/>
      <c r="F184" s="657" t="s">
        <v>307</v>
      </c>
      <c r="G184" s="657"/>
      <c r="H184" s="207" t="s">
        <v>159</v>
      </c>
      <c r="I184" s="657" t="s">
        <v>308</v>
      </c>
      <c r="J184" s="657"/>
      <c r="K184" s="657"/>
    </row>
    <row r="185" spans="1:20" s="229" customFormat="1" ht="30" customHeight="1" x14ac:dyDescent="0.25">
      <c r="A185" s="662"/>
      <c r="B185" s="657" t="s">
        <v>33</v>
      </c>
      <c r="C185" s="657"/>
      <c r="D185" s="657"/>
      <c r="E185" s="657"/>
      <c r="F185" s="658" t="s">
        <v>309</v>
      </c>
      <c r="G185" s="659"/>
      <c r="H185" s="659"/>
      <c r="I185" s="659"/>
      <c r="J185" s="659"/>
      <c r="K185" s="660"/>
    </row>
    <row r="186" spans="1:20" s="229" customFormat="1" x14ac:dyDescent="0.25">
      <c r="A186" s="662"/>
      <c r="B186" s="657" t="s">
        <v>310</v>
      </c>
      <c r="C186" s="657"/>
      <c r="D186" s="657"/>
      <c r="E186" s="657"/>
      <c r="F186" s="658">
        <v>2</v>
      </c>
      <c r="G186" s="659"/>
      <c r="H186" s="659"/>
      <c r="I186" s="659"/>
      <c r="J186" s="659"/>
      <c r="K186" s="660"/>
      <c r="L186" s="229">
        <f>F191*0.4</f>
        <v>10000</v>
      </c>
    </row>
    <row r="187" spans="1:20" s="229" customFormat="1" x14ac:dyDescent="0.25">
      <c r="A187" s="662"/>
      <c r="B187" s="657" t="s">
        <v>311</v>
      </c>
      <c r="C187" s="657"/>
      <c r="D187" s="657"/>
      <c r="E187" s="657"/>
      <c r="F187" s="658">
        <v>4</v>
      </c>
      <c r="G187" s="659"/>
      <c r="H187" s="659"/>
      <c r="I187" s="659"/>
      <c r="J187" s="659"/>
      <c r="K187" s="660"/>
      <c r="L187" s="229">
        <f>F191*0.6</f>
        <v>15000</v>
      </c>
    </row>
    <row r="188" spans="1:20" s="229" customFormat="1" x14ac:dyDescent="0.25">
      <c r="A188" s="662"/>
      <c r="B188" s="657" t="s">
        <v>250</v>
      </c>
      <c r="C188" s="657"/>
      <c r="D188" s="657"/>
      <c r="E188" s="657"/>
      <c r="F188" s="658">
        <v>6</v>
      </c>
      <c r="G188" s="659"/>
      <c r="H188" s="659"/>
      <c r="I188" s="659"/>
      <c r="J188" s="659"/>
      <c r="K188" s="660"/>
    </row>
    <row r="189" spans="1:20" x14ac:dyDescent="0.25">
      <c r="A189" s="662"/>
      <c r="B189" s="657" t="s">
        <v>312</v>
      </c>
      <c r="C189" s="657"/>
      <c r="D189" s="657"/>
      <c r="E189" s="657"/>
      <c r="F189" s="658">
        <f>L186/(F187-F186)</f>
        <v>5000</v>
      </c>
      <c r="G189" s="659"/>
      <c r="H189" s="659"/>
      <c r="I189" s="659"/>
      <c r="J189" s="659"/>
      <c r="K189" s="660"/>
    </row>
    <row r="190" spans="1:20" x14ac:dyDescent="0.25">
      <c r="A190" s="662"/>
      <c r="B190" s="657" t="s">
        <v>313</v>
      </c>
      <c r="C190" s="657"/>
      <c r="D190" s="657"/>
      <c r="E190" s="657"/>
      <c r="F190" s="658">
        <f>L187/(F188-F187)</f>
        <v>7500</v>
      </c>
      <c r="G190" s="659"/>
      <c r="H190" s="659"/>
      <c r="I190" s="659"/>
      <c r="J190" s="659"/>
      <c r="K190" s="660"/>
    </row>
    <row r="191" spans="1:20" x14ac:dyDescent="0.25">
      <c r="A191" s="663"/>
      <c r="B191" s="668" t="s">
        <v>27</v>
      </c>
      <c r="C191" s="668"/>
      <c r="D191" s="668"/>
      <c r="E191" s="668"/>
      <c r="F191" s="671">
        <v>25000</v>
      </c>
      <c r="G191" s="672"/>
      <c r="H191" s="672"/>
      <c r="I191" s="672"/>
      <c r="J191" s="672"/>
      <c r="K191" s="673"/>
      <c r="Q191" s="197">
        <f>74000*0.35</f>
        <v>25900</v>
      </c>
    </row>
    <row r="192" spans="1:20" ht="8.25" customHeight="1" x14ac:dyDescent="0.25">
      <c r="A192" s="208"/>
      <c r="B192" s="209"/>
      <c r="C192" s="209"/>
      <c r="D192" s="209"/>
      <c r="E192" s="209"/>
      <c r="F192" s="209"/>
      <c r="G192" s="209"/>
      <c r="H192" s="209"/>
      <c r="I192" s="209"/>
      <c r="J192" s="209"/>
      <c r="K192" s="210"/>
      <c r="L192" s="235"/>
      <c r="M192" s="235"/>
      <c r="N192" s="235"/>
      <c r="O192" s="235"/>
      <c r="P192" s="235"/>
      <c r="Q192" s="235"/>
      <c r="R192" s="235"/>
      <c r="S192" s="235"/>
      <c r="T192" s="235"/>
    </row>
    <row r="193" spans="1:20" x14ac:dyDescent="0.25">
      <c r="A193" s="674" t="s">
        <v>215</v>
      </c>
      <c r="B193" s="675"/>
      <c r="C193" s="675"/>
      <c r="D193" s="675"/>
      <c r="E193" s="676"/>
      <c r="F193" s="657" t="s">
        <v>14</v>
      </c>
      <c r="G193" s="657"/>
      <c r="H193" s="657"/>
      <c r="I193" s="657" t="s">
        <v>15</v>
      </c>
      <c r="J193" s="657"/>
      <c r="K193" s="657"/>
    </row>
    <row r="194" spans="1:20" x14ac:dyDescent="0.25">
      <c r="A194" s="657">
        <v>2</v>
      </c>
      <c r="B194" s="668" t="s">
        <v>17</v>
      </c>
      <c r="C194" s="668"/>
      <c r="D194" s="668"/>
      <c r="E194" s="668"/>
      <c r="F194" s="214" t="s">
        <v>307</v>
      </c>
      <c r="G194" s="215" t="s">
        <v>159</v>
      </c>
      <c r="H194" s="214" t="s">
        <v>314</v>
      </c>
      <c r="I194" s="214" t="s">
        <v>315</v>
      </c>
      <c r="J194" s="215" t="s">
        <v>162</v>
      </c>
      <c r="K194" s="216" t="s">
        <v>308</v>
      </c>
    </row>
    <row r="195" spans="1:20" ht="31.5" customHeight="1" x14ac:dyDescent="0.25">
      <c r="A195" s="657"/>
      <c r="B195" s="668" t="s">
        <v>20</v>
      </c>
      <c r="C195" s="668"/>
      <c r="D195" s="668"/>
      <c r="E195" s="668"/>
      <c r="F195" s="668" t="s">
        <v>165</v>
      </c>
      <c r="G195" s="668"/>
      <c r="H195" s="668"/>
      <c r="I195" s="668"/>
      <c r="J195" s="668"/>
      <c r="K195" s="668"/>
    </row>
    <row r="196" spans="1:20" x14ac:dyDescent="0.25">
      <c r="A196" s="657"/>
      <c r="B196" s="668" t="s">
        <v>316</v>
      </c>
      <c r="C196" s="668"/>
      <c r="D196" s="668"/>
      <c r="E196" s="668"/>
      <c r="F196" s="669">
        <v>5</v>
      </c>
      <c r="G196" s="669"/>
      <c r="H196" s="669"/>
      <c r="I196" s="669">
        <v>20</v>
      </c>
      <c r="J196" s="669"/>
      <c r="K196" s="669"/>
      <c r="L196" s="236"/>
    </row>
    <row r="197" spans="1:20" x14ac:dyDescent="0.25">
      <c r="A197" s="657"/>
      <c r="B197" s="668" t="s">
        <v>317</v>
      </c>
      <c r="C197" s="668"/>
      <c r="D197" s="668"/>
      <c r="E197" s="668"/>
      <c r="F197" s="669">
        <v>12</v>
      </c>
      <c r="G197" s="669"/>
      <c r="H197" s="669"/>
      <c r="I197" s="669">
        <v>60</v>
      </c>
      <c r="J197" s="669"/>
      <c r="K197" s="669"/>
      <c r="L197" s="236"/>
    </row>
    <row r="198" spans="1:20" x14ac:dyDescent="0.25">
      <c r="A198" s="657"/>
      <c r="B198" s="668" t="s">
        <v>25</v>
      </c>
      <c r="C198" s="668"/>
      <c r="D198" s="668"/>
      <c r="E198" s="668"/>
      <c r="F198" s="669">
        <v>20</v>
      </c>
      <c r="G198" s="669"/>
      <c r="H198" s="669"/>
      <c r="I198" s="669">
        <v>90</v>
      </c>
      <c r="J198" s="669"/>
      <c r="K198" s="669"/>
      <c r="L198" s="237"/>
      <c r="P198" s="197">
        <f>Q201*0.6</f>
        <v>29400</v>
      </c>
    </row>
    <row r="199" spans="1:20" x14ac:dyDescent="0.25">
      <c r="A199" s="657"/>
      <c r="B199" s="668" t="s">
        <v>187</v>
      </c>
      <c r="C199" s="668"/>
      <c r="D199" s="668"/>
      <c r="E199" s="668"/>
      <c r="F199" s="670">
        <f>L199/(F197-F196)</f>
        <v>1120</v>
      </c>
      <c r="G199" s="670"/>
      <c r="H199" s="670"/>
      <c r="I199" s="670">
        <f>M199/(I197-I196)</f>
        <v>294</v>
      </c>
      <c r="J199" s="670"/>
      <c r="K199" s="670"/>
      <c r="L199" s="197">
        <f>F201*0.4</f>
        <v>7840</v>
      </c>
      <c r="M199" s="197">
        <f>I201*0.4</f>
        <v>11760</v>
      </c>
    </row>
    <row r="200" spans="1:20" x14ac:dyDescent="0.25">
      <c r="A200" s="657"/>
      <c r="B200" s="668" t="s">
        <v>187</v>
      </c>
      <c r="C200" s="668"/>
      <c r="D200" s="668"/>
      <c r="E200" s="668"/>
      <c r="F200" s="670">
        <f>L200/(F198-F197)</f>
        <v>1470</v>
      </c>
      <c r="G200" s="670"/>
      <c r="H200" s="670"/>
      <c r="I200" s="670">
        <f>M200/(I198-I197)</f>
        <v>588</v>
      </c>
      <c r="J200" s="670"/>
      <c r="K200" s="670"/>
      <c r="L200" s="197">
        <f>F201*0.6</f>
        <v>11760</v>
      </c>
      <c r="M200" s="197">
        <f>I201*0.6</f>
        <v>17640</v>
      </c>
    </row>
    <row r="201" spans="1:20" x14ac:dyDescent="0.25">
      <c r="A201" s="657"/>
      <c r="B201" s="668" t="s">
        <v>27</v>
      </c>
      <c r="C201" s="668"/>
      <c r="D201" s="668"/>
      <c r="E201" s="668"/>
      <c r="F201" s="678">
        <v>19600</v>
      </c>
      <c r="G201" s="678"/>
      <c r="H201" s="678"/>
      <c r="I201" s="678">
        <v>29400</v>
      </c>
      <c r="J201" s="678"/>
      <c r="K201" s="678"/>
      <c r="L201" s="238"/>
      <c r="Q201" s="197">
        <f>74000-25000</f>
        <v>49000</v>
      </c>
    </row>
    <row r="202" spans="1:20" x14ac:dyDescent="0.25">
      <c r="A202" s="677" t="s">
        <v>28</v>
      </c>
      <c r="B202" s="677"/>
      <c r="C202" s="677"/>
      <c r="D202" s="677"/>
      <c r="E202" s="677"/>
      <c r="F202" s="678">
        <f>F201+I201</f>
        <v>49000</v>
      </c>
      <c r="G202" s="677"/>
      <c r="H202" s="677"/>
      <c r="I202" s="677"/>
      <c r="J202" s="677"/>
      <c r="K202" s="677"/>
      <c r="L202" s="197">
        <f>F191+F202</f>
        <v>74000</v>
      </c>
      <c r="N202" s="239"/>
    </row>
    <row r="203" spans="1:20" ht="12.75" customHeight="1" x14ac:dyDescent="0.25">
      <c r="A203" s="82"/>
      <c r="B203" s="679" t="s">
        <v>318</v>
      </c>
      <c r="C203" s="679"/>
      <c r="D203" s="679"/>
      <c r="E203" s="679"/>
      <c r="F203" s="680">
        <f>F202+F191</f>
        <v>74000</v>
      </c>
      <c r="G203" s="681"/>
      <c r="H203" s="681"/>
      <c r="I203" s="681"/>
      <c r="J203" s="681"/>
      <c r="K203" s="682"/>
      <c r="L203" s="62"/>
      <c r="M203" s="62"/>
      <c r="N203" s="62"/>
      <c r="O203" s="62"/>
      <c r="P203" s="62"/>
      <c r="Q203" s="62"/>
      <c r="R203" s="62"/>
      <c r="S203" s="62"/>
      <c r="T203" s="62"/>
    </row>
    <row r="204" spans="1:20" ht="9" customHeight="1" x14ac:dyDescent="0.25"/>
    <row r="205" spans="1:20" ht="20.25" x14ac:dyDescent="0.25">
      <c r="A205" s="650" t="s">
        <v>300</v>
      </c>
      <c r="B205" s="650"/>
      <c r="C205" s="650"/>
      <c r="D205" s="650"/>
      <c r="E205" s="650"/>
      <c r="F205" s="650"/>
      <c r="G205" s="650"/>
      <c r="H205" s="650"/>
      <c r="I205" s="650"/>
      <c r="J205" s="650"/>
      <c r="K205" s="650"/>
    </row>
    <row r="206" spans="1:20" ht="18.75" x14ac:dyDescent="0.25">
      <c r="A206" s="683" t="s">
        <v>139</v>
      </c>
      <c r="B206" s="684"/>
      <c r="C206" s="684"/>
      <c r="D206" s="685" t="s">
        <v>207</v>
      </c>
      <c r="E206" s="685"/>
      <c r="F206" s="685"/>
      <c r="G206" s="686"/>
      <c r="H206" s="686"/>
      <c r="I206" s="687" t="s">
        <v>141</v>
      </c>
      <c r="J206" s="687"/>
      <c r="K206" s="688"/>
    </row>
    <row r="207" spans="1:20" x14ac:dyDescent="0.25">
      <c r="A207" s="651" t="s">
        <v>2</v>
      </c>
      <c r="B207" s="652"/>
      <c r="C207" s="652"/>
      <c r="D207" s="199" t="s">
        <v>301</v>
      </c>
      <c r="E207" s="199"/>
      <c r="F207" s="199"/>
      <c r="G207" s="200"/>
      <c r="H207" s="200"/>
      <c r="I207" s="200"/>
      <c r="J207" s="200"/>
      <c r="K207" s="201"/>
    </row>
    <row r="208" spans="1:20" x14ac:dyDescent="0.25">
      <c r="A208" s="651" t="s">
        <v>143</v>
      </c>
      <c r="B208" s="652"/>
      <c r="C208" s="652"/>
      <c r="D208" s="202" t="s">
        <v>324</v>
      </c>
      <c r="E208" s="199"/>
      <c r="F208" s="199"/>
      <c r="G208" s="200"/>
      <c r="H208" s="200"/>
      <c r="I208" s="200"/>
      <c r="J208" s="200"/>
      <c r="K208" s="201"/>
    </row>
    <row r="209" spans="1:19" x14ac:dyDescent="0.25">
      <c r="A209" s="651" t="s">
        <v>6</v>
      </c>
      <c r="B209" s="652"/>
      <c r="C209" s="652"/>
      <c r="D209" s="202" t="s">
        <v>332</v>
      </c>
      <c r="E209" s="199"/>
      <c r="F209" s="199"/>
      <c r="G209" s="200"/>
      <c r="H209" s="200"/>
      <c r="I209" s="200"/>
      <c r="J209" s="200"/>
      <c r="K209" s="201"/>
    </row>
    <row r="210" spans="1:19" x14ac:dyDescent="0.25">
      <c r="A210" s="651" t="s">
        <v>303</v>
      </c>
      <c r="B210" s="652"/>
      <c r="C210" s="652"/>
      <c r="D210" s="202" t="s">
        <v>333</v>
      </c>
      <c r="E210" s="199"/>
      <c r="F210" s="199"/>
      <c r="G210" s="200"/>
      <c r="H210" s="200"/>
      <c r="I210" s="200"/>
      <c r="J210" s="200"/>
      <c r="K210" s="201"/>
    </row>
    <row r="211" spans="1:19" x14ac:dyDescent="0.25">
      <c r="A211" s="651" t="s">
        <v>305</v>
      </c>
      <c r="B211" s="652"/>
      <c r="C211" s="652"/>
      <c r="D211" s="202" t="s">
        <v>334</v>
      </c>
      <c r="E211" s="199"/>
      <c r="F211" s="199"/>
      <c r="G211" s="200"/>
      <c r="H211" s="200"/>
      <c r="I211" s="200"/>
      <c r="J211" s="200"/>
      <c r="K211" s="201"/>
    </row>
    <row r="212" spans="1:19" ht="20.25" x14ac:dyDescent="0.25">
      <c r="A212" s="667" t="s">
        <v>209</v>
      </c>
      <c r="B212" s="667"/>
      <c r="C212" s="667"/>
      <c r="D212" s="667"/>
      <c r="E212" s="667"/>
      <c r="F212" s="667"/>
      <c r="G212" s="667"/>
      <c r="H212" s="667"/>
      <c r="I212" s="667"/>
      <c r="J212" s="667"/>
      <c r="K212" s="667"/>
      <c r="L212" s="240"/>
      <c r="M212" s="240"/>
      <c r="N212" s="240"/>
      <c r="O212" s="240"/>
      <c r="P212" s="240"/>
      <c r="Q212" s="240"/>
      <c r="R212" s="240"/>
      <c r="S212" s="240"/>
    </row>
    <row r="213" spans="1:19" ht="12.75" customHeight="1" x14ac:dyDescent="0.25">
      <c r="A213" s="661">
        <v>1</v>
      </c>
      <c r="B213" s="664"/>
      <c r="C213" s="665"/>
      <c r="D213" s="665"/>
      <c r="E213" s="666"/>
      <c r="F213" s="658" t="s">
        <v>14</v>
      </c>
      <c r="G213" s="659"/>
      <c r="H213" s="659"/>
      <c r="I213" s="659"/>
      <c r="J213" s="659"/>
      <c r="K213" s="660"/>
      <c r="L213" s="240"/>
      <c r="M213" s="240"/>
      <c r="N213" s="240"/>
      <c r="O213" s="240"/>
      <c r="P213" s="240"/>
      <c r="Q213" s="240"/>
      <c r="R213" s="240"/>
      <c r="S213" s="240"/>
    </row>
    <row r="214" spans="1:19" x14ac:dyDescent="0.25">
      <c r="A214" s="662"/>
      <c r="B214" s="657" t="s">
        <v>190</v>
      </c>
      <c r="C214" s="657"/>
      <c r="D214" s="657"/>
      <c r="E214" s="657"/>
      <c r="F214" s="657" t="s">
        <v>307</v>
      </c>
      <c r="G214" s="657"/>
      <c r="H214" s="207" t="s">
        <v>159</v>
      </c>
      <c r="I214" s="657" t="s">
        <v>308</v>
      </c>
      <c r="J214" s="657"/>
      <c r="K214" s="657"/>
    </row>
    <row r="215" spans="1:19" ht="33" customHeight="1" x14ac:dyDescent="0.25">
      <c r="A215" s="662"/>
      <c r="B215" s="657" t="s">
        <v>33</v>
      </c>
      <c r="C215" s="657"/>
      <c r="D215" s="657"/>
      <c r="E215" s="657"/>
      <c r="F215" s="658" t="s">
        <v>309</v>
      </c>
      <c r="G215" s="659"/>
      <c r="H215" s="659"/>
      <c r="I215" s="659"/>
      <c r="J215" s="659"/>
      <c r="K215" s="660"/>
    </row>
    <row r="216" spans="1:19" x14ac:dyDescent="0.25">
      <c r="A216" s="662"/>
      <c r="B216" s="657" t="s">
        <v>310</v>
      </c>
      <c r="C216" s="657"/>
      <c r="D216" s="657"/>
      <c r="E216" s="657"/>
      <c r="F216" s="658">
        <v>2</v>
      </c>
      <c r="G216" s="659"/>
      <c r="H216" s="659"/>
      <c r="I216" s="659"/>
      <c r="J216" s="659"/>
      <c r="K216" s="660"/>
      <c r="L216" s="197">
        <f>F221*0.4</f>
        <v>10000</v>
      </c>
    </row>
    <row r="217" spans="1:19" x14ac:dyDescent="0.25">
      <c r="A217" s="662"/>
      <c r="B217" s="657" t="s">
        <v>311</v>
      </c>
      <c r="C217" s="657"/>
      <c r="D217" s="657"/>
      <c r="E217" s="657"/>
      <c r="F217" s="658">
        <v>4</v>
      </c>
      <c r="G217" s="659"/>
      <c r="H217" s="659"/>
      <c r="I217" s="659"/>
      <c r="J217" s="659"/>
      <c r="K217" s="660"/>
      <c r="L217" s="197">
        <f>F221*0.6</f>
        <v>15000</v>
      </c>
    </row>
    <row r="218" spans="1:19" x14ac:dyDescent="0.25">
      <c r="A218" s="662"/>
      <c r="B218" s="657" t="s">
        <v>250</v>
      </c>
      <c r="C218" s="657"/>
      <c r="D218" s="657"/>
      <c r="E218" s="657"/>
      <c r="F218" s="658">
        <v>6</v>
      </c>
      <c r="G218" s="659"/>
      <c r="H218" s="659"/>
      <c r="I218" s="659"/>
      <c r="J218" s="659"/>
      <c r="K218" s="660"/>
    </row>
    <row r="219" spans="1:19" x14ac:dyDescent="0.25">
      <c r="A219" s="662"/>
      <c r="B219" s="657" t="s">
        <v>312</v>
      </c>
      <c r="C219" s="657"/>
      <c r="D219" s="657"/>
      <c r="E219" s="657"/>
      <c r="F219" s="658">
        <f>L216/(F217-F216)</f>
        <v>5000</v>
      </c>
      <c r="G219" s="659"/>
      <c r="H219" s="659"/>
      <c r="I219" s="659"/>
      <c r="J219" s="659"/>
      <c r="K219" s="660"/>
    </row>
    <row r="220" spans="1:19" x14ac:dyDescent="0.25">
      <c r="A220" s="662"/>
      <c r="B220" s="657" t="s">
        <v>313</v>
      </c>
      <c r="C220" s="657"/>
      <c r="D220" s="657"/>
      <c r="E220" s="657"/>
      <c r="F220" s="658">
        <f>L217/(F218-F217)</f>
        <v>7500</v>
      </c>
      <c r="G220" s="659"/>
      <c r="H220" s="659"/>
      <c r="I220" s="659"/>
      <c r="J220" s="659"/>
      <c r="K220" s="660"/>
    </row>
    <row r="221" spans="1:19" x14ac:dyDescent="0.25">
      <c r="A221" s="663"/>
      <c r="B221" s="668" t="s">
        <v>27</v>
      </c>
      <c r="C221" s="668"/>
      <c r="D221" s="668"/>
      <c r="E221" s="668"/>
      <c r="F221" s="671">
        <v>25000</v>
      </c>
      <c r="G221" s="672"/>
      <c r="H221" s="672"/>
      <c r="I221" s="672"/>
      <c r="J221" s="672"/>
      <c r="K221" s="673"/>
      <c r="Q221" s="197">
        <f>74000*0.35</f>
        <v>25900</v>
      </c>
    </row>
    <row r="222" spans="1:19" ht="8.25" customHeight="1" x14ac:dyDescent="0.25">
      <c r="A222" s="208"/>
      <c r="B222" s="209"/>
      <c r="C222" s="209"/>
      <c r="D222" s="209"/>
      <c r="E222" s="209"/>
      <c r="F222" s="209"/>
      <c r="G222" s="209"/>
      <c r="H222" s="209"/>
      <c r="I222" s="209"/>
      <c r="J222" s="209"/>
      <c r="K222" s="210"/>
      <c r="L222" s="235"/>
      <c r="M222" s="235"/>
      <c r="N222" s="235"/>
      <c r="O222" s="235"/>
      <c r="P222" s="235"/>
      <c r="Q222" s="235"/>
      <c r="R222" s="235"/>
      <c r="S222" s="235"/>
    </row>
    <row r="223" spans="1:19" x14ac:dyDescent="0.25">
      <c r="A223" s="674" t="s">
        <v>215</v>
      </c>
      <c r="B223" s="675"/>
      <c r="C223" s="675"/>
      <c r="D223" s="675"/>
      <c r="E223" s="676"/>
      <c r="F223" s="657" t="s">
        <v>14</v>
      </c>
      <c r="G223" s="657"/>
      <c r="H223" s="657"/>
      <c r="I223" s="657" t="s">
        <v>15</v>
      </c>
      <c r="J223" s="657"/>
      <c r="K223" s="657"/>
    </row>
    <row r="224" spans="1:19" ht="12.75" customHeight="1" x14ac:dyDescent="0.25">
      <c r="A224" s="657">
        <v>2</v>
      </c>
      <c r="B224" s="668" t="s">
        <v>17</v>
      </c>
      <c r="C224" s="668"/>
      <c r="D224" s="668"/>
      <c r="E224" s="668"/>
      <c r="F224" s="214" t="s">
        <v>307</v>
      </c>
      <c r="G224" s="215" t="s">
        <v>159</v>
      </c>
      <c r="H224" s="214" t="s">
        <v>314</v>
      </c>
      <c r="I224" s="214" t="s">
        <v>315</v>
      </c>
      <c r="J224" s="215" t="s">
        <v>162</v>
      </c>
      <c r="K224" s="216" t="s">
        <v>308</v>
      </c>
    </row>
    <row r="225" spans="1:19" ht="27.75" customHeight="1" x14ac:dyDescent="0.25">
      <c r="A225" s="657"/>
      <c r="B225" s="668" t="s">
        <v>20</v>
      </c>
      <c r="C225" s="668"/>
      <c r="D225" s="668"/>
      <c r="E225" s="668"/>
      <c r="F225" s="668" t="s">
        <v>165</v>
      </c>
      <c r="G225" s="668"/>
      <c r="H225" s="668"/>
      <c r="I225" s="668"/>
      <c r="J225" s="668"/>
      <c r="K225" s="668"/>
    </row>
    <row r="226" spans="1:19" x14ac:dyDescent="0.25">
      <c r="A226" s="657"/>
      <c r="B226" s="668" t="s">
        <v>316</v>
      </c>
      <c r="C226" s="668"/>
      <c r="D226" s="668"/>
      <c r="E226" s="668"/>
      <c r="F226" s="669">
        <v>5</v>
      </c>
      <c r="G226" s="669"/>
      <c r="H226" s="669"/>
      <c r="I226" s="669">
        <v>20</v>
      </c>
      <c r="J226" s="669"/>
      <c r="K226" s="669"/>
      <c r="L226" s="236"/>
    </row>
    <row r="227" spans="1:19" x14ac:dyDescent="0.25">
      <c r="A227" s="657"/>
      <c r="B227" s="668" t="s">
        <v>317</v>
      </c>
      <c r="C227" s="668"/>
      <c r="D227" s="668"/>
      <c r="E227" s="668"/>
      <c r="F227" s="669">
        <v>12</v>
      </c>
      <c r="G227" s="669"/>
      <c r="H227" s="669"/>
      <c r="I227" s="669">
        <v>60</v>
      </c>
      <c r="J227" s="669"/>
      <c r="K227" s="669"/>
      <c r="L227" s="236"/>
    </row>
    <row r="228" spans="1:19" x14ac:dyDescent="0.25">
      <c r="A228" s="657"/>
      <c r="B228" s="668" t="s">
        <v>25</v>
      </c>
      <c r="C228" s="668"/>
      <c r="D228" s="668"/>
      <c r="E228" s="668"/>
      <c r="F228" s="669">
        <v>20</v>
      </c>
      <c r="G228" s="669"/>
      <c r="H228" s="669"/>
      <c r="I228" s="669">
        <v>90</v>
      </c>
      <c r="J228" s="669"/>
      <c r="K228" s="669"/>
      <c r="L228" s="237"/>
      <c r="P228" s="197">
        <f>Q231*0.6</f>
        <v>29400</v>
      </c>
    </row>
    <row r="229" spans="1:19" x14ac:dyDescent="0.25">
      <c r="A229" s="657"/>
      <c r="B229" s="668" t="s">
        <v>187</v>
      </c>
      <c r="C229" s="668"/>
      <c r="D229" s="668"/>
      <c r="E229" s="668"/>
      <c r="F229" s="670">
        <f>L229/(F227-F226)</f>
        <v>1120</v>
      </c>
      <c r="G229" s="670"/>
      <c r="H229" s="670"/>
      <c r="I229" s="670">
        <f>M229/(I227-I226)</f>
        <v>294</v>
      </c>
      <c r="J229" s="670"/>
      <c r="K229" s="670"/>
      <c r="L229" s="197">
        <f>F231*0.4</f>
        <v>7840</v>
      </c>
      <c r="M229" s="197">
        <f>I231*0.4</f>
        <v>11760</v>
      </c>
    </row>
    <row r="230" spans="1:19" x14ac:dyDescent="0.25">
      <c r="A230" s="657"/>
      <c r="B230" s="668" t="s">
        <v>187</v>
      </c>
      <c r="C230" s="668"/>
      <c r="D230" s="668"/>
      <c r="E230" s="668"/>
      <c r="F230" s="670">
        <f>L230/(F228-F227)</f>
        <v>1470</v>
      </c>
      <c r="G230" s="670"/>
      <c r="H230" s="670"/>
      <c r="I230" s="670">
        <f>M230/(I228-I227)</f>
        <v>588</v>
      </c>
      <c r="J230" s="670"/>
      <c r="K230" s="670"/>
      <c r="L230" s="197">
        <f>F231*0.6</f>
        <v>11760</v>
      </c>
      <c r="M230" s="197">
        <f>I231*0.6</f>
        <v>17640</v>
      </c>
    </row>
    <row r="231" spans="1:19" x14ac:dyDescent="0.25">
      <c r="A231" s="657"/>
      <c r="B231" s="668" t="s">
        <v>27</v>
      </c>
      <c r="C231" s="668"/>
      <c r="D231" s="668"/>
      <c r="E231" s="668"/>
      <c r="F231" s="678">
        <v>19600</v>
      </c>
      <c r="G231" s="678"/>
      <c r="H231" s="678"/>
      <c r="I231" s="678">
        <v>29400</v>
      </c>
      <c r="J231" s="678"/>
      <c r="K231" s="678"/>
      <c r="L231" s="238"/>
      <c r="Q231" s="197">
        <f>74000-25000</f>
        <v>49000</v>
      </c>
    </row>
    <row r="232" spans="1:19" x14ac:dyDescent="0.25">
      <c r="A232" s="677" t="s">
        <v>28</v>
      </c>
      <c r="B232" s="677"/>
      <c r="C232" s="677"/>
      <c r="D232" s="677"/>
      <c r="E232" s="677"/>
      <c r="F232" s="678">
        <f>F231+I231</f>
        <v>49000</v>
      </c>
      <c r="G232" s="677"/>
      <c r="H232" s="677"/>
      <c r="I232" s="677"/>
      <c r="J232" s="677"/>
      <c r="K232" s="677"/>
      <c r="L232" s="197">
        <f>F221+F232</f>
        <v>74000</v>
      </c>
      <c r="N232" s="239"/>
    </row>
    <row r="233" spans="1:19" ht="15.75" x14ac:dyDescent="0.25">
      <c r="A233" s="82"/>
      <c r="B233" s="679" t="s">
        <v>318</v>
      </c>
      <c r="C233" s="679"/>
      <c r="D233" s="679"/>
      <c r="E233" s="679"/>
      <c r="F233" s="680">
        <f>F232+F221</f>
        <v>74000</v>
      </c>
      <c r="G233" s="681"/>
      <c r="H233" s="681"/>
      <c r="I233" s="681"/>
      <c r="J233" s="681"/>
      <c r="K233" s="682"/>
      <c r="L233" s="62"/>
      <c r="M233" s="62"/>
      <c r="N233" s="62"/>
      <c r="O233" s="62"/>
      <c r="P233" s="62"/>
      <c r="Q233" s="62"/>
      <c r="R233" s="62"/>
      <c r="S233" s="62"/>
    </row>
    <row r="235" spans="1:19" ht="20.25" x14ac:dyDescent="0.25">
      <c r="A235" s="650" t="s">
        <v>300</v>
      </c>
      <c r="B235" s="650"/>
      <c r="C235" s="650"/>
      <c r="D235" s="650"/>
      <c r="E235" s="650"/>
      <c r="F235" s="650"/>
      <c r="G235" s="650"/>
      <c r="H235" s="650"/>
      <c r="I235" s="650"/>
      <c r="J235" s="650"/>
      <c r="K235" s="650"/>
    </row>
    <row r="236" spans="1:19" ht="18.75" x14ac:dyDescent="0.25">
      <c r="A236" s="651" t="s">
        <v>139</v>
      </c>
      <c r="B236" s="652"/>
      <c r="C236" s="652"/>
      <c r="D236" s="653" t="s">
        <v>207</v>
      </c>
      <c r="E236" s="653"/>
      <c r="F236" s="653"/>
      <c r="G236" s="654"/>
      <c r="H236" s="654"/>
      <c r="I236" s="655" t="s">
        <v>141</v>
      </c>
      <c r="J236" s="655"/>
      <c r="K236" s="656"/>
    </row>
    <row r="237" spans="1:19" x14ac:dyDescent="0.25">
      <c r="A237" s="651" t="s">
        <v>2</v>
      </c>
      <c r="B237" s="652"/>
      <c r="C237" s="652"/>
      <c r="D237" s="199" t="s">
        <v>301</v>
      </c>
      <c r="E237" s="199"/>
      <c r="F237" s="199"/>
      <c r="G237" s="200"/>
      <c r="H237" s="200"/>
      <c r="I237" s="200"/>
      <c r="J237" s="200"/>
      <c r="K237" s="201"/>
    </row>
    <row r="238" spans="1:19" x14ac:dyDescent="0.25">
      <c r="A238" s="651" t="s">
        <v>143</v>
      </c>
      <c r="B238" s="652"/>
      <c r="C238" s="652"/>
      <c r="D238" s="202" t="s">
        <v>335</v>
      </c>
      <c r="E238" s="199"/>
      <c r="F238" s="199"/>
      <c r="G238" s="200"/>
      <c r="H238" s="200"/>
      <c r="I238" s="200"/>
      <c r="J238" s="200"/>
      <c r="K238" s="201"/>
    </row>
    <row r="239" spans="1:19" x14ac:dyDescent="0.25">
      <c r="A239" s="651" t="s">
        <v>6</v>
      </c>
      <c r="B239" s="652"/>
      <c r="C239" s="652"/>
      <c r="D239" s="202" t="s">
        <v>335</v>
      </c>
      <c r="E239" s="199"/>
      <c r="F239" s="199"/>
      <c r="G239" s="200"/>
      <c r="H239" s="200"/>
      <c r="I239" s="200"/>
      <c r="J239" s="200"/>
      <c r="K239" s="201"/>
    </row>
    <row r="240" spans="1:19" x14ac:dyDescent="0.25">
      <c r="A240" s="651" t="s">
        <v>303</v>
      </c>
      <c r="B240" s="652"/>
      <c r="C240" s="652"/>
      <c r="D240" s="653" t="s">
        <v>321</v>
      </c>
      <c r="E240" s="653"/>
      <c r="F240" s="653"/>
      <c r="G240" s="653"/>
      <c r="H240" s="653"/>
      <c r="I240" s="653"/>
      <c r="J240" s="653"/>
      <c r="K240" s="689"/>
    </row>
    <row r="241" spans="1:19" x14ac:dyDescent="0.25">
      <c r="A241" s="651" t="s">
        <v>305</v>
      </c>
      <c r="B241" s="652"/>
      <c r="C241" s="652"/>
      <c r="D241" s="202" t="s">
        <v>336</v>
      </c>
      <c r="E241" s="199"/>
      <c r="F241" s="199"/>
      <c r="G241" s="200"/>
      <c r="H241" s="200"/>
      <c r="I241" s="200"/>
      <c r="J241" s="200"/>
      <c r="K241" s="201"/>
    </row>
    <row r="242" spans="1:19" ht="20.25" x14ac:dyDescent="0.25">
      <c r="A242" s="667" t="s">
        <v>209</v>
      </c>
      <c r="B242" s="667"/>
      <c r="C242" s="667"/>
      <c r="D242" s="667"/>
      <c r="E242" s="667"/>
      <c r="F242" s="667"/>
      <c r="G242" s="667"/>
      <c r="H242" s="667"/>
      <c r="I242" s="667"/>
      <c r="J242" s="667"/>
      <c r="K242" s="667"/>
      <c r="L242" s="240"/>
      <c r="M242" s="240"/>
      <c r="N242" s="240"/>
      <c r="O242" s="240"/>
      <c r="P242" s="240"/>
      <c r="Q242" s="240"/>
      <c r="R242" s="240"/>
      <c r="S242" s="240"/>
    </row>
    <row r="243" spans="1:19" ht="20.25" x14ac:dyDescent="0.25">
      <c r="A243" s="661">
        <v>1</v>
      </c>
      <c r="B243" s="664"/>
      <c r="C243" s="665"/>
      <c r="D243" s="665"/>
      <c r="E243" s="666"/>
      <c r="F243" s="658" t="s">
        <v>14</v>
      </c>
      <c r="G243" s="659"/>
      <c r="H243" s="659"/>
      <c r="I243" s="659"/>
      <c r="J243" s="659"/>
      <c r="K243" s="660"/>
      <c r="L243" s="240"/>
      <c r="M243" s="240"/>
      <c r="N243" s="240"/>
      <c r="O243" s="240"/>
      <c r="P243" s="240"/>
      <c r="Q243" s="240"/>
      <c r="R243" s="240"/>
      <c r="S243" s="240"/>
    </row>
    <row r="244" spans="1:19" x14ac:dyDescent="0.25">
      <c r="A244" s="662"/>
      <c r="B244" s="657" t="s">
        <v>190</v>
      </c>
      <c r="C244" s="657"/>
      <c r="D244" s="657"/>
      <c r="E244" s="657"/>
      <c r="F244" s="657" t="s">
        <v>307</v>
      </c>
      <c r="G244" s="657"/>
      <c r="H244" s="207" t="s">
        <v>159</v>
      </c>
      <c r="I244" s="657" t="s">
        <v>308</v>
      </c>
      <c r="J244" s="657"/>
      <c r="K244" s="657"/>
    </row>
    <row r="245" spans="1:19" ht="33" customHeight="1" x14ac:dyDescent="0.25">
      <c r="A245" s="662"/>
      <c r="B245" s="657" t="s">
        <v>33</v>
      </c>
      <c r="C245" s="657"/>
      <c r="D245" s="657"/>
      <c r="E245" s="657"/>
      <c r="F245" s="658" t="s">
        <v>309</v>
      </c>
      <c r="G245" s="659"/>
      <c r="H245" s="659"/>
      <c r="I245" s="659"/>
      <c r="J245" s="659"/>
      <c r="K245" s="660"/>
    </row>
    <row r="246" spans="1:19" x14ac:dyDescent="0.25">
      <c r="A246" s="662"/>
      <c r="B246" s="657" t="s">
        <v>310</v>
      </c>
      <c r="C246" s="657"/>
      <c r="D246" s="657"/>
      <c r="E246" s="657"/>
      <c r="F246" s="658">
        <v>2</v>
      </c>
      <c r="G246" s="659"/>
      <c r="H246" s="659"/>
      <c r="I246" s="659"/>
      <c r="J246" s="659"/>
      <c r="K246" s="660"/>
      <c r="L246" s="197">
        <f>F251*0.4</f>
        <v>10000</v>
      </c>
    </row>
    <row r="247" spans="1:19" x14ac:dyDescent="0.25">
      <c r="A247" s="662"/>
      <c r="B247" s="657" t="s">
        <v>311</v>
      </c>
      <c r="C247" s="657"/>
      <c r="D247" s="657"/>
      <c r="E247" s="657"/>
      <c r="F247" s="658">
        <v>4</v>
      </c>
      <c r="G247" s="659"/>
      <c r="H247" s="659"/>
      <c r="I247" s="659"/>
      <c r="J247" s="659"/>
      <c r="K247" s="660"/>
      <c r="L247" s="197">
        <f>F251*0.6</f>
        <v>15000</v>
      </c>
    </row>
    <row r="248" spans="1:19" x14ac:dyDescent="0.25">
      <c r="A248" s="662"/>
      <c r="B248" s="657" t="s">
        <v>250</v>
      </c>
      <c r="C248" s="657"/>
      <c r="D248" s="657"/>
      <c r="E248" s="657"/>
      <c r="F248" s="658">
        <v>6</v>
      </c>
      <c r="G248" s="659"/>
      <c r="H248" s="659"/>
      <c r="I248" s="659"/>
      <c r="J248" s="659"/>
      <c r="K248" s="660"/>
    </row>
    <row r="249" spans="1:19" x14ac:dyDescent="0.25">
      <c r="A249" s="662"/>
      <c r="B249" s="657" t="s">
        <v>312</v>
      </c>
      <c r="C249" s="657"/>
      <c r="D249" s="657"/>
      <c r="E249" s="657"/>
      <c r="F249" s="658">
        <f>L246/(F247-F246)</f>
        <v>5000</v>
      </c>
      <c r="G249" s="659"/>
      <c r="H249" s="659"/>
      <c r="I249" s="659"/>
      <c r="J249" s="659"/>
      <c r="K249" s="660"/>
    </row>
    <row r="250" spans="1:19" x14ac:dyDescent="0.25">
      <c r="A250" s="662"/>
      <c r="B250" s="657" t="s">
        <v>313</v>
      </c>
      <c r="C250" s="657"/>
      <c r="D250" s="657"/>
      <c r="E250" s="657"/>
      <c r="F250" s="658">
        <f>L247/(F248-F247)</f>
        <v>7500</v>
      </c>
      <c r="G250" s="659"/>
      <c r="H250" s="659"/>
      <c r="I250" s="659"/>
      <c r="J250" s="659"/>
      <c r="K250" s="660"/>
    </row>
    <row r="251" spans="1:19" x14ac:dyDescent="0.25">
      <c r="A251" s="663"/>
      <c r="B251" s="668" t="s">
        <v>27</v>
      </c>
      <c r="C251" s="668"/>
      <c r="D251" s="668"/>
      <c r="E251" s="668"/>
      <c r="F251" s="671">
        <v>25000</v>
      </c>
      <c r="G251" s="672"/>
      <c r="H251" s="672"/>
      <c r="I251" s="672"/>
      <c r="J251" s="672"/>
      <c r="K251" s="673"/>
      <c r="Q251" s="197">
        <f>74000*0.35</f>
        <v>25900</v>
      </c>
    </row>
    <row r="252" spans="1:19" ht="10.5" customHeight="1" x14ac:dyDescent="0.25">
      <c r="A252" s="208"/>
      <c r="B252" s="209"/>
      <c r="C252" s="209"/>
      <c r="D252" s="209"/>
      <c r="E252" s="209"/>
      <c r="F252" s="209"/>
      <c r="G252" s="209"/>
      <c r="H252" s="209"/>
      <c r="I252" s="209"/>
      <c r="J252" s="209"/>
      <c r="K252" s="210"/>
      <c r="L252" s="235"/>
      <c r="M252" s="235"/>
      <c r="N252" s="235"/>
      <c r="O252" s="235"/>
      <c r="P252" s="235"/>
      <c r="Q252" s="235"/>
      <c r="R252" s="235"/>
      <c r="S252" s="235"/>
    </row>
    <row r="253" spans="1:19" x14ac:dyDescent="0.25">
      <c r="A253" s="674" t="s">
        <v>215</v>
      </c>
      <c r="B253" s="675"/>
      <c r="C253" s="675"/>
      <c r="D253" s="675"/>
      <c r="E253" s="676"/>
      <c r="F253" s="657" t="s">
        <v>14</v>
      </c>
      <c r="G253" s="657"/>
      <c r="H253" s="657"/>
      <c r="I253" s="657" t="s">
        <v>15</v>
      </c>
      <c r="J253" s="657"/>
      <c r="K253" s="657"/>
    </row>
    <row r="254" spans="1:19" x14ac:dyDescent="0.25">
      <c r="A254" s="657">
        <v>2</v>
      </c>
      <c r="B254" s="668" t="s">
        <v>17</v>
      </c>
      <c r="C254" s="668"/>
      <c r="D254" s="668"/>
      <c r="E254" s="668"/>
      <c r="F254" s="214" t="s">
        <v>307</v>
      </c>
      <c r="G254" s="215" t="s">
        <v>159</v>
      </c>
      <c r="H254" s="214" t="s">
        <v>314</v>
      </c>
      <c r="I254" s="214" t="s">
        <v>315</v>
      </c>
      <c r="J254" s="215" t="s">
        <v>162</v>
      </c>
      <c r="K254" s="216" t="s">
        <v>308</v>
      </c>
    </row>
    <row r="255" spans="1:19" ht="33" customHeight="1" x14ac:dyDescent="0.25">
      <c r="A255" s="657"/>
      <c r="B255" s="668" t="s">
        <v>20</v>
      </c>
      <c r="C255" s="668"/>
      <c r="D255" s="668"/>
      <c r="E255" s="668"/>
      <c r="F255" s="668" t="s">
        <v>165</v>
      </c>
      <c r="G255" s="668"/>
      <c r="H255" s="668"/>
      <c r="I255" s="668"/>
      <c r="J255" s="668"/>
      <c r="K255" s="668"/>
    </row>
    <row r="256" spans="1:19" x14ac:dyDescent="0.25">
      <c r="A256" s="657"/>
      <c r="B256" s="668" t="s">
        <v>316</v>
      </c>
      <c r="C256" s="668"/>
      <c r="D256" s="668"/>
      <c r="E256" s="668"/>
      <c r="F256" s="669">
        <v>5</v>
      </c>
      <c r="G256" s="669"/>
      <c r="H256" s="669"/>
      <c r="I256" s="669">
        <v>20</v>
      </c>
      <c r="J256" s="669"/>
      <c r="K256" s="669"/>
      <c r="L256" s="236"/>
    </row>
    <row r="257" spans="1:20" x14ac:dyDescent="0.25">
      <c r="A257" s="657"/>
      <c r="B257" s="668" t="s">
        <v>317</v>
      </c>
      <c r="C257" s="668"/>
      <c r="D257" s="668"/>
      <c r="E257" s="668"/>
      <c r="F257" s="669">
        <v>12</v>
      </c>
      <c r="G257" s="669"/>
      <c r="H257" s="669"/>
      <c r="I257" s="669">
        <v>60</v>
      </c>
      <c r="J257" s="669"/>
      <c r="K257" s="669"/>
      <c r="L257" s="236"/>
    </row>
    <row r="258" spans="1:20" x14ac:dyDescent="0.25">
      <c r="A258" s="657"/>
      <c r="B258" s="668" t="s">
        <v>25</v>
      </c>
      <c r="C258" s="668"/>
      <c r="D258" s="668"/>
      <c r="E258" s="668"/>
      <c r="F258" s="669">
        <v>20</v>
      </c>
      <c r="G258" s="669"/>
      <c r="H258" s="669"/>
      <c r="I258" s="669">
        <v>90</v>
      </c>
      <c r="J258" s="669"/>
      <c r="K258" s="669"/>
      <c r="L258" s="237"/>
      <c r="P258" s="197">
        <f>Q261*0.6</f>
        <v>29400</v>
      </c>
    </row>
    <row r="259" spans="1:20" x14ac:dyDescent="0.25">
      <c r="A259" s="657"/>
      <c r="B259" s="668" t="s">
        <v>187</v>
      </c>
      <c r="C259" s="668"/>
      <c r="D259" s="668"/>
      <c r="E259" s="668"/>
      <c r="F259" s="670">
        <f>L259/(F257-F256)</f>
        <v>1120</v>
      </c>
      <c r="G259" s="670"/>
      <c r="H259" s="670"/>
      <c r="I259" s="670">
        <f>M259/(I257-I256)</f>
        <v>294</v>
      </c>
      <c r="J259" s="670"/>
      <c r="K259" s="670"/>
      <c r="L259" s="197">
        <f>F261*0.4</f>
        <v>7840</v>
      </c>
      <c r="M259" s="197">
        <f>I261*0.4</f>
        <v>11760</v>
      </c>
    </row>
    <row r="260" spans="1:20" x14ac:dyDescent="0.25">
      <c r="A260" s="657"/>
      <c r="B260" s="668" t="s">
        <v>187</v>
      </c>
      <c r="C260" s="668"/>
      <c r="D260" s="668"/>
      <c r="E260" s="668"/>
      <c r="F260" s="670">
        <f>L260/(F258-F257)</f>
        <v>1470</v>
      </c>
      <c r="G260" s="670"/>
      <c r="H260" s="670"/>
      <c r="I260" s="670">
        <f>M260/(I258-I257)</f>
        <v>588</v>
      </c>
      <c r="J260" s="670"/>
      <c r="K260" s="670"/>
      <c r="L260" s="197">
        <f>F261*0.6</f>
        <v>11760</v>
      </c>
      <c r="M260" s="197">
        <f>I261*0.6</f>
        <v>17640</v>
      </c>
    </row>
    <row r="261" spans="1:20" x14ac:dyDescent="0.25">
      <c r="A261" s="657"/>
      <c r="B261" s="668" t="s">
        <v>27</v>
      </c>
      <c r="C261" s="668"/>
      <c r="D261" s="668"/>
      <c r="E261" s="668"/>
      <c r="F261" s="678">
        <v>19600</v>
      </c>
      <c r="G261" s="678"/>
      <c r="H261" s="678"/>
      <c r="I261" s="678">
        <v>29400</v>
      </c>
      <c r="J261" s="678"/>
      <c r="K261" s="678"/>
      <c r="L261" s="238"/>
      <c r="Q261" s="197">
        <f>74000-25000</f>
        <v>49000</v>
      </c>
    </row>
    <row r="262" spans="1:20" x14ac:dyDescent="0.25">
      <c r="A262" s="677" t="s">
        <v>28</v>
      </c>
      <c r="B262" s="677"/>
      <c r="C262" s="677"/>
      <c r="D262" s="677"/>
      <c r="E262" s="677"/>
      <c r="F262" s="678">
        <f>F261+I261</f>
        <v>49000</v>
      </c>
      <c r="G262" s="677"/>
      <c r="H262" s="677"/>
      <c r="I262" s="677"/>
      <c r="J262" s="677"/>
      <c r="K262" s="677"/>
      <c r="L262" s="197">
        <f>F251+F262</f>
        <v>74000</v>
      </c>
      <c r="N262" s="239"/>
    </row>
    <row r="263" spans="1:20" ht="15.75" x14ac:dyDescent="0.25">
      <c r="A263" s="82"/>
      <c r="B263" s="679" t="s">
        <v>318</v>
      </c>
      <c r="C263" s="679"/>
      <c r="D263" s="679"/>
      <c r="E263" s="679"/>
      <c r="F263" s="680">
        <f>F262+F251</f>
        <v>74000</v>
      </c>
      <c r="G263" s="681"/>
      <c r="H263" s="681"/>
      <c r="I263" s="681"/>
      <c r="J263" s="681"/>
      <c r="K263" s="682"/>
      <c r="L263" s="62"/>
      <c r="M263" s="62"/>
      <c r="N263" s="62"/>
      <c r="O263" s="62"/>
      <c r="P263" s="62"/>
      <c r="Q263" s="62"/>
      <c r="R263" s="62"/>
      <c r="S263" s="62"/>
    </row>
    <row r="264" spans="1:20" ht="5.25" customHeight="1" x14ac:dyDescent="0.25">
      <c r="A264" s="241"/>
      <c r="B264" s="242"/>
      <c r="C264" s="242"/>
      <c r="D264" s="242"/>
      <c r="E264" s="242"/>
      <c r="F264" s="242"/>
      <c r="G264" s="242"/>
      <c r="H264" s="242"/>
      <c r="I264" s="242"/>
      <c r="J264" s="242"/>
      <c r="K264" s="243"/>
    </row>
    <row r="265" spans="1:20" ht="20.25" x14ac:dyDescent="0.25">
      <c r="A265" s="650" t="s">
        <v>300</v>
      </c>
      <c r="B265" s="650"/>
      <c r="C265" s="650"/>
      <c r="D265" s="650"/>
      <c r="E265" s="650"/>
      <c r="F265" s="650"/>
      <c r="G265" s="650"/>
      <c r="H265" s="650"/>
      <c r="I265" s="650"/>
      <c r="J265" s="650"/>
      <c r="K265" s="650"/>
    </row>
    <row r="266" spans="1:20" ht="18.75" x14ac:dyDescent="0.25">
      <c r="A266" s="683" t="s">
        <v>139</v>
      </c>
      <c r="B266" s="684"/>
      <c r="C266" s="684"/>
      <c r="D266" s="685" t="s">
        <v>207</v>
      </c>
      <c r="E266" s="685"/>
      <c r="F266" s="685"/>
      <c r="G266" s="686"/>
      <c r="H266" s="686"/>
      <c r="I266" s="687" t="s">
        <v>141</v>
      </c>
      <c r="J266" s="687"/>
      <c r="K266" s="688"/>
    </row>
    <row r="267" spans="1:20" x14ac:dyDescent="0.25">
      <c r="A267" s="651" t="s">
        <v>2</v>
      </c>
      <c r="B267" s="652"/>
      <c r="C267" s="652"/>
      <c r="D267" s="199" t="s">
        <v>301</v>
      </c>
      <c r="E267" s="199"/>
      <c r="F267" s="199"/>
      <c r="G267" s="200"/>
      <c r="H267" s="200"/>
      <c r="I267" s="200"/>
      <c r="J267" s="200"/>
      <c r="K267" s="201"/>
    </row>
    <row r="268" spans="1:20" x14ac:dyDescent="0.25">
      <c r="A268" s="651" t="s">
        <v>143</v>
      </c>
      <c r="B268" s="652"/>
      <c r="C268" s="652"/>
      <c r="D268" s="202" t="s">
        <v>335</v>
      </c>
      <c r="E268" s="199"/>
      <c r="F268" s="199"/>
      <c r="G268" s="200"/>
      <c r="H268" s="200"/>
      <c r="I268" s="200"/>
      <c r="J268" s="200"/>
      <c r="K268" s="201"/>
    </row>
    <row r="269" spans="1:20" x14ac:dyDescent="0.25">
      <c r="A269" s="651" t="s">
        <v>6</v>
      </c>
      <c r="B269" s="652"/>
      <c r="C269" s="652"/>
      <c r="D269" s="202" t="s">
        <v>337</v>
      </c>
      <c r="E269" s="199"/>
      <c r="F269" s="199"/>
      <c r="G269" s="200"/>
      <c r="H269" s="200"/>
      <c r="I269" s="200"/>
      <c r="J269" s="200"/>
      <c r="K269" s="201"/>
    </row>
    <row r="270" spans="1:20" x14ac:dyDescent="0.25">
      <c r="A270" s="651" t="s">
        <v>303</v>
      </c>
      <c r="B270" s="652"/>
      <c r="C270" s="652"/>
      <c r="D270" s="202" t="s">
        <v>337</v>
      </c>
      <c r="E270" s="199"/>
      <c r="F270" s="199"/>
      <c r="G270" s="200"/>
      <c r="H270" s="200"/>
      <c r="I270" s="200"/>
      <c r="J270" s="200"/>
      <c r="K270" s="201"/>
    </row>
    <row r="271" spans="1:20" ht="20.25" x14ac:dyDescent="0.25">
      <c r="A271" s="667" t="s">
        <v>209</v>
      </c>
      <c r="B271" s="667"/>
      <c r="C271" s="667"/>
      <c r="D271" s="667"/>
      <c r="E271" s="667"/>
      <c r="F271" s="667"/>
      <c r="G271" s="667"/>
      <c r="H271" s="667"/>
      <c r="I271" s="667"/>
      <c r="J271" s="667"/>
      <c r="K271" s="667"/>
      <c r="L271" s="240"/>
      <c r="M271" s="240"/>
      <c r="N271" s="240"/>
      <c r="O271" s="240"/>
      <c r="P271" s="240"/>
      <c r="Q271" s="240"/>
      <c r="R271" s="240"/>
      <c r="S271" s="240"/>
      <c r="T271" s="240"/>
    </row>
    <row r="272" spans="1:20" ht="20.25" x14ac:dyDescent="0.25">
      <c r="A272" s="661">
        <v>1</v>
      </c>
      <c r="B272" s="664"/>
      <c r="C272" s="665"/>
      <c r="D272" s="665"/>
      <c r="E272" s="666"/>
      <c r="F272" s="658" t="s">
        <v>14</v>
      </c>
      <c r="G272" s="659"/>
      <c r="H272" s="659"/>
      <c r="I272" s="659"/>
      <c r="J272" s="659"/>
      <c r="K272" s="660"/>
      <c r="L272" s="240"/>
      <c r="M272" s="240"/>
      <c r="N272" s="240"/>
      <c r="O272" s="240"/>
      <c r="P272" s="240"/>
      <c r="Q272" s="240"/>
      <c r="R272" s="240"/>
      <c r="S272" s="240"/>
      <c r="T272" s="240"/>
    </row>
    <row r="273" spans="1:20" x14ac:dyDescent="0.25">
      <c r="A273" s="662"/>
      <c r="B273" s="657" t="s">
        <v>190</v>
      </c>
      <c r="C273" s="657"/>
      <c r="D273" s="657"/>
      <c r="E273" s="657"/>
      <c r="F273" s="657" t="s">
        <v>307</v>
      </c>
      <c r="G273" s="657"/>
      <c r="H273" s="207" t="s">
        <v>159</v>
      </c>
      <c r="I273" s="657" t="s">
        <v>308</v>
      </c>
      <c r="J273" s="657"/>
      <c r="K273" s="657"/>
    </row>
    <row r="274" spans="1:20" ht="33.75" customHeight="1" x14ac:dyDescent="0.25">
      <c r="A274" s="662"/>
      <c r="B274" s="657" t="s">
        <v>33</v>
      </c>
      <c r="C274" s="657"/>
      <c r="D274" s="657"/>
      <c r="E274" s="657"/>
      <c r="F274" s="658" t="s">
        <v>309</v>
      </c>
      <c r="G274" s="659"/>
      <c r="H274" s="659"/>
      <c r="I274" s="659"/>
      <c r="J274" s="659"/>
      <c r="K274" s="660"/>
    </row>
    <row r="275" spans="1:20" x14ac:dyDescent="0.25">
      <c r="A275" s="662"/>
      <c r="B275" s="657" t="s">
        <v>310</v>
      </c>
      <c r="C275" s="657"/>
      <c r="D275" s="657"/>
      <c r="E275" s="657"/>
      <c r="F275" s="658">
        <v>2</v>
      </c>
      <c r="G275" s="659"/>
      <c r="H275" s="659"/>
      <c r="I275" s="659"/>
      <c r="J275" s="659"/>
      <c r="K275" s="660"/>
      <c r="L275" s="197">
        <f>F280*0.4</f>
        <v>10000</v>
      </c>
    </row>
    <row r="276" spans="1:20" x14ac:dyDescent="0.25">
      <c r="A276" s="662"/>
      <c r="B276" s="657" t="s">
        <v>311</v>
      </c>
      <c r="C276" s="657"/>
      <c r="D276" s="657"/>
      <c r="E276" s="657"/>
      <c r="F276" s="658">
        <v>4</v>
      </c>
      <c r="G276" s="659"/>
      <c r="H276" s="659"/>
      <c r="I276" s="659"/>
      <c r="J276" s="659"/>
      <c r="K276" s="660"/>
      <c r="L276" s="197">
        <f>F280*0.6</f>
        <v>15000</v>
      </c>
    </row>
    <row r="277" spans="1:20" x14ac:dyDescent="0.25">
      <c r="A277" s="662"/>
      <c r="B277" s="657" t="s">
        <v>250</v>
      </c>
      <c r="C277" s="657"/>
      <c r="D277" s="657"/>
      <c r="E277" s="657"/>
      <c r="F277" s="658">
        <v>6</v>
      </c>
      <c r="G277" s="659"/>
      <c r="H277" s="659"/>
      <c r="I277" s="659"/>
      <c r="J277" s="659"/>
      <c r="K277" s="660"/>
    </row>
    <row r="278" spans="1:20" x14ac:dyDescent="0.25">
      <c r="A278" s="662"/>
      <c r="B278" s="657" t="s">
        <v>312</v>
      </c>
      <c r="C278" s="657"/>
      <c r="D278" s="657"/>
      <c r="E278" s="657"/>
      <c r="F278" s="658">
        <f>L275/(F276-F275)</f>
        <v>5000</v>
      </c>
      <c r="G278" s="659"/>
      <c r="H278" s="659"/>
      <c r="I278" s="659"/>
      <c r="J278" s="659"/>
      <c r="K278" s="660"/>
    </row>
    <row r="279" spans="1:20" x14ac:dyDescent="0.25">
      <c r="A279" s="662"/>
      <c r="B279" s="657" t="s">
        <v>313</v>
      </c>
      <c r="C279" s="657"/>
      <c r="D279" s="657"/>
      <c r="E279" s="657"/>
      <c r="F279" s="658">
        <f>L276/(F277-F276)</f>
        <v>7500</v>
      </c>
      <c r="G279" s="659"/>
      <c r="H279" s="659"/>
      <c r="I279" s="659"/>
      <c r="J279" s="659"/>
      <c r="K279" s="660"/>
    </row>
    <row r="280" spans="1:20" x14ac:dyDescent="0.25">
      <c r="A280" s="663"/>
      <c r="B280" s="668" t="s">
        <v>27</v>
      </c>
      <c r="C280" s="668"/>
      <c r="D280" s="668"/>
      <c r="E280" s="668"/>
      <c r="F280" s="671">
        <v>25000</v>
      </c>
      <c r="G280" s="672"/>
      <c r="H280" s="672"/>
      <c r="I280" s="672"/>
      <c r="J280" s="672"/>
      <c r="K280" s="673"/>
      <c r="Q280" s="197">
        <f>74000*0.35</f>
        <v>25900</v>
      </c>
    </row>
    <row r="281" spans="1:20" ht="7.5" customHeight="1" x14ac:dyDescent="0.25">
      <c r="A281" s="208"/>
      <c r="B281" s="209"/>
      <c r="C281" s="209"/>
      <c r="D281" s="209"/>
      <c r="E281" s="209"/>
      <c r="F281" s="209"/>
      <c r="G281" s="209"/>
      <c r="H281" s="209"/>
      <c r="I281" s="209"/>
      <c r="J281" s="209"/>
      <c r="K281" s="210"/>
      <c r="L281" s="235"/>
      <c r="M281" s="235"/>
      <c r="N281" s="235"/>
      <c r="O281" s="235"/>
      <c r="P281" s="235"/>
      <c r="Q281" s="235"/>
      <c r="R281" s="235"/>
      <c r="S281" s="235"/>
      <c r="T281" s="235"/>
    </row>
    <row r="282" spans="1:20" x14ac:dyDescent="0.25">
      <c r="A282" s="674" t="s">
        <v>215</v>
      </c>
      <c r="B282" s="675"/>
      <c r="C282" s="675"/>
      <c r="D282" s="675"/>
      <c r="E282" s="676"/>
      <c r="F282" s="657" t="s">
        <v>14</v>
      </c>
      <c r="G282" s="657"/>
      <c r="H282" s="657"/>
      <c r="I282" s="657" t="s">
        <v>15</v>
      </c>
      <c r="J282" s="657"/>
      <c r="K282" s="657"/>
    </row>
    <row r="283" spans="1:20" x14ac:dyDescent="0.25">
      <c r="A283" s="657">
        <v>2</v>
      </c>
      <c r="B283" s="668" t="s">
        <v>17</v>
      </c>
      <c r="C283" s="668"/>
      <c r="D283" s="668"/>
      <c r="E283" s="668"/>
      <c r="F283" s="214" t="s">
        <v>307</v>
      </c>
      <c r="G283" s="215" t="s">
        <v>159</v>
      </c>
      <c r="H283" s="214" t="s">
        <v>314</v>
      </c>
      <c r="I283" s="214" t="s">
        <v>315</v>
      </c>
      <c r="J283" s="215" t="s">
        <v>162</v>
      </c>
      <c r="K283" s="216" t="s">
        <v>308</v>
      </c>
    </row>
    <row r="284" spans="1:20" ht="31.5" customHeight="1" x14ac:dyDescent="0.25">
      <c r="A284" s="657"/>
      <c r="B284" s="668" t="s">
        <v>20</v>
      </c>
      <c r="C284" s="668"/>
      <c r="D284" s="668"/>
      <c r="E284" s="668"/>
      <c r="F284" s="668" t="s">
        <v>165</v>
      </c>
      <c r="G284" s="668"/>
      <c r="H284" s="668"/>
      <c r="I284" s="668"/>
      <c r="J284" s="668"/>
      <c r="K284" s="668"/>
    </row>
    <row r="285" spans="1:20" x14ac:dyDescent="0.25">
      <c r="A285" s="657"/>
      <c r="B285" s="668" t="s">
        <v>316</v>
      </c>
      <c r="C285" s="668"/>
      <c r="D285" s="668"/>
      <c r="E285" s="668"/>
      <c r="F285" s="669">
        <v>5</v>
      </c>
      <c r="G285" s="669"/>
      <c r="H285" s="669"/>
      <c r="I285" s="669">
        <v>20</v>
      </c>
      <c r="J285" s="669"/>
      <c r="K285" s="669"/>
      <c r="L285" s="236"/>
    </row>
    <row r="286" spans="1:20" x14ac:dyDescent="0.25">
      <c r="A286" s="657"/>
      <c r="B286" s="668" t="s">
        <v>317</v>
      </c>
      <c r="C286" s="668"/>
      <c r="D286" s="668"/>
      <c r="E286" s="668"/>
      <c r="F286" s="669">
        <v>12</v>
      </c>
      <c r="G286" s="669"/>
      <c r="H286" s="669"/>
      <c r="I286" s="669">
        <v>60</v>
      </c>
      <c r="J286" s="669"/>
      <c r="K286" s="669"/>
      <c r="L286" s="236"/>
    </row>
    <row r="287" spans="1:20" x14ac:dyDescent="0.25">
      <c r="A287" s="657"/>
      <c r="B287" s="668" t="s">
        <v>25</v>
      </c>
      <c r="C287" s="668"/>
      <c r="D287" s="668"/>
      <c r="E287" s="668"/>
      <c r="F287" s="669">
        <v>20</v>
      </c>
      <c r="G287" s="669"/>
      <c r="H287" s="669"/>
      <c r="I287" s="669">
        <v>90</v>
      </c>
      <c r="J287" s="669"/>
      <c r="K287" s="669"/>
      <c r="L287" s="237"/>
      <c r="P287" s="197">
        <f>Q290*0.6</f>
        <v>29400</v>
      </c>
    </row>
    <row r="288" spans="1:20" x14ac:dyDescent="0.25">
      <c r="A288" s="657"/>
      <c r="B288" s="668" t="s">
        <v>187</v>
      </c>
      <c r="C288" s="668"/>
      <c r="D288" s="668"/>
      <c r="E288" s="668"/>
      <c r="F288" s="670">
        <f>L288/(F286-F285)</f>
        <v>1120</v>
      </c>
      <c r="G288" s="670"/>
      <c r="H288" s="670"/>
      <c r="I288" s="670">
        <f>M288/(I286-I285)</f>
        <v>294</v>
      </c>
      <c r="J288" s="670"/>
      <c r="K288" s="670"/>
      <c r="L288" s="197">
        <f>F290*0.4</f>
        <v>7840</v>
      </c>
      <c r="M288" s="197">
        <f>I290*0.4</f>
        <v>11760</v>
      </c>
    </row>
    <row r="289" spans="1:20" x14ac:dyDescent="0.25">
      <c r="A289" s="657"/>
      <c r="B289" s="668" t="s">
        <v>187</v>
      </c>
      <c r="C289" s="668"/>
      <c r="D289" s="668"/>
      <c r="E289" s="668"/>
      <c r="F289" s="670">
        <f>L289/(F287-F286)</f>
        <v>1470</v>
      </c>
      <c r="G289" s="670"/>
      <c r="H289" s="670"/>
      <c r="I289" s="670">
        <f>M289/(I287-I286)</f>
        <v>588</v>
      </c>
      <c r="J289" s="670"/>
      <c r="K289" s="670"/>
      <c r="L289" s="197">
        <f>F290*0.6</f>
        <v>11760</v>
      </c>
      <c r="M289" s="197">
        <f>I290*0.6</f>
        <v>17640</v>
      </c>
    </row>
    <row r="290" spans="1:20" x14ac:dyDescent="0.25">
      <c r="A290" s="657"/>
      <c r="B290" s="668" t="s">
        <v>27</v>
      </c>
      <c r="C290" s="668"/>
      <c r="D290" s="668"/>
      <c r="E290" s="668"/>
      <c r="F290" s="678">
        <v>19600</v>
      </c>
      <c r="G290" s="678"/>
      <c r="H290" s="678"/>
      <c r="I290" s="678">
        <v>29400</v>
      </c>
      <c r="J290" s="678"/>
      <c r="K290" s="678"/>
      <c r="L290" s="238"/>
      <c r="Q290" s="197">
        <f>74000-25000</f>
        <v>49000</v>
      </c>
    </row>
    <row r="291" spans="1:20" x14ac:dyDescent="0.25">
      <c r="A291" s="677" t="s">
        <v>28</v>
      </c>
      <c r="B291" s="677"/>
      <c r="C291" s="677"/>
      <c r="D291" s="677"/>
      <c r="E291" s="677"/>
      <c r="F291" s="678">
        <f>F290+I290</f>
        <v>49000</v>
      </c>
      <c r="G291" s="677"/>
      <c r="H291" s="677"/>
      <c r="I291" s="677"/>
      <c r="J291" s="677"/>
      <c r="K291" s="677"/>
      <c r="L291" s="197">
        <f>F280+F291</f>
        <v>74000</v>
      </c>
      <c r="N291" s="239"/>
    </row>
    <row r="292" spans="1:20" ht="15.75" x14ac:dyDescent="0.25">
      <c r="A292" s="82"/>
      <c r="B292" s="679" t="s">
        <v>318</v>
      </c>
      <c r="C292" s="679"/>
      <c r="D292" s="679"/>
      <c r="E292" s="679"/>
      <c r="F292" s="680">
        <f>F291+F280</f>
        <v>74000</v>
      </c>
      <c r="G292" s="681"/>
      <c r="H292" s="681"/>
      <c r="I292" s="681"/>
      <c r="J292" s="681"/>
      <c r="K292" s="682"/>
      <c r="L292" s="62"/>
      <c r="M292" s="62"/>
      <c r="N292" s="62"/>
      <c r="O292" s="62"/>
      <c r="P292" s="62"/>
      <c r="Q292" s="62"/>
      <c r="R292" s="62"/>
      <c r="S292" s="62"/>
      <c r="T292" s="62"/>
    </row>
    <row r="293" spans="1:20" ht="3.75" customHeight="1" x14ac:dyDescent="0.25">
      <c r="A293" s="244"/>
      <c r="B293" s="200"/>
      <c r="C293" s="200"/>
      <c r="D293" s="200"/>
      <c r="E293" s="200"/>
      <c r="F293" s="200"/>
      <c r="G293" s="200"/>
      <c r="H293" s="200"/>
      <c r="I293" s="200"/>
      <c r="J293" s="200"/>
      <c r="K293" s="201"/>
    </row>
    <row r="294" spans="1:20" ht="20.25" x14ac:dyDescent="0.25">
      <c r="A294" s="650" t="s">
        <v>300</v>
      </c>
      <c r="B294" s="650"/>
      <c r="C294" s="650"/>
      <c r="D294" s="650"/>
      <c r="E294" s="650"/>
      <c r="F294" s="650"/>
      <c r="G294" s="650"/>
      <c r="H294" s="650"/>
      <c r="I294" s="650"/>
      <c r="J294" s="650"/>
      <c r="K294" s="650"/>
    </row>
    <row r="295" spans="1:20" ht="18.75" x14ac:dyDescent="0.25">
      <c r="A295" s="651" t="s">
        <v>139</v>
      </c>
      <c r="B295" s="652"/>
      <c r="C295" s="652"/>
      <c r="D295" s="653" t="s">
        <v>207</v>
      </c>
      <c r="E295" s="653"/>
      <c r="F295" s="653"/>
      <c r="G295" s="654"/>
      <c r="H295" s="654"/>
      <c r="I295" s="655" t="s">
        <v>141</v>
      </c>
      <c r="J295" s="655"/>
      <c r="K295" s="656"/>
    </row>
    <row r="296" spans="1:20" x14ac:dyDescent="0.25">
      <c r="A296" s="651" t="s">
        <v>2</v>
      </c>
      <c r="B296" s="652"/>
      <c r="C296" s="652"/>
      <c r="D296" s="199" t="s">
        <v>301</v>
      </c>
      <c r="E296" s="199"/>
      <c r="F296" s="199"/>
      <c r="G296" s="200"/>
      <c r="H296" s="200"/>
      <c r="I296" s="200"/>
      <c r="J296" s="200"/>
      <c r="K296" s="201"/>
    </row>
    <row r="297" spans="1:20" x14ac:dyDescent="0.25">
      <c r="A297" s="651" t="s">
        <v>143</v>
      </c>
      <c r="B297" s="652"/>
      <c r="C297" s="652"/>
      <c r="D297" s="202" t="s">
        <v>301</v>
      </c>
      <c r="E297" s="199"/>
      <c r="F297" s="199"/>
      <c r="G297" s="200"/>
      <c r="H297" s="200"/>
      <c r="I297" s="200"/>
      <c r="J297" s="200"/>
      <c r="K297" s="201"/>
    </row>
    <row r="298" spans="1:20" x14ac:dyDescent="0.25">
      <c r="A298" s="651" t="s">
        <v>6</v>
      </c>
      <c r="B298" s="652"/>
      <c r="C298" s="652"/>
      <c r="D298" s="202" t="s">
        <v>338</v>
      </c>
      <c r="E298" s="199"/>
      <c r="F298" s="199"/>
      <c r="G298" s="200"/>
      <c r="H298" s="200"/>
      <c r="I298" s="200"/>
      <c r="J298" s="200"/>
      <c r="K298" s="201"/>
    </row>
    <row r="299" spans="1:20" x14ac:dyDescent="0.25">
      <c r="A299" s="651" t="s">
        <v>303</v>
      </c>
      <c r="B299" s="652"/>
      <c r="C299" s="652"/>
      <c r="D299" s="202" t="s">
        <v>339</v>
      </c>
      <c r="E299" s="199"/>
      <c r="F299" s="199"/>
      <c r="G299" s="200"/>
      <c r="H299" s="200"/>
      <c r="I299" s="199"/>
      <c r="J299" s="200"/>
      <c r="K299" s="201"/>
    </row>
    <row r="300" spans="1:20" ht="20.25" x14ac:dyDescent="0.25">
      <c r="A300" s="667" t="s">
        <v>209</v>
      </c>
      <c r="B300" s="667"/>
      <c r="C300" s="667"/>
      <c r="D300" s="667"/>
      <c r="E300" s="667"/>
      <c r="F300" s="667"/>
      <c r="G300" s="667"/>
      <c r="H300" s="667"/>
      <c r="I300" s="667"/>
      <c r="J300" s="667"/>
      <c r="K300" s="667"/>
      <c r="L300" s="240"/>
      <c r="M300" s="240"/>
      <c r="N300" s="240"/>
      <c r="O300" s="240"/>
      <c r="P300" s="240"/>
      <c r="Q300" s="240"/>
      <c r="R300" s="240"/>
      <c r="S300" s="240"/>
    </row>
    <row r="301" spans="1:20" ht="20.25" x14ac:dyDescent="0.25">
      <c r="A301" s="661">
        <v>1</v>
      </c>
      <c r="B301" s="664"/>
      <c r="C301" s="665"/>
      <c r="D301" s="665"/>
      <c r="E301" s="666"/>
      <c r="F301" s="658" t="s">
        <v>14</v>
      </c>
      <c r="G301" s="659"/>
      <c r="H301" s="659"/>
      <c r="I301" s="659"/>
      <c r="J301" s="659"/>
      <c r="K301" s="660"/>
      <c r="L301" s="240"/>
      <c r="M301" s="240"/>
      <c r="N301" s="240"/>
      <c r="O301" s="240"/>
      <c r="P301" s="240"/>
      <c r="Q301" s="240"/>
      <c r="R301" s="240"/>
      <c r="S301" s="240"/>
    </row>
    <row r="302" spans="1:20" x14ac:dyDescent="0.25">
      <c r="A302" s="662"/>
      <c r="B302" s="657" t="s">
        <v>190</v>
      </c>
      <c r="C302" s="657"/>
      <c r="D302" s="657"/>
      <c r="E302" s="657"/>
      <c r="F302" s="657" t="s">
        <v>307</v>
      </c>
      <c r="G302" s="657"/>
      <c r="H302" s="207" t="s">
        <v>159</v>
      </c>
      <c r="I302" s="657" t="s">
        <v>308</v>
      </c>
      <c r="J302" s="657"/>
      <c r="K302" s="657"/>
    </row>
    <row r="303" spans="1:20" ht="32.25" customHeight="1" x14ac:dyDescent="0.25">
      <c r="A303" s="662"/>
      <c r="B303" s="657" t="s">
        <v>33</v>
      </c>
      <c r="C303" s="657"/>
      <c r="D303" s="657"/>
      <c r="E303" s="657"/>
      <c r="F303" s="658" t="s">
        <v>309</v>
      </c>
      <c r="G303" s="659"/>
      <c r="H303" s="659"/>
      <c r="I303" s="659"/>
      <c r="J303" s="659"/>
      <c r="K303" s="660"/>
    </row>
    <row r="304" spans="1:20" x14ac:dyDescent="0.25">
      <c r="A304" s="662"/>
      <c r="B304" s="657" t="s">
        <v>310</v>
      </c>
      <c r="C304" s="657"/>
      <c r="D304" s="657"/>
      <c r="E304" s="657"/>
      <c r="F304" s="658">
        <v>2</v>
      </c>
      <c r="G304" s="659"/>
      <c r="H304" s="659"/>
      <c r="I304" s="659"/>
      <c r="J304" s="659"/>
      <c r="K304" s="660"/>
      <c r="L304" s="197">
        <f>F309*0.4</f>
        <v>10000</v>
      </c>
    </row>
    <row r="305" spans="1:19" x14ac:dyDescent="0.25">
      <c r="A305" s="662"/>
      <c r="B305" s="657" t="s">
        <v>311</v>
      </c>
      <c r="C305" s="657"/>
      <c r="D305" s="657"/>
      <c r="E305" s="657"/>
      <c r="F305" s="658">
        <v>4</v>
      </c>
      <c r="G305" s="659"/>
      <c r="H305" s="659"/>
      <c r="I305" s="659"/>
      <c r="J305" s="659"/>
      <c r="K305" s="660"/>
      <c r="L305" s="197">
        <f>F309*0.6</f>
        <v>15000</v>
      </c>
    </row>
    <row r="306" spans="1:19" x14ac:dyDescent="0.25">
      <c r="A306" s="662"/>
      <c r="B306" s="657" t="s">
        <v>250</v>
      </c>
      <c r="C306" s="657"/>
      <c r="D306" s="657"/>
      <c r="E306" s="657"/>
      <c r="F306" s="658">
        <v>6</v>
      </c>
      <c r="G306" s="659"/>
      <c r="H306" s="659"/>
      <c r="I306" s="659"/>
      <c r="J306" s="659"/>
      <c r="K306" s="660"/>
    </row>
    <row r="307" spans="1:19" x14ac:dyDescent="0.25">
      <c r="A307" s="662"/>
      <c r="B307" s="657" t="s">
        <v>312</v>
      </c>
      <c r="C307" s="657"/>
      <c r="D307" s="657"/>
      <c r="E307" s="657"/>
      <c r="F307" s="658">
        <f>L304/(F305-F304)</f>
        <v>5000</v>
      </c>
      <c r="G307" s="659"/>
      <c r="H307" s="659"/>
      <c r="I307" s="659"/>
      <c r="J307" s="659"/>
      <c r="K307" s="660"/>
    </row>
    <row r="308" spans="1:19" x14ac:dyDescent="0.25">
      <c r="A308" s="662"/>
      <c r="B308" s="657" t="s">
        <v>313</v>
      </c>
      <c r="C308" s="657"/>
      <c r="D308" s="657"/>
      <c r="E308" s="657"/>
      <c r="F308" s="658">
        <f>L305/(F306-F305)</f>
        <v>7500</v>
      </c>
      <c r="G308" s="659"/>
      <c r="H308" s="659"/>
      <c r="I308" s="659"/>
      <c r="J308" s="659"/>
      <c r="K308" s="660"/>
    </row>
    <row r="309" spans="1:19" x14ac:dyDescent="0.25">
      <c r="A309" s="663"/>
      <c r="B309" s="668" t="s">
        <v>27</v>
      </c>
      <c r="C309" s="668"/>
      <c r="D309" s="668"/>
      <c r="E309" s="668"/>
      <c r="F309" s="671">
        <v>25000</v>
      </c>
      <c r="G309" s="672"/>
      <c r="H309" s="672"/>
      <c r="I309" s="672"/>
      <c r="J309" s="672"/>
      <c r="K309" s="673"/>
      <c r="Q309" s="197">
        <f>74000*0.35</f>
        <v>25900</v>
      </c>
    </row>
    <row r="310" spans="1:19" ht="20.25" x14ac:dyDescent="0.25">
      <c r="A310" s="208" t="s">
        <v>953</v>
      </c>
      <c r="B310" s="209"/>
      <c r="C310" s="209"/>
      <c r="D310" s="209"/>
      <c r="E310" s="209"/>
      <c r="F310" s="209"/>
      <c r="G310" s="209"/>
      <c r="H310" s="209"/>
      <c r="I310" s="209"/>
      <c r="J310" s="209"/>
      <c r="K310" s="210"/>
      <c r="L310" s="235"/>
      <c r="M310" s="235"/>
      <c r="N310" s="235"/>
      <c r="O310" s="235"/>
      <c r="P310" s="235"/>
      <c r="Q310" s="235"/>
      <c r="R310" s="235"/>
      <c r="S310" s="235"/>
    </row>
    <row r="311" spans="1:19" x14ac:dyDescent="0.25">
      <c r="A311" s="674" t="s">
        <v>215</v>
      </c>
      <c r="B311" s="675"/>
      <c r="C311" s="675"/>
      <c r="D311" s="675"/>
      <c r="E311" s="676"/>
      <c r="F311" s="657" t="s">
        <v>14</v>
      </c>
      <c r="G311" s="657"/>
      <c r="H311" s="657"/>
      <c r="I311" s="657" t="s">
        <v>15</v>
      </c>
      <c r="J311" s="657"/>
      <c r="K311" s="657"/>
    </row>
    <row r="312" spans="1:19" x14ac:dyDescent="0.25">
      <c r="A312" s="657">
        <v>2</v>
      </c>
      <c r="B312" s="668" t="s">
        <v>17</v>
      </c>
      <c r="C312" s="668"/>
      <c r="D312" s="668"/>
      <c r="E312" s="668"/>
      <c r="F312" s="214" t="s">
        <v>307</v>
      </c>
      <c r="G312" s="215" t="s">
        <v>159</v>
      </c>
      <c r="H312" s="214" t="s">
        <v>314</v>
      </c>
      <c r="I312" s="214" t="s">
        <v>315</v>
      </c>
      <c r="J312" s="215" t="s">
        <v>162</v>
      </c>
      <c r="K312" s="216" t="s">
        <v>308</v>
      </c>
    </row>
    <row r="313" spans="1:19" ht="31.5" customHeight="1" x14ac:dyDescent="0.25">
      <c r="A313" s="657"/>
      <c r="B313" s="668" t="s">
        <v>20</v>
      </c>
      <c r="C313" s="668"/>
      <c r="D313" s="668"/>
      <c r="E313" s="668"/>
      <c r="F313" s="668" t="s">
        <v>165</v>
      </c>
      <c r="G313" s="668"/>
      <c r="H313" s="668"/>
      <c r="I313" s="668"/>
      <c r="J313" s="668"/>
      <c r="K313" s="668"/>
    </row>
    <row r="314" spans="1:19" x14ac:dyDescent="0.25">
      <c r="A314" s="657"/>
      <c r="B314" s="668" t="s">
        <v>316</v>
      </c>
      <c r="C314" s="668"/>
      <c r="D314" s="668"/>
      <c r="E314" s="668"/>
      <c r="F314" s="669">
        <v>5</v>
      </c>
      <c r="G314" s="669"/>
      <c r="H314" s="669"/>
      <c r="I314" s="669">
        <v>20</v>
      </c>
      <c r="J314" s="669"/>
      <c r="K314" s="669"/>
      <c r="L314" s="236"/>
    </row>
    <row r="315" spans="1:19" x14ac:dyDescent="0.25">
      <c r="A315" s="657"/>
      <c r="B315" s="668" t="s">
        <v>317</v>
      </c>
      <c r="C315" s="668"/>
      <c r="D315" s="668"/>
      <c r="E315" s="668"/>
      <c r="F315" s="669">
        <v>12</v>
      </c>
      <c r="G315" s="669"/>
      <c r="H315" s="669"/>
      <c r="I315" s="669">
        <v>60</v>
      </c>
      <c r="J315" s="669"/>
      <c r="K315" s="669"/>
      <c r="L315" s="236"/>
    </row>
    <row r="316" spans="1:19" x14ac:dyDescent="0.25">
      <c r="A316" s="657"/>
      <c r="B316" s="668" t="s">
        <v>25</v>
      </c>
      <c r="C316" s="668"/>
      <c r="D316" s="668"/>
      <c r="E316" s="668"/>
      <c r="F316" s="669">
        <v>20</v>
      </c>
      <c r="G316" s="669"/>
      <c r="H316" s="669"/>
      <c r="I316" s="669">
        <v>90</v>
      </c>
      <c r="J316" s="669"/>
      <c r="K316" s="669"/>
      <c r="L316" s="237"/>
      <c r="P316" s="197">
        <f>Q319*0.6</f>
        <v>29400</v>
      </c>
    </row>
    <row r="317" spans="1:19" x14ac:dyDescent="0.25">
      <c r="A317" s="657"/>
      <c r="B317" s="668" t="s">
        <v>187</v>
      </c>
      <c r="C317" s="668"/>
      <c r="D317" s="668"/>
      <c r="E317" s="668"/>
      <c r="F317" s="670">
        <f>L317/(F315-F314)</f>
        <v>1120</v>
      </c>
      <c r="G317" s="670"/>
      <c r="H317" s="670"/>
      <c r="I317" s="670">
        <f>M317/(I315-I314)</f>
        <v>294</v>
      </c>
      <c r="J317" s="670"/>
      <c r="K317" s="670"/>
      <c r="L317" s="197">
        <f>F319*0.4</f>
        <v>7840</v>
      </c>
      <c r="M317" s="197">
        <f>I319*0.4</f>
        <v>11760</v>
      </c>
    </row>
    <row r="318" spans="1:19" x14ac:dyDescent="0.25">
      <c r="A318" s="657"/>
      <c r="B318" s="668" t="s">
        <v>187</v>
      </c>
      <c r="C318" s="668"/>
      <c r="D318" s="668"/>
      <c r="E318" s="668"/>
      <c r="F318" s="670">
        <f>L318/(F316-F315)</f>
        <v>1470</v>
      </c>
      <c r="G318" s="670"/>
      <c r="H318" s="670"/>
      <c r="I318" s="670">
        <f>M318/(I316-I315)</f>
        <v>588</v>
      </c>
      <c r="J318" s="670"/>
      <c r="K318" s="670"/>
      <c r="L318" s="197">
        <f>F319*0.6</f>
        <v>11760</v>
      </c>
      <c r="M318" s="197">
        <f>I319*0.6</f>
        <v>17640</v>
      </c>
    </row>
    <row r="319" spans="1:19" x14ac:dyDescent="0.25">
      <c r="A319" s="657"/>
      <c r="B319" s="668" t="s">
        <v>27</v>
      </c>
      <c r="C319" s="668"/>
      <c r="D319" s="668"/>
      <c r="E319" s="668"/>
      <c r="F319" s="678">
        <v>19600</v>
      </c>
      <c r="G319" s="678"/>
      <c r="H319" s="678"/>
      <c r="I319" s="678">
        <v>29400</v>
      </c>
      <c r="J319" s="678"/>
      <c r="K319" s="678"/>
      <c r="L319" s="238"/>
      <c r="Q319" s="197">
        <f>74000-25000</f>
        <v>49000</v>
      </c>
    </row>
    <row r="320" spans="1:19" x14ac:dyDescent="0.25">
      <c r="A320" s="677" t="s">
        <v>28</v>
      </c>
      <c r="B320" s="677"/>
      <c r="C320" s="677"/>
      <c r="D320" s="677"/>
      <c r="E320" s="677"/>
      <c r="F320" s="678">
        <f>F319+I319</f>
        <v>49000</v>
      </c>
      <c r="G320" s="677"/>
      <c r="H320" s="677"/>
      <c r="I320" s="677"/>
      <c r="J320" s="677"/>
      <c r="K320" s="677"/>
      <c r="L320" s="197">
        <f>F309+F320</f>
        <v>74000</v>
      </c>
      <c r="N320" s="239"/>
    </row>
    <row r="321" spans="1:19" ht="15.75" x14ac:dyDescent="0.25">
      <c r="A321" s="82"/>
      <c r="B321" s="679" t="s">
        <v>318</v>
      </c>
      <c r="C321" s="679"/>
      <c r="D321" s="679"/>
      <c r="E321" s="679"/>
      <c r="F321" s="680">
        <f>F320+F309</f>
        <v>74000</v>
      </c>
      <c r="G321" s="681"/>
      <c r="H321" s="681"/>
      <c r="I321" s="681"/>
      <c r="J321" s="681"/>
      <c r="K321" s="682"/>
      <c r="L321" s="62"/>
      <c r="M321" s="62"/>
      <c r="N321" s="62"/>
      <c r="O321" s="62"/>
      <c r="P321" s="62"/>
      <c r="Q321" s="62"/>
      <c r="R321" s="62"/>
      <c r="S321" s="62"/>
    </row>
    <row r="322" spans="1:19" ht="5.25" customHeight="1" x14ac:dyDescent="0.25">
      <c r="A322" s="244"/>
      <c r="B322" s="200"/>
      <c r="C322" s="200"/>
      <c r="D322" s="200"/>
      <c r="E322" s="200"/>
      <c r="F322" s="200"/>
      <c r="G322" s="200"/>
      <c r="H322" s="200"/>
      <c r="I322" s="200"/>
      <c r="J322" s="200"/>
      <c r="K322" s="201"/>
    </row>
    <row r="323" spans="1:19" ht="20.25" x14ac:dyDescent="0.25">
      <c r="A323" s="650" t="s">
        <v>300</v>
      </c>
      <c r="B323" s="650"/>
      <c r="C323" s="650"/>
      <c r="D323" s="650"/>
      <c r="E323" s="650"/>
      <c r="F323" s="650"/>
      <c r="G323" s="650"/>
      <c r="H323" s="650"/>
      <c r="I323" s="650"/>
      <c r="J323" s="650"/>
      <c r="K323" s="650"/>
    </row>
    <row r="324" spans="1:19" ht="18.75" x14ac:dyDescent="0.25">
      <c r="A324" s="651" t="s">
        <v>139</v>
      </c>
      <c r="B324" s="652"/>
      <c r="C324" s="652"/>
      <c r="D324" s="653" t="s">
        <v>207</v>
      </c>
      <c r="E324" s="653"/>
      <c r="F324" s="653"/>
      <c r="G324" s="654"/>
      <c r="H324" s="654"/>
      <c r="I324" s="655" t="s">
        <v>141</v>
      </c>
      <c r="J324" s="655"/>
      <c r="K324" s="656"/>
    </row>
    <row r="325" spans="1:19" x14ac:dyDescent="0.25">
      <c r="A325" s="651" t="s">
        <v>2</v>
      </c>
      <c r="B325" s="652"/>
      <c r="C325" s="652"/>
      <c r="D325" s="199" t="s">
        <v>301</v>
      </c>
      <c r="E325" s="199"/>
      <c r="F325" s="199"/>
      <c r="G325" s="200"/>
      <c r="H325" s="200"/>
      <c r="I325" s="200"/>
      <c r="J325" s="200"/>
      <c r="K325" s="201"/>
    </row>
    <row r="326" spans="1:19" x14ac:dyDescent="0.25">
      <c r="A326" s="651" t="s">
        <v>143</v>
      </c>
      <c r="B326" s="652"/>
      <c r="C326" s="652"/>
      <c r="D326" s="202" t="s">
        <v>301</v>
      </c>
      <c r="E326" s="199"/>
      <c r="F326" s="199"/>
      <c r="G326" s="200"/>
      <c r="H326" s="200"/>
      <c r="I326" s="200"/>
      <c r="J326" s="200"/>
      <c r="K326" s="201"/>
    </row>
    <row r="327" spans="1:19" x14ac:dyDescent="0.25">
      <c r="A327" s="651" t="s">
        <v>6</v>
      </c>
      <c r="B327" s="652"/>
      <c r="C327" s="652"/>
      <c r="D327" s="202" t="s">
        <v>340</v>
      </c>
      <c r="E327" s="199"/>
      <c r="F327" s="199"/>
      <c r="G327" s="200"/>
      <c r="H327" s="200"/>
      <c r="I327" s="200"/>
      <c r="J327" s="200"/>
      <c r="K327" s="201"/>
    </row>
    <row r="328" spans="1:19" x14ac:dyDescent="0.25">
      <c r="A328" s="651" t="s">
        <v>303</v>
      </c>
      <c r="B328" s="652"/>
      <c r="C328" s="652"/>
      <c r="D328" s="202" t="s">
        <v>341</v>
      </c>
      <c r="E328" s="199"/>
      <c r="F328" s="199"/>
      <c r="G328" s="200"/>
      <c r="H328" s="200"/>
      <c r="I328" s="200"/>
      <c r="J328" s="200"/>
      <c r="K328" s="201"/>
    </row>
    <row r="329" spans="1:19" ht="20.25" x14ac:dyDescent="0.25">
      <c r="A329" s="667" t="s">
        <v>209</v>
      </c>
      <c r="B329" s="667"/>
      <c r="C329" s="667"/>
      <c r="D329" s="667"/>
      <c r="E329" s="667"/>
      <c r="F329" s="667"/>
      <c r="G329" s="667"/>
      <c r="H329" s="667"/>
      <c r="I329" s="667"/>
      <c r="J329" s="667"/>
      <c r="K329" s="667"/>
      <c r="L329" s="240"/>
      <c r="M329" s="240"/>
      <c r="N329" s="240"/>
      <c r="O329" s="240"/>
      <c r="P329" s="240"/>
      <c r="Q329" s="240"/>
      <c r="R329" s="240"/>
      <c r="S329" s="240"/>
    </row>
    <row r="330" spans="1:19" ht="20.25" x14ac:dyDescent="0.25">
      <c r="A330" s="661">
        <v>1</v>
      </c>
      <c r="B330" s="664"/>
      <c r="C330" s="665"/>
      <c r="D330" s="665"/>
      <c r="E330" s="666"/>
      <c r="F330" s="658" t="s">
        <v>14</v>
      </c>
      <c r="G330" s="659"/>
      <c r="H330" s="659"/>
      <c r="I330" s="659"/>
      <c r="J330" s="659"/>
      <c r="K330" s="660"/>
      <c r="L330" s="240"/>
      <c r="M330" s="240"/>
      <c r="N330" s="240"/>
      <c r="O330" s="240"/>
      <c r="P330" s="240"/>
      <c r="Q330" s="240"/>
      <c r="R330" s="240"/>
      <c r="S330" s="240"/>
    </row>
    <row r="331" spans="1:19" x14ac:dyDescent="0.25">
      <c r="A331" s="662"/>
      <c r="B331" s="657" t="s">
        <v>190</v>
      </c>
      <c r="C331" s="657"/>
      <c r="D331" s="657"/>
      <c r="E331" s="657"/>
      <c r="F331" s="657" t="s">
        <v>307</v>
      </c>
      <c r="G331" s="657"/>
      <c r="H331" s="207" t="s">
        <v>159</v>
      </c>
      <c r="I331" s="657" t="s">
        <v>308</v>
      </c>
      <c r="J331" s="657"/>
      <c r="K331" s="657"/>
    </row>
    <row r="332" spans="1:19" ht="33" customHeight="1" x14ac:dyDescent="0.25">
      <c r="A332" s="662"/>
      <c r="B332" s="657" t="s">
        <v>33</v>
      </c>
      <c r="C332" s="657"/>
      <c r="D332" s="657"/>
      <c r="E332" s="657"/>
      <c r="F332" s="658" t="s">
        <v>309</v>
      </c>
      <c r="G332" s="659"/>
      <c r="H332" s="659"/>
      <c r="I332" s="659"/>
      <c r="J332" s="659"/>
      <c r="K332" s="660"/>
    </row>
    <row r="333" spans="1:19" x14ac:dyDescent="0.25">
      <c r="A333" s="662"/>
      <c r="B333" s="657" t="s">
        <v>310</v>
      </c>
      <c r="C333" s="657"/>
      <c r="D333" s="657"/>
      <c r="E333" s="657"/>
      <c r="F333" s="658">
        <v>2</v>
      </c>
      <c r="G333" s="659"/>
      <c r="H333" s="659"/>
      <c r="I333" s="659"/>
      <c r="J333" s="659"/>
      <c r="K333" s="660"/>
      <c r="L333" s="197">
        <f>F338*0.4</f>
        <v>10000</v>
      </c>
    </row>
    <row r="334" spans="1:19" x14ac:dyDescent="0.25">
      <c r="A334" s="662"/>
      <c r="B334" s="657" t="s">
        <v>311</v>
      </c>
      <c r="C334" s="657"/>
      <c r="D334" s="657"/>
      <c r="E334" s="657"/>
      <c r="F334" s="658">
        <v>4</v>
      </c>
      <c r="G334" s="659"/>
      <c r="H334" s="659"/>
      <c r="I334" s="659"/>
      <c r="J334" s="659"/>
      <c r="K334" s="660"/>
      <c r="L334" s="197">
        <f>F338*0.6</f>
        <v>15000</v>
      </c>
    </row>
    <row r="335" spans="1:19" x14ac:dyDescent="0.25">
      <c r="A335" s="662"/>
      <c r="B335" s="657" t="s">
        <v>250</v>
      </c>
      <c r="C335" s="657"/>
      <c r="D335" s="657"/>
      <c r="E335" s="657"/>
      <c r="F335" s="658">
        <v>6</v>
      </c>
      <c r="G335" s="659"/>
      <c r="H335" s="659"/>
      <c r="I335" s="659"/>
      <c r="J335" s="659"/>
      <c r="K335" s="660"/>
    </row>
    <row r="336" spans="1:19" x14ac:dyDescent="0.25">
      <c r="A336" s="662"/>
      <c r="B336" s="657" t="s">
        <v>312</v>
      </c>
      <c r="C336" s="657"/>
      <c r="D336" s="657"/>
      <c r="E336" s="657"/>
      <c r="F336" s="658">
        <f>L333/(F334-F333)</f>
        <v>5000</v>
      </c>
      <c r="G336" s="659"/>
      <c r="H336" s="659"/>
      <c r="I336" s="659"/>
      <c r="J336" s="659"/>
      <c r="K336" s="660"/>
    </row>
    <row r="337" spans="1:19" x14ac:dyDescent="0.25">
      <c r="A337" s="662"/>
      <c r="B337" s="657" t="s">
        <v>313</v>
      </c>
      <c r="C337" s="657"/>
      <c r="D337" s="657"/>
      <c r="E337" s="657"/>
      <c r="F337" s="658">
        <f>L334/(F335-F334)</f>
        <v>7500</v>
      </c>
      <c r="G337" s="659"/>
      <c r="H337" s="659"/>
      <c r="I337" s="659"/>
      <c r="J337" s="659"/>
      <c r="K337" s="660"/>
    </row>
    <row r="338" spans="1:19" x14ac:dyDescent="0.25">
      <c r="A338" s="663"/>
      <c r="B338" s="668" t="s">
        <v>27</v>
      </c>
      <c r="C338" s="668"/>
      <c r="D338" s="668"/>
      <c r="E338" s="668"/>
      <c r="F338" s="671">
        <v>25000</v>
      </c>
      <c r="G338" s="672"/>
      <c r="H338" s="672"/>
      <c r="I338" s="672"/>
      <c r="J338" s="672"/>
      <c r="K338" s="673"/>
      <c r="Q338" s="197">
        <f>74000*0.35</f>
        <v>25900</v>
      </c>
    </row>
    <row r="339" spans="1:19" ht="9.75" customHeight="1" x14ac:dyDescent="0.25">
      <c r="A339" s="208"/>
      <c r="B339" s="209"/>
      <c r="C339" s="209"/>
      <c r="D339" s="209"/>
      <c r="E339" s="209"/>
      <c r="F339" s="209"/>
      <c r="G339" s="209"/>
      <c r="H339" s="209"/>
      <c r="I339" s="209"/>
      <c r="J339" s="209"/>
      <c r="K339" s="210"/>
      <c r="L339" s="235"/>
      <c r="M339" s="235"/>
      <c r="N339" s="235"/>
      <c r="O339" s="235"/>
      <c r="P339" s="235"/>
      <c r="Q339" s="235"/>
      <c r="R339" s="235"/>
      <c r="S339" s="235"/>
    </row>
    <row r="340" spans="1:19" x14ac:dyDescent="0.25">
      <c r="A340" s="674" t="s">
        <v>215</v>
      </c>
      <c r="B340" s="675"/>
      <c r="C340" s="675"/>
      <c r="D340" s="675"/>
      <c r="E340" s="676"/>
      <c r="F340" s="657" t="s">
        <v>14</v>
      </c>
      <c r="G340" s="657"/>
      <c r="H340" s="657"/>
      <c r="I340" s="657" t="s">
        <v>15</v>
      </c>
      <c r="J340" s="657"/>
      <c r="K340" s="657"/>
    </row>
    <row r="341" spans="1:19" x14ac:dyDescent="0.25">
      <c r="A341" s="657">
        <v>2</v>
      </c>
      <c r="B341" s="668" t="s">
        <v>17</v>
      </c>
      <c r="C341" s="668"/>
      <c r="D341" s="668"/>
      <c r="E341" s="668"/>
      <c r="F341" s="214" t="s">
        <v>307</v>
      </c>
      <c r="G341" s="215" t="s">
        <v>159</v>
      </c>
      <c r="H341" s="214" t="s">
        <v>314</v>
      </c>
      <c r="I341" s="214" t="s">
        <v>315</v>
      </c>
      <c r="J341" s="215" t="s">
        <v>162</v>
      </c>
      <c r="K341" s="216" t="s">
        <v>308</v>
      </c>
    </row>
    <row r="342" spans="1:19" ht="32.25" customHeight="1" x14ac:dyDescent="0.25">
      <c r="A342" s="657"/>
      <c r="B342" s="668" t="s">
        <v>20</v>
      </c>
      <c r="C342" s="668"/>
      <c r="D342" s="668"/>
      <c r="E342" s="668"/>
      <c r="F342" s="668" t="s">
        <v>165</v>
      </c>
      <c r="G342" s="668"/>
      <c r="H342" s="668"/>
      <c r="I342" s="668"/>
      <c r="J342" s="668"/>
      <c r="K342" s="668"/>
    </row>
    <row r="343" spans="1:19" x14ac:dyDescent="0.25">
      <c r="A343" s="657"/>
      <c r="B343" s="668" t="s">
        <v>316</v>
      </c>
      <c r="C343" s="668"/>
      <c r="D343" s="668"/>
      <c r="E343" s="668"/>
      <c r="F343" s="669">
        <v>5</v>
      </c>
      <c r="G343" s="669"/>
      <c r="H343" s="669"/>
      <c r="I343" s="669">
        <v>20</v>
      </c>
      <c r="J343" s="669"/>
      <c r="K343" s="669"/>
      <c r="L343" s="236"/>
    </row>
    <row r="344" spans="1:19" x14ac:dyDescent="0.25">
      <c r="A344" s="657"/>
      <c r="B344" s="668" t="s">
        <v>317</v>
      </c>
      <c r="C344" s="668"/>
      <c r="D344" s="668"/>
      <c r="E344" s="668"/>
      <c r="F344" s="669">
        <v>12</v>
      </c>
      <c r="G344" s="669"/>
      <c r="H344" s="669"/>
      <c r="I344" s="669">
        <v>60</v>
      </c>
      <c r="J344" s="669"/>
      <c r="K344" s="669"/>
      <c r="L344" s="236"/>
    </row>
    <row r="345" spans="1:19" x14ac:dyDescent="0.25">
      <c r="A345" s="657"/>
      <c r="B345" s="668" t="s">
        <v>25</v>
      </c>
      <c r="C345" s="668"/>
      <c r="D345" s="668"/>
      <c r="E345" s="668"/>
      <c r="F345" s="669">
        <v>20</v>
      </c>
      <c r="G345" s="669"/>
      <c r="H345" s="669"/>
      <c r="I345" s="669">
        <v>90</v>
      </c>
      <c r="J345" s="669"/>
      <c r="K345" s="669"/>
      <c r="L345" s="237"/>
      <c r="P345" s="197">
        <f>Q348*0.6</f>
        <v>29400</v>
      </c>
    </row>
    <row r="346" spans="1:19" x14ac:dyDescent="0.25">
      <c r="A346" s="657"/>
      <c r="B346" s="668" t="s">
        <v>187</v>
      </c>
      <c r="C346" s="668"/>
      <c r="D346" s="668"/>
      <c r="E346" s="668"/>
      <c r="F346" s="670">
        <f>L346/(F344-F343)</f>
        <v>1120</v>
      </c>
      <c r="G346" s="670"/>
      <c r="H346" s="670"/>
      <c r="I346" s="670">
        <f>M346/(I344-I343)</f>
        <v>294</v>
      </c>
      <c r="J346" s="670"/>
      <c r="K346" s="670"/>
      <c r="L346" s="197">
        <f>F348*0.4</f>
        <v>7840</v>
      </c>
      <c r="M346" s="197">
        <f>I348*0.4</f>
        <v>11760</v>
      </c>
    </row>
    <row r="347" spans="1:19" x14ac:dyDescent="0.25">
      <c r="A347" s="657"/>
      <c r="B347" s="668" t="s">
        <v>187</v>
      </c>
      <c r="C347" s="668"/>
      <c r="D347" s="668"/>
      <c r="E347" s="668"/>
      <c r="F347" s="670">
        <f>L347/(F345-F344)</f>
        <v>1470</v>
      </c>
      <c r="G347" s="670"/>
      <c r="H347" s="670"/>
      <c r="I347" s="670">
        <f>M347/(I345-I344)</f>
        <v>588</v>
      </c>
      <c r="J347" s="670"/>
      <c r="K347" s="670"/>
      <c r="L347" s="197">
        <f>F348*0.6</f>
        <v>11760</v>
      </c>
      <c r="M347" s="197">
        <f>I348*0.6</f>
        <v>17640</v>
      </c>
    </row>
    <row r="348" spans="1:19" x14ac:dyDescent="0.25">
      <c r="A348" s="657"/>
      <c r="B348" s="668" t="s">
        <v>27</v>
      </c>
      <c r="C348" s="668"/>
      <c r="D348" s="668"/>
      <c r="E348" s="668"/>
      <c r="F348" s="678">
        <v>19600</v>
      </c>
      <c r="G348" s="678"/>
      <c r="H348" s="678"/>
      <c r="I348" s="678">
        <v>29400</v>
      </c>
      <c r="J348" s="678"/>
      <c r="K348" s="678"/>
      <c r="L348" s="238"/>
      <c r="Q348" s="197">
        <f>74000-25000</f>
        <v>49000</v>
      </c>
    </row>
    <row r="349" spans="1:19" x14ac:dyDescent="0.25">
      <c r="A349" s="677" t="s">
        <v>28</v>
      </c>
      <c r="B349" s="677"/>
      <c r="C349" s="677"/>
      <c r="D349" s="677"/>
      <c r="E349" s="677"/>
      <c r="F349" s="678">
        <f>F348+I348</f>
        <v>49000</v>
      </c>
      <c r="G349" s="677"/>
      <c r="H349" s="677"/>
      <c r="I349" s="677"/>
      <c r="J349" s="677"/>
      <c r="K349" s="677"/>
      <c r="L349" s="197">
        <f>F338+F349</f>
        <v>74000</v>
      </c>
      <c r="N349" s="239"/>
    </row>
    <row r="350" spans="1:19" ht="15.75" x14ac:dyDescent="0.25">
      <c r="A350" s="82"/>
      <c r="B350" s="679" t="s">
        <v>318</v>
      </c>
      <c r="C350" s="679"/>
      <c r="D350" s="679"/>
      <c r="E350" s="679"/>
      <c r="F350" s="680">
        <f>F349+F338</f>
        <v>74000</v>
      </c>
      <c r="G350" s="681"/>
      <c r="H350" s="681"/>
      <c r="I350" s="681"/>
      <c r="J350" s="681"/>
      <c r="K350" s="682"/>
      <c r="L350" s="62"/>
      <c r="M350" s="62"/>
      <c r="N350" s="62"/>
      <c r="O350" s="62"/>
      <c r="P350" s="62"/>
      <c r="Q350" s="62"/>
      <c r="R350" s="62"/>
      <c r="S350" s="62"/>
    </row>
    <row r="351" spans="1:19" ht="9" customHeight="1" x14ac:dyDescent="0.25"/>
    <row r="352" spans="1:19" ht="20.25" x14ac:dyDescent="0.25">
      <c r="A352" s="650" t="s">
        <v>300</v>
      </c>
      <c r="B352" s="650"/>
      <c r="C352" s="650"/>
      <c r="D352" s="650"/>
      <c r="E352" s="650"/>
      <c r="F352" s="650"/>
      <c r="G352" s="650"/>
      <c r="H352" s="650"/>
      <c r="I352" s="650"/>
      <c r="J352" s="650"/>
      <c r="K352" s="650"/>
    </row>
    <row r="353" spans="1:18" ht="18.75" x14ac:dyDescent="0.25">
      <c r="A353" s="651" t="s">
        <v>139</v>
      </c>
      <c r="B353" s="652"/>
      <c r="C353" s="652"/>
      <c r="D353" s="653" t="s">
        <v>207</v>
      </c>
      <c r="E353" s="653"/>
      <c r="F353" s="653"/>
      <c r="G353" s="654"/>
      <c r="H353" s="654"/>
      <c r="I353" s="655" t="s">
        <v>141</v>
      </c>
      <c r="J353" s="655"/>
      <c r="K353" s="656"/>
    </row>
    <row r="354" spans="1:18" x14ac:dyDescent="0.25">
      <c r="A354" s="651" t="s">
        <v>2</v>
      </c>
      <c r="B354" s="652"/>
      <c r="C354" s="652"/>
      <c r="D354" s="199" t="s">
        <v>301</v>
      </c>
      <c r="E354" s="199"/>
      <c r="F354" s="199"/>
      <c r="G354" s="200"/>
      <c r="H354" s="200"/>
      <c r="I354" s="200"/>
      <c r="J354" s="200"/>
      <c r="K354" s="201"/>
    </row>
    <row r="355" spans="1:18" x14ac:dyDescent="0.25">
      <c r="A355" s="651" t="s">
        <v>143</v>
      </c>
      <c r="B355" s="652"/>
      <c r="C355" s="652"/>
      <c r="D355" s="202" t="s">
        <v>301</v>
      </c>
      <c r="E355" s="199"/>
      <c r="F355" s="199"/>
      <c r="G355" s="200"/>
      <c r="H355" s="200"/>
      <c r="I355" s="200"/>
      <c r="J355" s="200"/>
      <c r="K355" s="201"/>
    </row>
    <row r="356" spans="1:18" x14ac:dyDescent="0.25">
      <c r="A356" s="651" t="s">
        <v>6</v>
      </c>
      <c r="B356" s="652"/>
      <c r="C356" s="652"/>
      <c r="D356" s="202" t="s">
        <v>342</v>
      </c>
      <c r="E356" s="199"/>
      <c r="F356" s="199"/>
      <c r="G356" s="200"/>
      <c r="H356" s="200"/>
      <c r="I356" s="200"/>
      <c r="J356" s="200"/>
      <c r="K356" s="201"/>
    </row>
    <row r="357" spans="1:18" ht="18.75" customHeight="1" x14ac:dyDescent="0.25">
      <c r="A357" s="651" t="s">
        <v>303</v>
      </c>
      <c r="B357" s="652"/>
      <c r="C357" s="652"/>
      <c r="D357" s="653" t="s">
        <v>343</v>
      </c>
      <c r="E357" s="694"/>
      <c r="F357" s="694"/>
      <c r="G357" s="694"/>
      <c r="H357" s="694"/>
      <c r="I357" s="694"/>
      <c r="J357" s="694"/>
      <c r="K357" s="201"/>
    </row>
    <row r="358" spans="1:18" ht="16.5" customHeight="1" x14ac:dyDescent="0.25">
      <c r="A358" s="667" t="s">
        <v>209</v>
      </c>
      <c r="B358" s="667"/>
      <c r="C358" s="667"/>
      <c r="D358" s="667"/>
      <c r="E358" s="667"/>
      <c r="F358" s="667"/>
      <c r="G358" s="667"/>
      <c r="H358" s="667"/>
      <c r="I358" s="667"/>
      <c r="J358" s="667"/>
      <c r="K358" s="667"/>
      <c r="L358" s="240"/>
      <c r="M358" s="240"/>
      <c r="N358" s="240"/>
      <c r="O358" s="240"/>
      <c r="P358" s="240"/>
      <c r="Q358" s="240"/>
      <c r="R358" s="240"/>
    </row>
    <row r="359" spans="1:18" ht="20.25" x14ac:dyDescent="0.25">
      <c r="A359" s="661">
        <v>1</v>
      </c>
      <c r="B359" s="664"/>
      <c r="C359" s="665"/>
      <c r="D359" s="665"/>
      <c r="E359" s="666"/>
      <c r="F359" s="658" t="s">
        <v>14</v>
      </c>
      <c r="G359" s="659"/>
      <c r="H359" s="659"/>
      <c r="I359" s="659"/>
      <c r="J359" s="659"/>
      <c r="K359" s="660"/>
      <c r="L359" s="240"/>
      <c r="M359" s="240"/>
      <c r="N359" s="240"/>
      <c r="O359" s="240"/>
      <c r="P359" s="240"/>
      <c r="Q359" s="240"/>
      <c r="R359" s="240"/>
    </row>
    <row r="360" spans="1:18" x14ac:dyDescent="0.25">
      <c r="A360" s="662"/>
      <c r="B360" s="657" t="s">
        <v>190</v>
      </c>
      <c r="C360" s="657"/>
      <c r="D360" s="657"/>
      <c r="E360" s="657"/>
      <c r="F360" s="657" t="s">
        <v>307</v>
      </c>
      <c r="G360" s="657"/>
      <c r="H360" s="207" t="s">
        <v>159</v>
      </c>
      <c r="I360" s="657" t="s">
        <v>308</v>
      </c>
      <c r="J360" s="657"/>
      <c r="K360" s="657"/>
    </row>
    <row r="361" spans="1:18" x14ac:dyDescent="0.25">
      <c r="A361" s="662"/>
      <c r="B361" s="657" t="s">
        <v>33</v>
      </c>
      <c r="C361" s="657"/>
      <c r="D361" s="657"/>
      <c r="E361" s="657"/>
      <c r="F361" s="658" t="s">
        <v>309</v>
      </c>
      <c r="G361" s="659"/>
      <c r="H361" s="659"/>
      <c r="I361" s="659"/>
      <c r="J361" s="659"/>
      <c r="K361" s="660"/>
    </row>
    <row r="362" spans="1:18" x14ac:dyDescent="0.25">
      <c r="A362" s="662"/>
      <c r="B362" s="657" t="s">
        <v>310</v>
      </c>
      <c r="C362" s="657"/>
      <c r="D362" s="657"/>
      <c r="E362" s="657"/>
      <c r="F362" s="658">
        <v>2</v>
      </c>
      <c r="G362" s="659"/>
      <c r="H362" s="659"/>
      <c r="I362" s="659"/>
      <c r="J362" s="659"/>
      <c r="K362" s="660"/>
      <c r="L362" s="197">
        <f>F367*0.4</f>
        <v>10000</v>
      </c>
    </row>
    <row r="363" spans="1:18" x14ac:dyDescent="0.25">
      <c r="A363" s="662"/>
      <c r="B363" s="657" t="s">
        <v>311</v>
      </c>
      <c r="C363" s="657"/>
      <c r="D363" s="657"/>
      <c r="E363" s="657"/>
      <c r="F363" s="658">
        <v>4</v>
      </c>
      <c r="G363" s="659"/>
      <c r="H363" s="659"/>
      <c r="I363" s="659"/>
      <c r="J363" s="659"/>
      <c r="K363" s="660"/>
      <c r="L363" s="197">
        <f>F367*0.6</f>
        <v>15000</v>
      </c>
    </row>
    <row r="364" spans="1:18" x14ac:dyDescent="0.25">
      <c r="A364" s="662"/>
      <c r="B364" s="657" t="s">
        <v>250</v>
      </c>
      <c r="C364" s="657"/>
      <c r="D364" s="657"/>
      <c r="E364" s="657"/>
      <c r="F364" s="658">
        <v>6</v>
      </c>
      <c r="G364" s="659"/>
      <c r="H364" s="659"/>
      <c r="I364" s="659"/>
      <c r="J364" s="659"/>
      <c r="K364" s="660"/>
    </row>
    <row r="365" spans="1:18" x14ac:dyDescent="0.25">
      <c r="A365" s="662"/>
      <c r="B365" s="657" t="s">
        <v>312</v>
      </c>
      <c r="C365" s="657"/>
      <c r="D365" s="657"/>
      <c r="E365" s="657"/>
      <c r="F365" s="658">
        <f>L362/(F363-F362)</f>
        <v>5000</v>
      </c>
      <c r="G365" s="659"/>
      <c r="H365" s="659"/>
      <c r="I365" s="659"/>
      <c r="J365" s="659"/>
      <c r="K365" s="660"/>
    </row>
    <row r="366" spans="1:18" x14ac:dyDescent="0.25">
      <c r="A366" s="662"/>
      <c r="B366" s="657" t="s">
        <v>313</v>
      </c>
      <c r="C366" s="657"/>
      <c r="D366" s="657"/>
      <c r="E366" s="657"/>
      <c r="F366" s="658">
        <f>L363/(F364-F363)</f>
        <v>7500</v>
      </c>
      <c r="G366" s="659"/>
      <c r="H366" s="659"/>
      <c r="I366" s="659"/>
      <c r="J366" s="659"/>
      <c r="K366" s="660"/>
    </row>
    <row r="367" spans="1:18" x14ac:dyDescent="0.25">
      <c r="A367" s="663"/>
      <c r="B367" s="668" t="s">
        <v>27</v>
      </c>
      <c r="C367" s="668"/>
      <c r="D367" s="668"/>
      <c r="E367" s="668"/>
      <c r="F367" s="671">
        <v>25000</v>
      </c>
      <c r="G367" s="672"/>
      <c r="H367" s="672"/>
      <c r="I367" s="672"/>
      <c r="J367" s="672"/>
      <c r="K367" s="673"/>
      <c r="Q367" s="197">
        <f>74000*0.35</f>
        <v>25900</v>
      </c>
    </row>
    <row r="368" spans="1:18" ht="12" customHeight="1" x14ac:dyDescent="0.25">
      <c r="A368" s="208"/>
      <c r="B368" s="209"/>
      <c r="C368" s="209"/>
      <c r="D368" s="209"/>
      <c r="E368" s="209"/>
      <c r="F368" s="209"/>
      <c r="G368" s="209"/>
      <c r="H368" s="209"/>
      <c r="I368" s="209"/>
      <c r="J368" s="209"/>
      <c r="K368" s="210"/>
      <c r="L368" s="235"/>
      <c r="M368" s="235"/>
      <c r="N368" s="235"/>
      <c r="O368" s="235"/>
      <c r="P368" s="235"/>
      <c r="Q368" s="235"/>
      <c r="R368" s="235"/>
    </row>
    <row r="369" spans="1:18" x14ac:dyDescent="0.25">
      <c r="A369" s="674" t="s">
        <v>215</v>
      </c>
      <c r="B369" s="675"/>
      <c r="C369" s="675"/>
      <c r="D369" s="675"/>
      <c r="E369" s="676"/>
      <c r="F369" s="657" t="s">
        <v>14</v>
      </c>
      <c r="G369" s="657"/>
      <c r="H369" s="657"/>
      <c r="I369" s="657" t="s">
        <v>15</v>
      </c>
      <c r="J369" s="657"/>
      <c r="K369" s="657"/>
    </row>
    <row r="370" spans="1:18" x14ac:dyDescent="0.25">
      <c r="A370" s="657">
        <v>2</v>
      </c>
      <c r="B370" s="668" t="s">
        <v>17</v>
      </c>
      <c r="C370" s="668"/>
      <c r="D370" s="668"/>
      <c r="E370" s="668"/>
      <c r="F370" s="214" t="s">
        <v>307</v>
      </c>
      <c r="G370" s="215" t="s">
        <v>159</v>
      </c>
      <c r="H370" s="214" t="s">
        <v>314</v>
      </c>
      <c r="I370" s="214" t="s">
        <v>315</v>
      </c>
      <c r="J370" s="215" t="s">
        <v>162</v>
      </c>
      <c r="K370" s="216" t="s">
        <v>308</v>
      </c>
    </row>
    <row r="371" spans="1:18" x14ac:dyDescent="0.25">
      <c r="A371" s="657"/>
      <c r="B371" s="668" t="s">
        <v>20</v>
      </c>
      <c r="C371" s="668"/>
      <c r="D371" s="668"/>
      <c r="E371" s="668"/>
      <c r="F371" s="668" t="s">
        <v>165</v>
      </c>
      <c r="G371" s="668"/>
      <c r="H371" s="668"/>
      <c r="I371" s="668"/>
      <c r="J371" s="668"/>
      <c r="K371" s="668"/>
    </row>
    <row r="372" spans="1:18" x14ac:dyDescent="0.25">
      <c r="A372" s="657"/>
      <c r="B372" s="668" t="s">
        <v>316</v>
      </c>
      <c r="C372" s="668"/>
      <c r="D372" s="668"/>
      <c r="E372" s="668"/>
      <c r="F372" s="669">
        <v>5</v>
      </c>
      <c r="G372" s="669"/>
      <c r="H372" s="669"/>
      <c r="I372" s="669">
        <v>20</v>
      </c>
      <c r="J372" s="669"/>
      <c r="K372" s="669"/>
      <c r="L372" s="236"/>
    </row>
    <row r="373" spans="1:18" x14ac:dyDescent="0.25">
      <c r="A373" s="657"/>
      <c r="B373" s="668" t="s">
        <v>317</v>
      </c>
      <c r="C373" s="668"/>
      <c r="D373" s="668"/>
      <c r="E373" s="668"/>
      <c r="F373" s="669">
        <v>12</v>
      </c>
      <c r="G373" s="669"/>
      <c r="H373" s="669"/>
      <c r="I373" s="669">
        <v>60</v>
      </c>
      <c r="J373" s="669"/>
      <c r="K373" s="669"/>
      <c r="L373" s="236"/>
    </row>
    <row r="374" spans="1:18" x14ac:dyDescent="0.25">
      <c r="A374" s="657"/>
      <c r="B374" s="668" t="s">
        <v>25</v>
      </c>
      <c r="C374" s="668"/>
      <c r="D374" s="668"/>
      <c r="E374" s="668"/>
      <c r="F374" s="669">
        <v>20</v>
      </c>
      <c r="G374" s="669"/>
      <c r="H374" s="669"/>
      <c r="I374" s="669">
        <v>90</v>
      </c>
      <c r="J374" s="669"/>
      <c r="K374" s="669"/>
      <c r="L374" s="237"/>
      <c r="P374" s="197">
        <f>Q377*0.6</f>
        <v>29400</v>
      </c>
    </row>
    <row r="375" spans="1:18" x14ac:dyDescent="0.25">
      <c r="A375" s="657"/>
      <c r="B375" s="668" t="s">
        <v>187</v>
      </c>
      <c r="C375" s="668"/>
      <c r="D375" s="668"/>
      <c r="E375" s="668"/>
      <c r="F375" s="670">
        <f>L375/(F373-F372)</f>
        <v>1120</v>
      </c>
      <c r="G375" s="670"/>
      <c r="H375" s="670"/>
      <c r="I375" s="670">
        <f>M375/(I373-I372)</f>
        <v>294</v>
      </c>
      <c r="J375" s="670"/>
      <c r="K375" s="670"/>
      <c r="L375" s="197">
        <f>F377*0.4</f>
        <v>7840</v>
      </c>
      <c r="M375" s="197">
        <f>I377*0.4</f>
        <v>11760</v>
      </c>
    </row>
    <row r="376" spans="1:18" x14ac:dyDescent="0.25">
      <c r="A376" s="657"/>
      <c r="B376" s="668" t="s">
        <v>187</v>
      </c>
      <c r="C376" s="668"/>
      <c r="D376" s="668"/>
      <c r="E376" s="668"/>
      <c r="F376" s="670">
        <f>L376/(F374-F373)</f>
        <v>1470</v>
      </c>
      <c r="G376" s="670"/>
      <c r="H376" s="670"/>
      <c r="I376" s="670">
        <f>M376/(I374-I373)</f>
        <v>588</v>
      </c>
      <c r="J376" s="670"/>
      <c r="K376" s="670"/>
      <c r="L376" s="197">
        <f>F377*0.6</f>
        <v>11760</v>
      </c>
      <c r="M376" s="197">
        <f>I377*0.6</f>
        <v>17640</v>
      </c>
    </row>
    <row r="377" spans="1:18" x14ac:dyDescent="0.25">
      <c r="A377" s="657"/>
      <c r="B377" s="668" t="s">
        <v>27</v>
      </c>
      <c r="C377" s="668"/>
      <c r="D377" s="668"/>
      <c r="E377" s="668"/>
      <c r="F377" s="678">
        <v>19600</v>
      </c>
      <c r="G377" s="678"/>
      <c r="H377" s="678"/>
      <c r="I377" s="678">
        <v>29400</v>
      </c>
      <c r="J377" s="678"/>
      <c r="K377" s="678"/>
      <c r="L377" s="238"/>
      <c r="Q377" s="197">
        <f>74000-25000</f>
        <v>49000</v>
      </c>
    </row>
    <row r="378" spans="1:18" x14ac:dyDescent="0.25">
      <c r="A378" s="677" t="s">
        <v>28</v>
      </c>
      <c r="B378" s="677"/>
      <c r="C378" s="677"/>
      <c r="D378" s="677"/>
      <c r="E378" s="677"/>
      <c r="F378" s="678">
        <f>F377+I377</f>
        <v>49000</v>
      </c>
      <c r="G378" s="677"/>
      <c r="H378" s="677"/>
      <c r="I378" s="677"/>
      <c r="J378" s="677"/>
      <c r="K378" s="677"/>
      <c r="L378" s="197">
        <f>F367+F378</f>
        <v>74000</v>
      </c>
      <c r="N378" s="239"/>
    </row>
    <row r="379" spans="1:18" ht="15.75" x14ac:dyDescent="0.25">
      <c r="A379" s="82"/>
      <c r="B379" s="679" t="s">
        <v>318</v>
      </c>
      <c r="C379" s="679"/>
      <c r="D379" s="679"/>
      <c r="E379" s="679"/>
      <c r="F379" s="680">
        <f>F378+F367</f>
        <v>74000</v>
      </c>
      <c r="G379" s="681"/>
      <c r="H379" s="681"/>
      <c r="I379" s="681"/>
      <c r="J379" s="681"/>
      <c r="K379" s="682"/>
      <c r="L379" s="62"/>
      <c r="M379" s="62"/>
      <c r="N379" s="62"/>
      <c r="O379" s="62"/>
      <c r="P379" s="62"/>
      <c r="Q379" s="62"/>
      <c r="R379" s="62"/>
    </row>
    <row r="380" spans="1:18" ht="8.25" customHeight="1" x14ac:dyDescent="0.25"/>
    <row r="381" spans="1:18" ht="20.25" x14ac:dyDescent="0.25">
      <c r="A381" s="650" t="s">
        <v>300</v>
      </c>
      <c r="B381" s="650"/>
      <c r="C381" s="650"/>
      <c r="D381" s="650"/>
      <c r="E381" s="650"/>
      <c r="F381" s="650"/>
      <c r="G381" s="650"/>
      <c r="H381" s="650"/>
      <c r="I381" s="650"/>
      <c r="J381" s="650"/>
      <c r="K381" s="650"/>
    </row>
    <row r="382" spans="1:18" ht="18.75" x14ac:dyDescent="0.25">
      <c r="A382" s="651" t="s">
        <v>139</v>
      </c>
      <c r="B382" s="652"/>
      <c r="C382" s="652"/>
      <c r="D382" s="653" t="s">
        <v>207</v>
      </c>
      <c r="E382" s="653"/>
      <c r="F382" s="653"/>
      <c r="G382" s="654"/>
      <c r="H382" s="654"/>
      <c r="I382" s="655" t="s">
        <v>141</v>
      </c>
      <c r="J382" s="655"/>
      <c r="K382" s="656"/>
    </row>
    <row r="383" spans="1:18" x14ac:dyDescent="0.25">
      <c r="A383" s="651" t="s">
        <v>2</v>
      </c>
      <c r="B383" s="652"/>
      <c r="C383" s="652"/>
      <c r="D383" s="199" t="s">
        <v>301</v>
      </c>
      <c r="E383" s="199"/>
      <c r="F383" s="199"/>
      <c r="G383" s="200"/>
      <c r="H383" s="200"/>
      <c r="I383" s="200"/>
      <c r="J383" s="200"/>
      <c r="K383" s="201"/>
    </row>
    <row r="384" spans="1:18" x14ac:dyDescent="0.25">
      <c r="A384" s="651" t="s">
        <v>143</v>
      </c>
      <c r="B384" s="652"/>
      <c r="C384" s="652"/>
      <c r="D384" s="202" t="s">
        <v>301</v>
      </c>
      <c r="E384" s="199"/>
      <c r="F384" s="199"/>
      <c r="G384" s="200"/>
      <c r="H384" s="200"/>
      <c r="I384" s="200"/>
      <c r="J384" s="200"/>
      <c r="K384" s="201"/>
    </row>
    <row r="385" spans="1:20" x14ac:dyDescent="0.25">
      <c r="A385" s="651" t="s">
        <v>6</v>
      </c>
      <c r="B385" s="652"/>
      <c r="C385" s="652"/>
      <c r="D385" s="202" t="s">
        <v>344</v>
      </c>
      <c r="E385" s="199"/>
      <c r="F385" s="199"/>
      <c r="G385" s="200"/>
      <c r="H385" s="200"/>
      <c r="I385" s="200"/>
      <c r="J385" s="200"/>
      <c r="K385" s="201"/>
    </row>
    <row r="386" spans="1:20" x14ac:dyDescent="0.25">
      <c r="A386" s="651" t="s">
        <v>303</v>
      </c>
      <c r="B386" s="652"/>
      <c r="C386" s="652"/>
      <c r="D386" s="202" t="s">
        <v>345</v>
      </c>
      <c r="E386" s="199"/>
      <c r="F386" s="199"/>
      <c r="G386" s="200"/>
      <c r="H386" s="200"/>
      <c r="I386" s="200"/>
      <c r="J386" s="200"/>
      <c r="K386" s="201"/>
    </row>
    <row r="387" spans="1:20" x14ac:dyDescent="0.25">
      <c r="A387" s="651" t="s">
        <v>305</v>
      </c>
      <c r="B387" s="652"/>
      <c r="C387" s="652"/>
      <c r="D387" s="202" t="s">
        <v>346</v>
      </c>
      <c r="E387" s="199"/>
      <c r="F387" s="199"/>
      <c r="G387" s="200"/>
      <c r="H387" s="200"/>
      <c r="I387" s="200"/>
      <c r="J387" s="200"/>
      <c r="K387" s="201"/>
    </row>
    <row r="388" spans="1:20" ht="16.5" customHeight="1" x14ac:dyDescent="0.25">
      <c r="A388" s="667" t="s">
        <v>209</v>
      </c>
      <c r="B388" s="667"/>
      <c r="C388" s="667"/>
      <c r="D388" s="667"/>
      <c r="E388" s="667"/>
      <c r="F388" s="667"/>
      <c r="G388" s="667"/>
      <c r="H388" s="667"/>
      <c r="I388" s="667"/>
      <c r="J388" s="667"/>
      <c r="K388" s="667"/>
      <c r="L388" s="240"/>
      <c r="M388" s="240"/>
      <c r="N388" s="240"/>
      <c r="O388" s="240"/>
      <c r="P388" s="240"/>
      <c r="Q388" s="240"/>
      <c r="R388" s="240"/>
      <c r="S388" s="240"/>
      <c r="T388" s="240"/>
    </row>
    <row r="389" spans="1:20" ht="15" customHeight="1" x14ac:dyDescent="0.25">
      <c r="A389" s="661">
        <v>1</v>
      </c>
      <c r="B389" s="664"/>
      <c r="C389" s="665"/>
      <c r="D389" s="665"/>
      <c r="E389" s="666"/>
      <c r="F389" s="658" t="s">
        <v>14</v>
      </c>
      <c r="G389" s="659"/>
      <c r="H389" s="659"/>
      <c r="I389" s="659"/>
      <c r="J389" s="659"/>
      <c r="K389" s="660"/>
      <c r="L389" s="240"/>
      <c r="M389" s="240"/>
      <c r="N389" s="240"/>
      <c r="O389" s="240"/>
      <c r="P389" s="240"/>
      <c r="Q389" s="240"/>
      <c r="R389" s="240"/>
      <c r="S389" s="240"/>
      <c r="T389" s="240"/>
    </row>
    <row r="390" spans="1:20" x14ac:dyDescent="0.25">
      <c r="A390" s="662"/>
      <c r="B390" s="657" t="s">
        <v>190</v>
      </c>
      <c r="C390" s="657"/>
      <c r="D390" s="657"/>
      <c r="E390" s="657"/>
      <c r="F390" s="657" t="s">
        <v>307</v>
      </c>
      <c r="G390" s="657"/>
      <c r="H390" s="207" t="s">
        <v>159</v>
      </c>
      <c r="I390" s="657" t="s">
        <v>308</v>
      </c>
      <c r="J390" s="657"/>
      <c r="K390" s="657"/>
    </row>
    <row r="391" spans="1:20" ht="32.25" customHeight="1" x14ac:dyDescent="0.25">
      <c r="A391" s="662"/>
      <c r="B391" s="657" t="s">
        <v>33</v>
      </c>
      <c r="C391" s="657"/>
      <c r="D391" s="657"/>
      <c r="E391" s="657"/>
      <c r="F391" s="658" t="s">
        <v>309</v>
      </c>
      <c r="G391" s="659"/>
      <c r="H391" s="659"/>
      <c r="I391" s="659"/>
      <c r="J391" s="659"/>
      <c r="K391" s="660"/>
    </row>
    <row r="392" spans="1:20" x14ac:dyDescent="0.25">
      <c r="A392" s="662"/>
      <c r="B392" s="657" t="s">
        <v>310</v>
      </c>
      <c r="C392" s="657"/>
      <c r="D392" s="657"/>
      <c r="E392" s="657"/>
      <c r="F392" s="658">
        <v>2</v>
      </c>
      <c r="G392" s="659"/>
      <c r="H392" s="659"/>
      <c r="I392" s="659"/>
      <c r="J392" s="659"/>
      <c r="K392" s="660"/>
      <c r="L392" s="197">
        <f>F397*0.4</f>
        <v>10000</v>
      </c>
    </row>
    <row r="393" spans="1:20" x14ac:dyDescent="0.25">
      <c r="A393" s="662"/>
      <c r="B393" s="657" t="s">
        <v>311</v>
      </c>
      <c r="C393" s="657"/>
      <c r="D393" s="657"/>
      <c r="E393" s="657"/>
      <c r="F393" s="658">
        <v>4</v>
      </c>
      <c r="G393" s="659"/>
      <c r="H393" s="659"/>
      <c r="I393" s="659"/>
      <c r="J393" s="659"/>
      <c r="K393" s="660"/>
      <c r="L393" s="197">
        <f>F397*0.6</f>
        <v>15000</v>
      </c>
    </row>
    <row r="394" spans="1:20" x14ac:dyDescent="0.25">
      <c r="A394" s="662"/>
      <c r="B394" s="657" t="s">
        <v>250</v>
      </c>
      <c r="C394" s="657"/>
      <c r="D394" s="657"/>
      <c r="E394" s="657"/>
      <c r="F394" s="658">
        <v>6</v>
      </c>
      <c r="G394" s="659"/>
      <c r="H394" s="659"/>
      <c r="I394" s="659"/>
      <c r="J394" s="659"/>
      <c r="K394" s="660"/>
    </row>
    <row r="395" spans="1:20" x14ac:dyDescent="0.25">
      <c r="A395" s="662"/>
      <c r="B395" s="657" t="s">
        <v>312</v>
      </c>
      <c r="C395" s="657"/>
      <c r="D395" s="657"/>
      <c r="E395" s="657"/>
      <c r="F395" s="658">
        <f>L392/(F393-F392)</f>
        <v>5000</v>
      </c>
      <c r="G395" s="659"/>
      <c r="H395" s="659"/>
      <c r="I395" s="659"/>
      <c r="J395" s="659"/>
      <c r="K395" s="660"/>
    </row>
    <row r="396" spans="1:20" x14ac:dyDescent="0.25">
      <c r="A396" s="662"/>
      <c r="B396" s="657" t="s">
        <v>313</v>
      </c>
      <c r="C396" s="657"/>
      <c r="D396" s="657"/>
      <c r="E396" s="657"/>
      <c r="F396" s="658">
        <f>L393/(F394-F393)</f>
        <v>7500</v>
      </c>
      <c r="G396" s="659"/>
      <c r="H396" s="659"/>
      <c r="I396" s="659"/>
      <c r="J396" s="659"/>
      <c r="K396" s="660"/>
    </row>
    <row r="397" spans="1:20" x14ac:dyDescent="0.25">
      <c r="A397" s="663"/>
      <c r="B397" s="668" t="s">
        <v>27</v>
      </c>
      <c r="C397" s="668"/>
      <c r="D397" s="668"/>
      <c r="E397" s="668"/>
      <c r="F397" s="671">
        <v>25000</v>
      </c>
      <c r="G397" s="672"/>
      <c r="H397" s="672"/>
      <c r="I397" s="672"/>
      <c r="J397" s="672"/>
      <c r="K397" s="673"/>
      <c r="Q397" s="197">
        <f>74000*0.35</f>
        <v>25900</v>
      </c>
    </row>
    <row r="398" spans="1:20" ht="10.5" customHeight="1" x14ac:dyDescent="0.25">
      <c r="A398" s="208"/>
      <c r="B398" s="209"/>
      <c r="C398" s="209"/>
      <c r="D398" s="209"/>
      <c r="E398" s="209"/>
      <c r="F398" s="209"/>
      <c r="G398" s="209"/>
      <c r="H398" s="209"/>
      <c r="I398" s="209"/>
      <c r="J398" s="209"/>
      <c r="K398" s="210"/>
      <c r="L398" s="235"/>
      <c r="M398" s="235"/>
      <c r="N398" s="235"/>
      <c r="O398" s="235"/>
      <c r="P398" s="235"/>
      <c r="Q398" s="235"/>
      <c r="R398" s="235"/>
      <c r="S398" s="235"/>
      <c r="T398" s="235"/>
    </row>
    <row r="399" spans="1:20" x14ac:dyDescent="0.25">
      <c r="A399" s="674" t="s">
        <v>215</v>
      </c>
      <c r="B399" s="675"/>
      <c r="C399" s="675"/>
      <c r="D399" s="675"/>
      <c r="E399" s="676"/>
      <c r="F399" s="657" t="s">
        <v>14</v>
      </c>
      <c r="G399" s="657"/>
      <c r="H399" s="657"/>
      <c r="I399" s="657" t="s">
        <v>15</v>
      </c>
      <c r="J399" s="657"/>
      <c r="K399" s="657"/>
    </row>
    <row r="400" spans="1:20" ht="18.75" customHeight="1" x14ac:dyDescent="0.25">
      <c r="A400" s="657">
        <v>2</v>
      </c>
      <c r="B400" s="668" t="s">
        <v>17</v>
      </c>
      <c r="C400" s="668"/>
      <c r="D400" s="668"/>
      <c r="E400" s="668"/>
      <c r="F400" s="214" t="s">
        <v>307</v>
      </c>
      <c r="G400" s="215" t="s">
        <v>159</v>
      </c>
      <c r="H400" s="214" t="s">
        <v>314</v>
      </c>
      <c r="I400" s="214" t="s">
        <v>315</v>
      </c>
      <c r="J400" s="215" t="s">
        <v>162</v>
      </c>
      <c r="K400" s="216" t="s">
        <v>308</v>
      </c>
    </row>
    <row r="401" spans="1:20" ht="30.75" customHeight="1" x14ac:dyDescent="0.25">
      <c r="A401" s="657"/>
      <c r="B401" s="668" t="s">
        <v>20</v>
      </c>
      <c r="C401" s="668"/>
      <c r="D401" s="668"/>
      <c r="E401" s="668"/>
      <c r="F401" s="668" t="s">
        <v>165</v>
      </c>
      <c r="G401" s="668"/>
      <c r="H401" s="668"/>
      <c r="I401" s="668"/>
      <c r="J401" s="668"/>
      <c r="K401" s="668"/>
    </row>
    <row r="402" spans="1:20" x14ac:dyDescent="0.25">
      <c r="A402" s="657"/>
      <c r="B402" s="668" t="s">
        <v>316</v>
      </c>
      <c r="C402" s="668"/>
      <c r="D402" s="668"/>
      <c r="E402" s="668"/>
      <c r="F402" s="669">
        <v>5</v>
      </c>
      <c r="G402" s="669"/>
      <c r="H402" s="669"/>
      <c r="I402" s="669">
        <v>20</v>
      </c>
      <c r="J402" s="669"/>
      <c r="K402" s="669"/>
      <c r="L402" s="236"/>
    </row>
    <row r="403" spans="1:20" x14ac:dyDescent="0.25">
      <c r="A403" s="657"/>
      <c r="B403" s="668" t="s">
        <v>317</v>
      </c>
      <c r="C403" s="668"/>
      <c r="D403" s="668"/>
      <c r="E403" s="668"/>
      <c r="F403" s="669">
        <v>12</v>
      </c>
      <c r="G403" s="669"/>
      <c r="H403" s="669"/>
      <c r="I403" s="669">
        <v>60</v>
      </c>
      <c r="J403" s="669"/>
      <c r="K403" s="669"/>
      <c r="L403" s="236"/>
    </row>
    <row r="404" spans="1:20" x14ac:dyDescent="0.25">
      <c r="A404" s="657"/>
      <c r="B404" s="668" t="s">
        <v>25</v>
      </c>
      <c r="C404" s="668"/>
      <c r="D404" s="668"/>
      <c r="E404" s="668"/>
      <c r="F404" s="669">
        <v>20</v>
      </c>
      <c r="G404" s="669"/>
      <c r="H404" s="669"/>
      <c r="I404" s="669">
        <v>90</v>
      </c>
      <c r="J404" s="669"/>
      <c r="K404" s="669"/>
      <c r="L404" s="237"/>
      <c r="P404" s="197">
        <f>Q407*0.6</f>
        <v>29400</v>
      </c>
    </row>
    <row r="405" spans="1:20" x14ac:dyDescent="0.25">
      <c r="A405" s="657"/>
      <c r="B405" s="668" t="s">
        <v>187</v>
      </c>
      <c r="C405" s="668"/>
      <c r="D405" s="668"/>
      <c r="E405" s="668"/>
      <c r="F405" s="670">
        <f>L405/(F403-F402)</f>
        <v>1120</v>
      </c>
      <c r="G405" s="670"/>
      <c r="H405" s="670"/>
      <c r="I405" s="670">
        <f>M405/(I403-I402)</f>
        <v>294</v>
      </c>
      <c r="J405" s="670"/>
      <c r="K405" s="670"/>
      <c r="L405" s="197">
        <f>F407*0.4</f>
        <v>7840</v>
      </c>
      <c r="M405" s="197">
        <f>I407*0.4</f>
        <v>11760</v>
      </c>
    </row>
    <row r="406" spans="1:20" x14ac:dyDescent="0.25">
      <c r="A406" s="657"/>
      <c r="B406" s="668" t="s">
        <v>187</v>
      </c>
      <c r="C406" s="668"/>
      <c r="D406" s="668"/>
      <c r="E406" s="668"/>
      <c r="F406" s="670">
        <f>L406/(F404-F403)</f>
        <v>1470</v>
      </c>
      <c r="G406" s="670"/>
      <c r="H406" s="670"/>
      <c r="I406" s="670">
        <f>M406/(I404-I403)</f>
        <v>588</v>
      </c>
      <c r="J406" s="670"/>
      <c r="K406" s="670"/>
      <c r="L406" s="197">
        <f>F407*0.6</f>
        <v>11760</v>
      </c>
      <c r="M406" s="197">
        <f>I407*0.6</f>
        <v>17640</v>
      </c>
    </row>
    <row r="407" spans="1:20" x14ac:dyDescent="0.25">
      <c r="A407" s="657"/>
      <c r="B407" s="668" t="s">
        <v>27</v>
      </c>
      <c r="C407" s="668"/>
      <c r="D407" s="668"/>
      <c r="E407" s="668"/>
      <c r="F407" s="678">
        <v>19600</v>
      </c>
      <c r="G407" s="678"/>
      <c r="H407" s="678"/>
      <c r="I407" s="678">
        <v>29400</v>
      </c>
      <c r="J407" s="678"/>
      <c r="K407" s="678"/>
      <c r="L407" s="238"/>
      <c r="Q407" s="197">
        <f>74000-25000</f>
        <v>49000</v>
      </c>
    </row>
    <row r="408" spans="1:20" x14ac:dyDescent="0.25">
      <c r="A408" s="677" t="s">
        <v>28</v>
      </c>
      <c r="B408" s="677"/>
      <c r="C408" s="677"/>
      <c r="D408" s="677"/>
      <c r="E408" s="677"/>
      <c r="F408" s="678">
        <f>F407+I407</f>
        <v>49000</v>
      </c>
      <c r="G408" s="677"/>
      <c r="H408" s="677"/>
      <c r="I408" s="677"/>
      <c r="J408" s="677"/>
      <c r="K408" s="677"/>
      <c r="L408" s="197">
        <f>F397+F408</f>
        <v>74000</v>
      </c>
      <c r="N408" s="239"/>
    </row>
    <row r="409" spans="1:20" ht="15.75" x14ac:dyDescent="0.25">
      <c r="A409" s="82"/>
      <c r="B409" s="679" t="s">
        <v>318</v>
      </c>
      <c r="C409" s="679"/>
      <c r="D409" s="679"/>
      <c r="E409" s="679"/>
      <c r="F409" s="680">
        <f>F408+F397</f>
        <v>74000</v>
      </c>
      <c r="G409" s="681"/>
      <c r="H409" s="681"/>
      <c r="I409" s="681"/>
      <c r="J409" s="681"/>
      <c r="K409" s="682"/>
      <c r="L409" s="62"/>
      <c r="M409" s="62"/>
      <c r="N409" s="62"/>
      <c r="O409" s="62"/>
      <c r="P409" s="62"/>
      <c r="Q409" s="62"/>
      <c r="R409" s="62"/>
      <c r="S409" s="62"/>
      <c r="T409" s="62"/>
    </row>
    <row r="410" spans="1:20" ht="8.25" customHeight="1" x14ac:dyDescent="0.25"/>
    <row r="411" spans="1:20" ht="20.25" x14ac:dyDescent="0.25">
      <c r="A411" s="650" t="s">
        <v>300</v>
      </c>
      <c r="B411" s="650"/>
      <c r="C411" s="650"/>
      <c r="D411" s="650"/>
      <c r="E411" s="650"/>
      <c r="F411" s="650"/>
      <c r="G411" s="650"/>
      <c r="H411" s="650"/>
      <c r="I411" s="650"/>
      <c r="J411" s="650"/>
      <c r="K411" s="650"/>
    </row>
    <row r="412" spans="1:20" ht="18.75" x14ac:dyDescent="0.25">
      <c r="A412" s="651" t="s">
        <v>139</v>
      </c>
      <c r="B412" s="652"/>
      <c r="C412" s="652"/>
      <c r="D412" s="653" t="s">
        <v>207</v>
      </c>
      <c r="E412" s="653"/>
      <c r="F412" s="653"/>
      <c r="G412" s="654"/>
      <c r="H412" s="654"/>
      <c r="I412" s="655" t="s">
        <v>141</v>
      </c>
      <c r="J412" s="655"/>
      <c r="K412" s="656"/>
    </row>
    <row r="413" spans="1:20" x14ac:dyDescent="0.25">
      <c r="A413" s="651" t="s">
        <v>2</v>
      </c>
      <c r="B413" s="652"/>
      <c r="C413" s="652"/>
      <c r="D413" s="199" t="s">
        <v>301</v>
      </c>
      <c r="E413" s="199"/>
      <c r="F413" s="199"/>
      <c r="G413" s="200"/>
      <c r="H413" s="200"/>
      <c r="I413" s="200"/>
      <c r="J413" s="200"/>
      <c r="K413" s="201"/>
    </row>
    <row r="414" spans="1:20" x14ac:dyDescent="0.25">
      <c r="A414" s="651" t="s">
        <v>143</v>
      </c>
      <c r="B414" s="652"/>
      <c r="C414" s="652"/>
      <c r="D414" s="202" t="s">
        <v>301</v>
      </c>
      <c r="E414" s="199"/>
      <c r="F414" s="199"/>
      <c r="G414" s="200"/>
      <c r="H414" s="200"/>
      <c r="I414" s="200"/>
      <c r="J414" s="200"/>
      <c r="K414" s="201"/>
    </row>
    <row r="415" spans="1:20" x14ac:dyDescent="0.25">
      <c r="A415" s="651" t="s">
        <v>6</v>
      </c>
      <c r="B415" s="652"/>
      <c r="C415" s="652"/>
      <c r="D415" s="202" t="s">
        <v>347</v>
      </c>
      <c r="E415" s="199"/>
      <c r="F415" s="199"/>
      <c r="G415" s="200"/>
      <c r="H415" s="200"/>
      <c r="I415" s="200"/>
      <c r="J415" s="200"/>
      <c r="K415" s="201"/>
    </row>
    <row r="416" spans="1:20" x14ac:dyDescent="0.25">
      <c r="A416" s="651" t="s">
        <v>303</v>
      </c>
      <c r="B416" s="652"/>
      <c r="C416" s="652"/>
      <c r="D416" s="202" t="s">
        <v>348</v>
      </c>
      <c r="E416" s="199"/>
      <c r="F416" s="199"/>
      <c r="G416" s="200"/>
      <c r="H416" s="200"/>
      <c r="I416" s="200"/>
      <c r="J416" s="200"/>
      <c r="K416" s="201"/>
    </row>
    <row r="417" spans="1:20" x14ac:dyDescent="0.25">
      <c r="A417" s="651" t="s">
        <v>305</v>
      </c>
      <c r="B417" s="652"/>
      <c r="C417" s="652"/>
      <c r="D417" s="202" t="s">
        <v>321</v>
      </c>
      <c r="E417" s="199"/>
      <c r="F417" s="199"/>
      <c r="G417" s="200"/>
      <c r="H417" s="200"/>
      <c r="I417" s="200"/>
      <c r="J417" s="200"/>
      <c r="K417" s="201"/>
    </row>
    <row r="418" spans="1:20" ht="20.25" x14ac:dyDescent="0.25">
      <c r="A418" s="667" t="s">
        <v>209</v>
      </c>
      <c r="B418" s="667"/>
      <c r="C418" s="667"/>
      <c r="D418" s="667"/>
      <c r="E418" s="667"/>
      <c r="F418" s="667"/>
      <c r="G418" s="667"/>
      <c r="H418" s="667"/>
      <c r="I418" s="667"/>
      <c r="J418" s="667"/>
      <c r="K418" s="667"/>
      <c r="L418" s="240"/>
      <c r="M418" s="240"/>
      <c r="N418" s="240"/>
      <c r="O418" s="240"/>
      <c r="P418" s="240"/>
      <c r="Q418" s="240"/>
      <c r="R418" s="240"/>
      <c r="S418" s="240"/>
      <c r="T418" s="240"/>
    </row>
    <row r="419" spans="1:20" ht="20.25" x14ac:dyDescent="0.25">
      <c r="A419" s="661">
        <v>1</v>
      </c>
      <c r="B419" s="664"/>
      <c r="C419" s="665"/>
      <c r="D419" s="665"/>
      <c r="E419" s="666"/>
      <c r="F419" s="658" t="s">
        <v>14</v>
      </c>
      <c r="G419" s="659"/>
      <c r="H419" s="659"/>
      <c r="I419" s="659"/>
      <c r="J419" s="659"/>
      <c r="K419" s="660"/>
      <c r="L419" s="240"/>
      <c r="M419" s="240"/>
      <c r="N419" s="240"/>
      <c r="O419" s="240"/>
      <c r="P419" s="240"/>
      <c r="Q419" s="240"/>
      <c r="R419" s="240"/>
      <c r="S419" s="240"/>
      <c r="T419" s="240"/>
    </row>
    <row r="420" spans="1:20" x14ac:dyDescent="0.25">
      <c r="A420" s="662"/>
      <c r="B420" s="657" t="s">
        <v>190</v>
      </c>
      <c r="C420" s="657"/>
      <c r="D420" s="657"/>
      <c r="E420" s="657"/>
      <c r="F420" s="657" t="s">
        <v>307</v>
      </c>
      <c r="G420" s="657"/>
      <c r="H420" s="207" t="s">
        <v>159</v>
      </c>
      <c r="I420" s="657" t="s">
        <v>308</v>
      </c>
      <c r="J420" s="657"/>
      <c r="K420" s="657"/>
    </row>
    <row r="421" spans="1:20" ht="30.75" customHeight="1" x14ac:dyDescent="0.25">
      <c r="A421" s="662"/>
      <c r="B421" s="657" t="s">
        <v>33</v>
      </c>
      <c r="C421" s="657"/>
      <c r="D421" s="657"/>
      <c r="E421" s="657"/>
      <c r="F421" s="658" t="s">
        <v>309</v>
      </c>
      <c r="G421" s="659"/>
      <c r="H421" s="659"/>
      <c r="I421" s="659"/>
      <c r="J421" s="659"/>
      <c r="K421" s="660"/>
    </row>
    <row r="422" spans="1:20" x14ac:dyDescent="0.25">
      <c r="A422" s="662"/>
      <c r="B422" s="657" t="s">
        <v>310</v>
      </c>
      <c r="C422" s="657"/>
      <c r="D422" s="657"/>
      <c r="E422" s="657"/>
      <c r="F422" s="658">
        <v>2</v>
      </c>
      <c r="G422" s="659"/>
      <c r="H422" s="659"/>
      <c r="I422" s="659"/>
      <c r="J422" s="659"/>
      <c r="K422" s="660"/>
      <c r="L422" s="197">
        <f>F427*0.4</f>
        <v>10000</v>
      </c>
    </row>
    <row r="423" spans="1:20" x14ac:dyDescent="0.25">
      <c r="A423" s="662"/>
      <c r="B423" s="657" t="s">
        <v>311</v>
      </c>
      <c r="C423" s="657"/>
      <c r="D423" s="657"/>
      <c r="E423" s="657"/>
      <c r="F423" s="658">
        <v>4</v>
      </c>
      <c r="G423" s="659"/>
      <c r="H423" s="659"/>
      <c r="I423" s="659"/>
      <c r="J423" s="659"/>
      <c r="K423" s="660"/>
      <c r="L423" s="197">
        <f>F427*0.6</f>
        <v>15000</v>
      </c>
    </row>
    <row r="424" spans="1:20" x14ac:dyDescent="0.25">
      <c r="A424" s="662"/>
      <c r="B424" s="657" t="s">
        <v>250</v>
      </c>
      <c r="C424" s="657"/>
      <c r="D424" s="657"/>
      <c r="E424" s="657"/>
      <c r="F424" s="658">
        <v>6</v>
      </c>
      <c r="G424" s="659"/>
      <c r="H424" s="659"/>
      <c r="I424" s="659"/>
      <c r="J424" s="659"/>
      <c r="K424" s="660"/>
    </row>
    <row r="425" spans="1:20" x14ac:dyDescent="0.25">
      <c r="A425" s="662"/>
      <c r="B425" s="657" t="s">
        <v>312</v>
      </c>
      <c r="C425" s="657"/>
      <c r="D425" s="657"/>
      <c r="E425" s="657"/>
      <c r="F425" s="658">
        <f>L422/(F423-F422)</f>
        <v>5000</v>
      </c>
      <c r="G425" s="659"/>
      <c r="H425" s="659"/>
      <c r="I425" s="659"/>
      <c r="J425" s="659"/>
      <c r="K425" s="660"/>
    </row>
    <row r="426" spans="1:20" x14ac:dyDescent="0.25">
      <c r="A426" s="662"/>
      <c r="B426" s="657" t="s">
        <v>313</v>
      </c>
      <c r="C426" s="657"/>
      <c r="D426" s="657"/>
      <c r="E426" s="657"/>
      <c r="F426" s="658">
        <f>L423/(F424-F423)</f>
        <v>7500</v>
      </c>
      <c r="G426" s="659"/>
      <c r="H426" s="659"/>
      <c r="I426" s="659"/>
      <c r="J426" s="659"/>
      <c r="K426" s="660"/>
    </row>
    <row r="427" spans="1:20" x14ac:dyDescent="0.25">
      <c r="A427" s="663"/>
      <c r="B427" s="668" t="s">
        <v>27</v>
      </c>
      <c r="C427" s="668"/>
      <c r="D427" s="668"/>
      <c r="E427" s="668"/>
      <c r="F427" s="671">
        <v>25000</v>
      </c>
      <c r="G427" s="672"/>
      <c r="H427" s="672"/>
      <c r="I427" s="672"/>
      <c r="J427" s="672"/>
      <c r="K427" s="673"/>
      <c r="Q427" s="197">
        <f>74000*0.35</f>
        <v>25900</v>
      </c>
    </row>
    <row r="428" spans="1:20" ht="20.25" x14ac:dyDescent="0.25">
      <c r="A428" s="208"/>
      <c r="B428" s="209"/>
      <c r="C428" s="209"/>
      <c r="D428" s="209"/>
      <c r="E428" s="209"/>
      <c r="F428" s="209"/>
      <c r="G428" s="209"/>
      <c r="H428" s="209"/>
      <c r="I428" s="209"/>
      <c r="J428" s="209"/>
      <c r="K428" s="210"/>
      <c r="L428" s="235"/>
      <c r="M428" s="235"/>
      <c r="N428" s="235"/>
      <c r="O428" s="235"/>
      <c r="P428" s="235"/>
      <c r="Q428" s="235"/>
      <c r="R428" s="235"/>
      <c r="S428" s="235"/>
      <c r="T428" s="235"/>
    </row>
    <row r="429" spans="1:20" x14ac:dyDescent="0.25">
      <c r="A429" s="674" t="s">
        <v>215</v>
      </c>
      <c r="B429" s="675"/>
      <c r="C429" s="675"/>
      <c r="D429" s="675"/>
      <c r="E429" s="676"/>
      <c r="F429" s="657" t="s">
        <v>14</v>
      </c>
      <c r="G429" s="657"/>
      <c r="H429" s="657"/>
      <c r="I429" s="657" t="s">
        <v>15</v>
      </c>
      <c r="J429" s="657"/>
      <c r="K429" s="657"/>
    </row>
    <row r="430" spans="1:20" x14ac:dyDescent="0.25">
      <c r="A430" s="657">
        <v>2</v>
      </c>
      <c r="B430" s="668" t="s">
        <v>17</v>
      </c>
      <c r="C430" s="668"/>
      <c r="D430" s="668"/>
      <c r="E430" s="668"/>
      <c r="F430" s="214" t="s">
        <v>307</v>
      </c>
      <c r="G430" s="215" t="s">
        <v>159</v>
      </c>
      <c r="H430" s="214" t="s">
        <v>314</v>
      </c>
      <c r="I430" s="214" t="s">
        <v>315</v>
      </c>
      <c r="J430" s="215" t="s">
        <v>162</v>
      </c>
      <c r="K430" s="216" t="s">
        <v>308</v>
      </c>
    </row>
    <row r="431" spans="1:20" ht="30.75" customHeight="1" x14ac:dyDescent="0.25">
      <c r="A431" s="657"/>
      <c r="B431" s="668" t="s">
        <v>20</v>
      </c>
      <c r="C431" s="668"/>
      <c r="D431" s="668"/>
      <c r="E431" s="668"/>
      <c r="F431" s="668" t="s">
        <v>165</v>
      </c>
      <c r="G431" s="668"/>
      <c r="H431" s="668"/>
      <c r="I431" s="668"/>
      <c r="J431" s="668"/>
      <c r="K431" s="668"/>
    </row>
    <row r="432" spans="1:20" x14ac:dyDescent="0.25">
      <c r="A432" s="657"/>
      <c r="B432" s="668" t="s">
        <v>316</v>
      </c>
      <c r="C432" s="668"/>
      <c r="D432" s="668"/>
      <c r="E432" s="668"/>
      <c r="F432" s="669">
        <v>5</v>
      </c>
      <c r="G432" s="669"/>
      <c r="H432" s="669"/>
      <c r="I432" s="669">
        <v>20</v>
      </c>
      <c r="J432" s="669"/>
      <c r="K432" s="669"/>
      <c r="L432" s="236"/>
    </row>
    <row r="433" spans="1:20" x14ac:dyDescent="0.25">
      <c r="A433" s="657"/>
      <c r="B433" s="668" t="s">
        <v>317</v>
      </c>
      <c r="C433" s="668"/>
      <c r="D433" s="668"/>
      <c r="E433" s="668"/>
      <c r="F433" s="669">
        <v>12</v>
      </c>
      <c r="G433" s="669"/>
      <c r="H433" s="669"/>
      <c r="I433" s="669">
        <v>60</v>
      </c>
      <c r="J433" s="669"/>
      <c r="K433" s="669"/>
      <c r="L433" s="236"/>
    </row>
    <row r="434" spans="1:20" x14ac:dyDescent="0.25">
      <c r="A434" s="657"/>
      <c r="B434" s="668" t="s">
        <v>25</v>
      </c>
      <c r="C434" s="668"/>
      <c r="D434" s="668"/>
      <c r="E434" s="668"/>
      <c r="F434" s="669">
        <v>20</v>
      </c>
      <c r="G434" s="669"/>
      <c r="H434" s="669"/>
      <c r="I434" s="669">
        <v>90</v>
      </c>
      <c r="J434" s="669"/>
      <c r="K434" s="669"/>
      <c r="L434" s="237"/>
      <c r="P434" s="197">
        <f>Q437*0.6</f>
        <v>29400</v>
      </c>
    </row>
    <row r="435" spans="1:20" x14ac:dyDescent="0.25">
      <c r="A435" s="657"/>
      <c r="B435" s="668" t="s">
        <v>187</v>
      </c>
      <c r="C435" s="668"/>
      <c r="D435" s="668"/>
      <c r="E435" s="668"/>
      <c r="F435" s="670">
        <f>L435/(F433-F432)</f>
        <v>1120</v>
      </c>
      <c r="G435" s="670"/>
      <c r="H435" s="670"/>
      <c r="I435" s="670">
        <f>M435/(I433-I432)</f>
        <v>294</v>
      </c>
      <c r="J435" s="670"/>
      <c r="K435" s="670"/>
      <c r="L435" s="197">
        <f>F437*0.4</f>
        <v>7840</v>
      </c>
      <c r="M435" s="197">
        <f>I437*0.4</f>
        <v>11760</v>
      </c>
    </row>
    <row r="436" spans="1:20" x14ac:dyDescent="0.25">
      <c r="A436" s="657"/>
      <c r="B436" s="668" t="s">
        <v>187</v>
      </c>
      <c r="C436" s="668"/>
      <c r="D436" s="668"/>
      <c r="E436" s="668"/>
      <c r="F436" s="670">
        <f>L436/(F434-F433)</f>
        <v>1470</v>
      </c>
      <c r="G436" s="670"/>
      <c r="H436" s="670"/>
      <c r="I436" s="670">
        <f>M436/(I434-I433)</f>
        <v>588</v>
      </c>
      <c r="J436" s="670"/>
      <c r="K436" s="670"/>
      <c r="L436" s="197">
        <f>F437*0.6</f>
        <v>11760</v>
      </c>
      <c r="M436" s="197">
        <f>I437*0.6</f>
        <v>17640</v>
      </c>
    </row>
    <row r="437" spans="1:20" x14ac:dyDescent="0.25">
      <c r="A437" s="657"/>
      <c r="B437" s="668" t="s">
        <v>27</v>
      </c>
      <c r="C437" s="668"/>
      <c r="D437" s="668"/>
      <c r="E437" s="668"/>
      <c r="F437" s="678">
        <v>19600</v>
      </c>
      <c r="G437" s="678"/>
      <c r="H437" s="678"/>
      <c r="I437" s="678">
        <v>29400</v>
      </c>
      <c r="J437" s="678"/>
      <c r="K437" s="678"/>
      <c r="L437" s="238"/>
      <c r="Q437" s="197">
        <f>74000-25000</f>
        <v>49000</v>
      </c>
    </row>
    <row r="438" spans="1:20" x14ac:dyDescent="0.25">
      <c r="A438" s="677" t="s">
        <v>28</v>
      </c>
      <c r="B438" s="677"/>
      <c r="C438" s="677"/>
      <c r="D438" s="677"/>
      <c r="E438" s="677"/>
      <c r="F438" s="678">
        <f>F437+I437</f>
        <v>49000</v>
      </c>
      <c r="G438" s="677"/>
      <c r="H438" s="677"/>
      <c r="I438" s="677"/>
      <c r="J438" s="677"/>
      <c r="K438" s="677"/>
      <c r="L438" s="197">
        <f>F427+F438</f>
        <v>74000</v>
      </c>
      <c r="N438" s="239"/>
    </row>
    <row r="439" spans="1:20" ht="15.75" x14ac:dyDescent="0.25">
      <c r="A439" s="82"/>
      <c r="B439" s="679" t="s">
        <v>318</v>
      </c>
      <c r="C439" s="679"/>
      <c r="D439" s="679"/>
      <c r="E439" s="679"/>
      <c r="F439" s="680">
        <f>F438+F427</f>
        <v>74000</v>
      </c>
      <c r="G439" s="681"/>
      <c r="H439" s="681"/>
      <c r="I439" s="681"/>
      <c r="J439" s="681"/>
      <c r="K439" s="682"/>
      <c r="L439" s="62"/>
      <c r="M439" s="62"/>
      <c r="N439" s="62"/>
      <c r="O439" s="62"/>
      <c r="P439" s="62"/>
      <c r="Q439" s="62"/>
      <c r="R439" s="62"/>
      <c r="S439" s="62"/>
      <c r="T439" s="62"/>
    </row>
    <row r="440" spans="1:20" ht="6" customHeight="1" x14ac:dyDescent="0.25"/>
    <row r="441" spans="1:20" ht="20.25" x14ac:dyDescent="0.25">
      <c r="A441" s="650" t="s">
        <v>300</v>
      </c>
      <c r="B441" s="650"/>
      <c r="C441" s="650"/>
      <c r="D441" s="650"/>
      <c r="E441" s="650"/>
      <c r="F441" s="650"/>
      <c r="G441" s="650"/>
      <c r="H441" s="650"/>
      <c r="I441" s="650"/>
      <c r="J441" s="650"/>
      <c r="K441" s="650"/>
    </row>
    <row r="442" spans="1:20" ht="18.75" x14ac:dyDescent="0.25">
      <c r="A442" s="651" t="s">
        <v>139</v>
      </c>
      <c r="B442" s="652"/>
      <c r="C442" s="652"/>
      <c r="D442" s="653" t="s">
        <v>207</v>
      </c>
      <c r="E442" s="653"/>
      <c r="F442" s="653"/>
      <c r="G442" s="654"/>
      <c r="H442" s="654"/>
      <c r="I442" s="655" t="s">
        <v>141</v>
      </c>
      <c r="J442" s="655"/>
      <c r="K442" s="656"/>
    </row>
    <row r="443" spans="1:20" x14ac:dyDescent="0.25">
      <c r="A443" s="651" t="s">
        <v>2</v>
      </c>
      <c r="B443" s="652"/>
      <c r="C443" s="652"/>
      <c r="D443" s="199" t="s">
        <v>301</v>
      </c>
      <c r="E443" s="199"/>
      <c r="F443" s="199"/>
      <c r="G443" s="200"/>
      <c r="H443" s="200"/>
      <c r="I443" s="200"/>
      <c r="J443" s="200"/>
      <c r="K443" s="201"/>
    </row>
    <row r="444" spans="1:20" x14ac:dyDescent="0.25">
      <c r="A444" s="651" t="s">
        <v>143</v>
      </c>
      <c r="B444" s="652"/>
      <c r="C444" s="652"/>
      <c r="D444" s="202" t="s">
        <v>349</v>
      </c>
      <c r="E444" s="199"/>
      <c r="F444" s="199"/>
      <c r="G444" s="200"/>
      <c r="H444" s="200"/>
      <c r="I444" s="200"/>
      <c r="J444" s="200"/>
      <c r="K444" s="201"/>
    </row>
    <row r="445" spans="1:20" x14ac:dyDescent="0.25">
      <c r="A445" s="651" t="s">
        <v>6</v>
      </c>
      <c r="B445" s="652"/>
      <c r="C445" s="652"/>
      <c r="D445" s="202" t="s">
        <v>350</v>
      </c>
      <c r="E445" s="199"/>
      <c r="F445" s="199"/>
      <c r="G445" s="200"/>
      <c r="H445" s="200"/>
      <c r="I445" s="200"/>
      <c r="J445" s="200"/>
      <c r="K445" s="201"/>
    </row>
    <row r="446" spans="1:20" x14ac:dyDescent="0.25">
      <c r="A446" s="651" t="s">
        <v>303</v>
      </c>
      <c r="B446" s="652"/>
      <c r="C446" s="652"/>
      <c r="D446" s="202" t="s">
        <v>351</v>
      </c>
      <c r="E446" s="199"/>
      <c r="F446" s="199"/>
      <c r="G446" s="200"/>
      <c r="H446" s="200"/>
      <c r="I446" s="200"/>
      <c r="J446" s="200"/>
      <c r="K446" s="201"/>
    </row>
    <row r="447" spans="1:20" ht="17.25" customHeight="1" x14ac:dyDescent="0.25">
      <c r="A447" s="667" t="s">
        <v>209</v>
      </c>
      <c r="B447" s="667"/>
      <c r="C447" s="667"/>
      <c r="D447" s="667"/>
      <c r="E447" s="667"/>
      <c r="F447" s="667"/>
      <c r="G447" s="667"/>
      <c r="H447" s="667"/>
      <c r="I447" s="667"/>
      <c r="J447" s="667"/>
      <c r="K447" s="667"/>
      <c r="L447" s="240"/>
      <c r="M447" s="240"/>
      <c r="N447" s="240"/>
      <c r="O447" s="240"/>
      <c r="P447" s="240"/>
      <c r="Q447" s="240"/>
      <c r="R447" s="240"/>
      <c r="S447" s="240"/>
      <c r="T447" s="240"/>
    </row>
    <row r="448" spans="1:20" ht="11.25" customHeight="1" x14ac:dyDescent="0.25">
      <c r="A448" s="661">
        <v>1</v>
      </c>
      <c r="B448" s="664"/>
      <c r="C448" s="665"/>
      <c r="D448" s="665"/>
      <c r="E448" s="666"/>
      <c r="F448" s="658" t="s">
        <v>14</v>
      </c>
      <c r="G448" s="659"/>
      <c r="H448" s="659"/>
      <c r="I448" s="659"/>
      <c r="J448" s="659"/>
      <c r="K448" s="660"/>
      <c r="L448" s="240"/>
      <c r="M448" s="240"/>
      <c r="N448" s="240"/>
      <c r="O448" s="240"/>
      <c r="P448" s="240"/>
      <c r="Q448" s="240"/>
      <c r="R448" s="240"/>
      <c r="S448" s="240"/>
      <c r="T448" s="240"/>
    </row>
    <row r="449" spans="1:20" x14ac:dyDescent="0.25">
      <c r="A449" s="662"/>
      <c r="B449" s="657" t="s">
        <v>190</v>
      </c>
      <c r="C449" s="657"/>
      <c r="D449" s="657"/>
      <c r="E449" s="657"/>
      <c r="F449" s="657" t="s">
        <v>307</v>
      </c>
      <c r="G449" s="657"/>
      <c r="H449" s="207" t="s">
        <v>159</v>
      </c>
      <c r="I449" s="657" t="s">
        <v>308</v>
      </c>
      <c r="J449" s="657"/>
      <c r="K449" s="657"/>
    </row>
    <row r="450" spans="1:20" ht="29.25" customHeight="1" x14ac:dyDescent="0.25">
      <c r="A450" s="662"/>
      <c r="B450" s="657" t="s">
        <v>33</v>
      </c>
      <c r="C450" s="657"/>
      <c r="D450" s="657"/>
      <c r="E450" s="657"/>
      <c r="F450" s="658" t="s">
        <v>309</v>
      </c>
      <c r="G450" s="659"/>
      <c r="H450" s="659"/>
      <c r="I450" s="659"/>
      <c r="J450" s="659"/>
      <c r="K450" s="660"/>
    </row>
    <row r="451" spans="1:20" x14ac:dyDescent="0.25">
      <c r="A451" s="662"/>
      <c r="B451" s="657" t="s">
        <v>310</v>
      </c>
      <c r="C451" s="657"/>
      <c r="D451" s="657"/>
      <c r="E451" s="657"/>
      <c r="F451" s="658">
        <v>2</v>
      </c>
      <c r="G451" s="659"/>
      <c r="H451" s="659"/>
      <c r="I451" s="659"/>
      <c r="J451" s="659"/>
      <c r="K451" s="660"/>
      <c r="L451" s="197">
        <f>F456*0.4</f>
        <v>10000</v>
      </c>
    </row>
    <row r="452" spans="1:20" x14ac:dyDescent="0.25">
      <c r="A452" s="662"/>
      <c r="B452" s="657" t="s">
        <v>311</v>
      </c>
      <c r="C452" s="657"/>
      <c r="D452" s="657"/>
      <c r="E452" s="657"/>
      <c r="F452" s="658">
        <v>4</v>
      </c>
      <c r="G452" s="659"/>
      <c r="H452" s="659"/>
      <c r="I452" s="659"/>
      <c r="J452" s="659"/>
      <c r="K452" s="660"/>
      <c r="L452" s="197">
        <f>F456*0.6</f>
        <v>15000</v>
      </c>
    </row>
    <row r="453" spans="1:20" x14ac:dyDescent="0.25">
      <c r="A453" s="662"/>
      <c r="B453" s="657" t="s">
        <v>250</v>
      </c>
      <c r="C453" s="657"/>
      <c r="D453" s="657"/>
      <c r="E453" s="657"/>
      <c r="F453" s="658">
        <v>6</v>
      </c>
      <c r="G453" s="659"/>
      <c r="H453" s="659"/>
      <c r="I453" s="659"/>
      <c r="J453" s="659"/>
      <c r="K453" s="660"/>
    </row>
    <row r="454" spans="1:20" x14ac:dyDescent="0.25">
      <c r="A454" s="662"/>
      <c r="B454" s="657" t="s">
        <v>312</v>
      </c>
      <c r="C454" s="657"/>
      <c r="D454" s="657"/>
      <c r="E454" s="657"/>
      <c r="F454" s="658">
        <f>L451/(F452-F451)</f>
        <v>5000</v>
      </c>
      <c r="G454" s="659"/>
      <c r="H454" s="659"/>
      <c r="I454" s="659"/>
      <c r="J454" s="659"/>
      <c r="K454" s="660"/>
    </row>
    <row r="455" spans="1:20" x14ac:dyDescent="0.25">
      <c r="A455" s="662"/>
      <c r="B455" s="657" t="s">
        <v>313</v>
      </c>
      <c r="C455" s="657"/>
      <c r="D455" s="657"/>
      <c r="E455" s="657"/>
      <c r="F455" s="658">
        <f>L452/(F453-F452)</f>
        <v>7500</v>
      </c>
      <c r="G455" s="659"/>
      <c r="H455" s="659"/>
      <c r="I455" s="659"/>
      <c r="J455" s="659"/>
      <c r="K455" s="660"/>
    </row>
    <row r="456" spans="1:20" x14ac:dyDescent="0.25">
      <c r="A456" s="663"/>
      <c r="B456" s="668" t="s">
        <v>27</v>
      </c>
      <c r="C456" s="668"/>
      <c r="D456" s="668"/>
      <c r="E456" s="668"/>
      <c r="F456" s="671">
        <v>25000</v>
      </c>
      <c r="G456" s="672"/>
      <c r="H456" s="672"/>
      <c r="I456" s="672"/>
      <c r="J456" s="672"/>
      <c r="K456" s="673"/>
      <c r="Q456" s="197">
        <f>74000*0.35</f>
        <v>25900</v>
      </c>
    </row>
    <row r="457" spans="1:20" ht="9.75" customHeight="1" x14ac:dyDescent="0.25">
      <c r="A457" s="208"/>
      <c r="B457" s="209"/>
      <c r="C457" s="209"/>
      <c r="D457" s="209"/>
      <c r="E457" s="209"/>
      <c r="F457" s="209"/>
      <c r="G457" s="209"/>
      <c r="H457" s="209"/>
      <c r="I457" s="209"/>
      <c r="J457" s="209"/>
      <c r="K457" s="210"/>
      <c r="L457" s="235"/>
      <c r="M457" s="235"/>
      <c r="N457" s="235"/>
      <c r="O457" s="235"/>
      <c r="P457" s="235"/>
      <c r="Q457" s="235"/>
      <c r="R457" s="235"/>
      <c r="S457" s="235"/>
      <c r="T457" s="235"/>
    </row>
    <row r="458" spans="1:20" x14ac:dyDescent="0.25">
      <c r="A458" s="674" t="s">
        <v>215</v>
      </c>
      <c r="B458" s="675"/>
      <c r="C458" s="675"/>
      <c r="D458" s="675"/>
      <c r="E458" s="676"/>
      <c r="F458" s="657" t="s">
        <v>14</v>
      </c>
      <c r="G458" s="657"/>
      <c r="H458" s="657"/>
      <c r="I458" s="657" t="s">
        <v>15</v>
      </c>
      <c r="J458" s="657"/>
      <c r="K458" s="657"/>
    </row>
    <row r="459" spans="1:20" x14ac:dyDescent="0.25">
      <c r="A459" s="657">
        <v>2</v>
      </c>
      <c r="B459" s="668" t="s">
        <v>17</v>
      </c>
      <c r="C459" s="668"/>
      <c r="D459" s="668"/>
      <c r="E459" s="668"/>
      <c r="F459" s="214" t="s">
        <v>307</v>
      </c>
      <c r="G459" s="215" t="s">
        <v>159</v>
      </c>
      <c r="H459" s="214" t="s">
        <v>314</v>
      </c>
      <c r="I459" s="214" t="s">
        <v>315</v>
      </c>
      <c r="J459" s="215" t="s">
        <v>162</v>
      </c>
      <c r="K459" s="216" t="s">
        <v>308</v>
      </c>
    </row>
    <row r="460" spans="1:20" ht="33" customHeight="1" x14ac:dyDescent="0.25">
      <c r="A460" s="657"/>
      <c r="B460" s="668" t="s">
        <v>20</v>
      </c>
      <c r="C460" s="668"/>
      <c r="D460" s="668"/>
      <c r="E460" s="668"/>
      <c r="F460" s="668" t="s">
        <v>165</v>
      </c>
      <c r="G460" s="668"/>
      <c r="H460" s="668"/>
      <c r="I460" s="668"/>
      <c r="J460" s="668"/>
      <c r="K460" s="668"/>
    </row>
    <row r="461" spans="1:20" x14ac:dyDescent="0.25">
      <c r="A461" s="657"/>
      <c r="B461" s="668" t="s">
        <v>316</v>
      </c>
      <c r="C461" s="668"/>
      <c r="D461" s="668"/>
      <c r="E461" s="668"/>
      <c r="F461" s="669">
        <v>5</v>
      </c>
      <c r="G461" s="669"/>
      <c r="H461" s="669"/>
      <c r="I461" s="669">
        <v>20</v>
      </c>
      <c r="J461" s="669"/>
      <c r="K461" s="669"/>
      <c r="L461" s="236"/>
    </row>
    <row r="462" spans="1:20" x14ac:dyDescent="0.25">
      <c r="A462" s="657"/>
      <c r="B462" s="668" t="s">
        <v>317</v>
      </c>
      <c r="C462" s="668"/>
      <c r="D462" s="668"/>
      <c r="E462" s="668"/>
      <c r="F462" s="669">
        <v>12</v>
      </c>
      <c r="G462" s="669"/>
      <c r="H462" s="669"/>
      <c r="I462" s="669">
        <v>60</v>
      </c>
      <c r="J462" s="669"/>
      <c r="K462" s="669"/>
      <c r="L462" s="236"/>
    </row>
    <row r="463" spans="1:20" x14ac:dyDescent="0.25">
      <c r="A463" s="657"/>
      <c r="B463" s="668" t="s">
        <v>25</v>
      </c>
      <c r="C463" s="668"/>
      <c r="D463" s="668"/>
      <c r="E463" s="668"/>
      <c r="F463" s="669">
        <v>20</v>
      </c>
      <c r="G463" s="669"/>
      <c r="H463" s="669"/>
      <c r="I463" s="669">
        <v>90</v>
      </c>
      <c r="J463" s="669"/>
      <c r="K463" s="669"/>
      <c r="L463" s="237"/>
      <c r="P463" s="197">
        <f>Q466*0.6</f>
        <v>29400</v>
      </c>
    </row>
    <row r="464" spans="1:20" x14ac:dyDescent="0.25">
      <c r="A464" s="657"/>
      <c r="B464" s="668" t="s">
        <v>187</v>
      </c>
      <c r="C464" s="668"/>
      <c r="D464" s="668"/>
      <c r="E464" s="668"/>
      <c r="F464" s="670">
        <f>L464/(F462-F461)</f>
        <v>1120</v>
      </c>
      <c r="G464" s="670"/>
      <c r="H464" s="670"/>
      <c r="I464" s="670">
        <f>M464/(I462-I461)</f>
        <v>294</v>
      </c>
      <c r="J464" s="670"/>
      <c r="K464" s="670"/>
      <c r="L464" s="197">
        <f>F466*0.4</f>
        <v>7840</v>
      </c>
      <c r="M464" s="197">
        <f>I466*0.4</f>
        <v>11760</v>
      </c>
    </row>
    <row r="465" spans="1:21" x14ac:dyDescent="0.25">
      <c r="A465" s="657"/>
      <c r="B465" s="668" t="s">
        <v>187</v>
      </c>
      <c r="C465" s="668"/>
      <c r="D465" s="668"/>
      <c r="E465" s="668"/>
      <c r="F465" s="670">
        <f>L465/(F463-F462)</f>
        <v>1470</v>
      </c>
      <c r="G465" s="670"/>
      <c r="H465" s="670"/>
      <c r="I465" s="670">
        <f>M465/(I463-I462)</f>
        <v>588</v>
      </c>
      <c r="J465" s="670"/>
      <c r="K465" s="670"/>
      <c r="L465" s="197">
        <f>F466*0.6</f>
        <v>11760</v>
      </c>
      <c r="M465" s="197">
        <f>I466*0.6</f>
        <v>17640</v>
      </c>
    </row>
    <row r="466" spans="1:21" x14ac:dyDescent="0.25">
      <c r="A466" s="657"/>
      <c r="B466" s="668" t="s">
        <v>27</v>
      </c>
      <c r="C466" s="668"/>
      <c r="D466" s="668"/>
      <c r="E466" s="668"/>
      <c r="F466" s="678">
        <v>19600</v>
      </c>
      <c r="G466" s="678"/>
      <c r="H466" s="678"/>
      <c r="I466" s="678">
        <v>29400</v>
      </c>
      <c r="J466" s="678"/>
      <c r="K466" s="678"/>
      <c r="L466" s="238"/>
      <c r="Q466" s="197">
        <f>74000-25000</f>
        <v>49000</v>
      </c>
    </row>
    <row r="467" spans="1:21" x14ac:dyDescent="0.25">
      <c r="A467" s="677" t="s">
        <v>28</v>
      </c>
      <c r="B467" s="677"/>
      <c r="C467" s="677"/>
      <c r="D467" s="677"/>
      <c r="E467" s="677"/>
      <c r="F467" s="678">
        <f>F466+I466</f>
        <v>49000</v>
      </c>
      <c r="G467" s="677"/>
      <c r="H467" s="677"/>
      <c r="I467" s="677"/>
      <c r="J467" s="677"/>
      <c r="K467" s="677"/>
      <c r="L467" s="197">
        <f>F456+F467</f>
        <v>74000</v>
      </c>
      <c r="N467" s="239"/>
    </row>
    <row r="468" spans="1:21" ht="15.75" x14ac:dyDescent="0.25">
      <c r="A468" s="82"/>
      <c r="B468" s="679" t="s">
        <v>318</v>
      </c>
      <c r="C468" s="679"/>
      <c r="D468" s="679"/>
      <c r="E468" s="679"/>
      <c r="F468" s="680">
        <f>F467+F456</f>
        <v>74000</v>
      </c>
      <c r="G468" s="681"/>
      <c r="H468" s="681"/>
      <c r="I468" s="681"/>
      <c r="J468" s="681"/>
      <c r="K468" s="682"/>
      <c r="L468" s="62"/>
      <c r="M468" s="62"/>
      <c r="N468" s="62"/>
      <c r="O468" s="62"/>
      <c r="P468" s="62"/>
      <c r="Q468" s="62"/>
      <c r="R468" s="62"/>
      <c r="S468" s="62"/>
      <c r="T468" s="62"/>
    </row>
    <row r="469" spans="1:21" ht="6.75" customHeight="1" x14ac:dyDescent="0.25"/>
    <row r="470" spans="1:21" ht="20.25" x14ac:dyDescent="0.25">
      <c r="A470" s="650" t="s">
        <v>300</v>
      </c>
      <c r="B470" s="650"/>
      <c r="C470" s="650"/>
      <c r="D470" s="650"/>
      <c r="E470" s="650"/>
      <c r="F470" s="650"/>
      <c r="G470" s="650"/>
      <c r="H470" s="650"/>
      <c r="I470" s="650"/>
      <c r="J470" s="650"/>
      <c r="K470" s="650"/>
    </row>
    <row r="471" spans="1:21" ht="18.75" x14ac:dyDescent="0.25">
      <c r="A471" s="651" t="s">
        <v>139</v>
      </c>
      <c r="B471" s="652"/>
      <c r="C471" s="652"/>
      <c r="D471" s="653" t="s">
        <v>207</v>
      </c>
      <c r="E471" s="653"/>
      <c r="F471" s="653"/>
      <c r="G471" s="654"/>
      <c r="H471" s="654"/>
      <c r="I471" s="655" t="s">
        <v>141</v>
      </c>
      <c r="J471" s="655"/>
      <c r="K471" s="656"/>
    </row>
    <row r="472" spans="1:21" x14ac:dyDescent="0.25">
      <c r="A472" s="651" t="s">
        <v>2</v>
      </c>
      <c r="B472" s="652"/>
      <c r="C472" s="652"/>
      <c r="D472" s="199" t="s">
        <v>301</v>
      </c>
      <c r="E472" s="199"/>
      <c r="F472" s="199"/>
      <c r="G472" s="200"/>
      <c r="H472" s="200"/>
      <c r="I472" s="200"/>
      <c r="J472" s="200"/>
      <c r="K472" s="201"/>
    </row>
    <row r="473" spans="1:21" x14ac:dyDescent="0.25">
      <c r="A473" s="651" t="s">
        <v>143</v>
      </c>
      <c r="B473" s="652"/>
      <c r="C473" s="652"/>
      <c r="D473" s="202" t="s">
        <v>349</v>
      </c>
      <c r="E473" s="199"/>
      <c r="F473" s="199"/>
      <c r="G473" s="200"/>
      <c r="H473" s="200"/>
      <c r="I473" s="200"/>
      <c r="J473" s="200"/>
      <c r="K473" s="201"/>
    </row>
    <row r="474" spans="1:21" x14ac:dyDescent="0.25">
      <c r="A474" s="651" t="s">
        <v>6</v>
      </c>
      <c r="B474" s="652"/>
      <c r="C474" s="652"/>
      <c r="D474" s="202" t="s">
        <v>352</v>
      </c>
      <c r="E474" s="199"/>
      <c r="F474" s="199"/>
      <c r="G474" s="200"/>
      <c r="H474" s="200"/>
      <c r="I474" s="200"/>
      <c r="J474" s="200"/>
      <c r="K474" s="201"/>
    </row>
    <row r="475" spans="1:21" x14ac:dyDescent="0.25">
      <c r="A475" s="651" t="s">
        <v>303</v>
      </c>
      <c r="B475" s="652"/>
      <c r="C475" s="652"/>
      <c r="D475" s="202" t="s">
        <v>353</v>
      </c>
      <c r="E475" s="199"/>
      <c r="F475" s="199"/>
      <c r="G475" s="200"/>
      <c r="H475" s="200"/>
      <c r="I475" s="200"/>
      <c r="J475" s="200"/>
      <c r="K475" s="201"/>
    </row>
    <row r="476" spans="1:21" ht="20.25" x14ac:dyDescent="0.25">
      <c r="A476" s="667" t="s">
        <v>209</v>
      </c>
      <c r="B476" s="667"/>
      <c r="C476" s="667"/>
      <c r="D476" s="667"/>
      <c r="E476" s="667"/>
      <c r="F476" s="667"/>
      <c r="G476" s="667"/>
      <c r="H476" s="667"/>
      <c r="I476" s="667"/>
      <c r="J476" s="667"/>
      <c r="K476" s="667"/>
      <c r="L476" s="240"/>
      <c r="M476" s="240"/>
      <c r="N476" s="240"/>
      <c r="O476" s="240"/>
      <c r="P476" s="240"/>
      <c r="Q476" s="240"/>
      <c r="R476" s="240"/>
      <c r="S476" s="240"/>
      <c r="T476" s="240"/>
      <c r="U476" s="240"/>
    </row>
    <row r="477" spans="1:21" ht="20.25" x14ac:dyDescent="0.25">
      <c r="A477" s="661">
        <v>1</v>
      </c>
      <c r="B477" s="664"/>
      <c r="C477" s="665"/>
      <c r="D477" s="665"/>
      <c r="E477" s="666"/>
      <c r="F477" s="658" t="s">
        <v>14</v>
      </c>
      <c r="G477" s="659"/>
      <c r="H477" s="659"/>
      <c r="I477" s="659"/>
      <c r="J477" s="659"/>
      <c r="K477" s="660"/>
      <c r="L477" s="240"/>
      <c r="M477" s="240"/>
      <c r="N477" s="240"/>
      <c r="O477" s="240"/>
      <c r="P477" s="240"/>
      <c r="Q477" s="240"/>
      <c r="R477" s="240"/>
      <c r="S477" s="240"/>
      <c r="T477" s="240"/>
      <c r="U477" s="240"/>
    </row>
    <row r="478" spans="1:21" x14ac:dyDescent="0.25">
      <c r="A478" s="662"/>
      <c r="B478" s="657" t="s">
        <v>190</v>
      </c>
      <c r="C478" s="657"/>
      <c r="D478" s="657"/>
      <c r="E478" s="657"/>
      <c r="F478" s="657" t="s">
        <v>307</v>
      </c>
      <c r="G478" s="657"/>
      <c r="H478" s="207" t="s">
        <v>159</v>
      </c>
      <c r="I478" s="657" t="s">
        <v>308</v>
      </c>
      <c r="J478" s="657"/>
      <c r="K478" s="657"/>
    </row>
    <row r="479" spans="1:21" ht="31.5" customHeight="1" x14ac:dyDescent="0.25">
      <c r="A479" s="662"/>
      <c r="B479" s="657" t="s">
        <v>33</v>
      </c>
      <c r="C479" s="657"/>
      <c r="D479" s="657"/>
      <c r="E479" s="657"/>
      <c r="F479" s="658" t="s">
        <v>309</v>
      </c>
      <c r="G479" s="659"/>
      <c r="H479" s="659"/>
      <c r="I479" s="659"/>
      <c r="J479" s="659"/>
      <c r="K479" s="660"/>
    </row>
    <row r="480" spans="1:21" x14ac:dyDescent="0.25">
      <c r="A480" s="662"/>
      <c r="B480" s="657" t="s">
        <v>310</v>
      </c>
      <c r="C480" s="657"/>
      <c r="D480" s="657"/>
      <c r="E480" s="657"/>
      <c r="F480" s="658">
        <v>2</v>
      </c>
      <c r="G480" s="659"/>
      <c r="H480" s="659"/>
      <c r="I480" s="659"/>
      <c r="J480" s="659"/>
      <c r="K480" s="660"/>
      <c r="L480" s="197">
        <f>F485*0.4</f>
        <v>10000</v>
      </c>
    </row>
    <row r="481" spans="1:21" x14ac:dyDescent="0.25">
      <c r="A481" s="662"/>
      <c r="B481" s="657" t="s">
        <v>311</v>
      </c>
      <c r="C481" s="657"/>
      <c r="D481" s="657"/>
      <c r="E481" s="657"/>
      <c r="F481" s="658">
        <v>4</v>
      </c>
      <c r="G481" s="659"/>
      <c r="H481" s="659"/>
      <c r="I481" s="659"/>
      <c r="J481" s="659"/>
      <c r="K481" s="660"/>
      <c r="L481" s="197">
        <f>F485*0.6</f>
        <v>15000</v>
      </c>
    </row>
    <row r="482" spans="1:21" x14ac:dyDescent="0.25">
      <c r="A482" s="662"/>
      <c r="B482" s="657" t="s">
        <v>250</v>
      </c>
      <c r="C482" s="657"/>
      <c r="D482" s="657"/>
      <c r="E482" s="657"/>
      <c r="F482" s="658">
        <v>6</v>
      </c>
      <c r="G482" s="659"/>
      <c r="H482" s="659"/>
      <c r="I482" s="659"/>
      <c r="J482" s="659"/>
      <c r="K482" s="660"/>
    </row>
    <row r="483" spans="1:21" x14ac:dyDescent="0.25">
      <c r="A483" s="662"/>
      <c r="B483" s="657" t="s">
        <v>312</v>
      </c>
      <c r="C483" s="657"/>
      <c r="D483" s="657"/>
      <c r="E483" s="657"/>
      <c r="F483" s="658">
        <f>L480/(F481-F480)</f>
        <v>5000</v>
      </c>
      <c r="G483" s="659"/>
      <c r="H483" s="659"/>
      <c r="I483" s="659"/>
      <c r="J483" s="659"/>
      <c r="K483" s="660"/>
    </row>
    <row r="484" spans="1:21" x14ac:dyDescent="0.25">
      <c r="A484" s="662"/>
      <c r="B484" s="657" t="s">
        <v>313</v>
      </c>
      <c r="C484" s="657"/>
      <c r="D484" s="657"/>
      <c r="E484" s="657"/>
      <c r="F484" s="658">
        <f>L481/(F482-F481)</f>
        <v>7500</v>
      </c>
      <c r="G484" s="659"/>
      <c r="H484" s="659"/>
      <c r="I484" s="659"/>
      <c r="J484" s="659"/>
      <c r="K484" s="660"/>
    </row>
    <row r="485" spans="1:21" x14ac:dyDescent="0.25">
      <c r="A485" s="663"/>
      <c r="B485" s="668" t="s">
        <v>27</v>
      </c>
      <c r="C485" s="668"/>
      <c r="D485" s="668"/>
      <c r="E485" s="668"/>
      <c r="F485" s="671">
        <v>25000</v>
      </c>
      <c r="G485" s="672"/>
      <c r="H485" s="672"/>
      <c r="I485" s="672"/>
      <c r="J485" s="672"/>
      <c r="K485" s="673"/>
      <c r="Q485" s="197">
        <f>74000*0.35</f>
        <v>25900</v>
      </c>
    </row>
    <row r="486" spans="1:21" ht="20.25" x14ac:dyDescent="0.25">
      <c r="A486" s="208"/>
      <c r="B486" s="209"/>
      <c r="C486" s="209"/>
      <c r="D486" s="209"/>
      <c r="E486" s="209"/>
      <c r="F486" s="209"/>
      <c r="G486" s="209"/>
      <c r="H486" s="209"/>
      <c r="I486" s="209"/>
      <c r="J486" s="209"/>
      <c r="K486" s="210"/>
      <c r="L486" s="235"/>
      <c r="M486" s="235"/>
      <c r="N486" s="235"/>
      <c r="O486" s="235"/>
      <c r="P486" s="235"/>
      <c r="Q486" s="235"/>
      <c r="R486" s="235"/>
      <c r="S486" s="235"/>
      <c r="T486" s="235"/>
      <c r="U486" s="235"/>
    </row>
    <row r="487" spans="1:21" x14ac:dyDescent="0.25">
      <c r="A487" s="674" t="s">
        <v>215</v>
      </c>
      <c r="B487" s="675"/>
      <c r="C487" s="675"/>
      <c r="D487" s="675"/>
      <c r="E487" s="676"/>
      <c r="F487" s="657" t="s">
        <v>14</v>
      </c>
      <c r="G487" s="657"/>
      <c r="H487" s="657"/>
      <c r="I487" s="657" t="s">
        <v>15</v>
      </c>
      <c r="J487" s="657"/>
      <c r="K487" s="657"/>
    </row>
    <row r="488" spans="1:21" x14ac:dyDescent="0.25">
      <c r="A488" s="657">
        <v>2</v>
      </c>
      <c r="B488" s="668" t="s">
        <v>17</v>
      </c>
      <c r="C488" s="668"/>
      <c r="D488" s="668"/>
      <c r="E488" s="668"/>
      <c r="F488" s="214" t="s">
        <v>307</v>
      </c>
      <c r="G488" s="215" t="s">
        <v>159</v>
      </c>
      <c r="H488" s="214" t="s">
        <v>314</v>
      </c>
      <c r="I488" s="214" t="s">
        <v>315</v>
      </c>
      <c r="J488" s="215" t="s">
        <v>162</v>
      </c>
      <c r="K488" s="216" t="s">
        <v>308</v>
      </c>
    </row>
    <row r="489" spans="1:21" ht="30.75" customHeight="1" x14ac:dyDescent="0.25">
      <c r="A489" s="657"/>
      <c r="B489" s="668" t="s">
        <v>20</v>
      </c>
      <c r="C489" s="668"/>
      <c r="D489" s="668"/>
      <c r="E489" s="668"/>
      <c r="F489" s="668" t="s">
        <v>165</v>
      </c>
      <c r="G489" s="668"/>
      <c r="H489" s="668"/>
      <c r="I489" s="668"/>
      <c r="J489" s="668"/>
      <c r="K489" s="668"/>
    </row>
    <row r="490" spans="1:21" x14ac:dyDescent="0.25">
      <c r="A490" s="657"/>
      <c r="B490" s="668" t="s">
        <v>316</v>
      </c>
      <c r="C490" s="668"/>
      <c r="D490" s="668"/>
      <c r="E490" s="668"/>
      <c r="F490" s="669">
        <v>5</v>
      </c>
      <c r="G490" s="669"/>
      <c r="H490" s="669"/>
      <c r="I490" s="669">
        <v>20</v>
      </c>
      <c r="J490" s="669"/>
      <c r="K490" s="669"/>
      <c r="L490" s="236"/>
    </row>
    <row r="491" spans="1:21" x14ac:dyDescent="0.25">
      <c r="A491" s="657"/>
      <c r="B491" s="668" t="s">
        <v>317</v>
      </c>
      <c r="C491" s="668"/>
      <c r="D491" s="668"/>
      <c r="E491" s="668"/>
      <c r="F491" s="669">
        <v>12</v>
      </c>
      <c r="G491" s="669"/>
      <c r="H491" s="669"/>
      <c r="I491" s="669">
        <v>60</v>
      </c>
      <c r="J491" s="669"/>
      <c r="K491" s="669"/>
      <c r="L491" s="236"/>
    </row>
    <row r="492" spans="1:21" x14ac:dyDescent="0.25">
      <c r="A492" s="657"/>
      <c r="B492" s="668" t="s">
        <v>25</v>
      </c>
      <c r="C492" s="668"/>
      <c r="D492" s="668"/>
      <c r="E492" s="668"/>
      <c r="F492" s="669">
        <v>20</v>
      </c>
      <c r="G492" s="669"/>
      <c r="H492" s="669"/>
      <c r="I492" s="669">
        <v>90</v>
      </c>
      <c r="J492" s="669"/>
      <c r="K492" s="669"/>
      <c r="L492" s="237"/>
      <c r="P492" s="197">
        <f>Q495*0.6</f>
        <v>29400</v>
      </c>
    </row>
    <row r="493" spans="1:21" x14ac:dyDescent="0.25">
      <c r="A493" s="657"/>
      <c r="B493" s="668" t="s">
        <v>187</v>
      </c>
      <c r="C493" s="668"/>
      <c r="D493" s="668"/>
      <c r="E493" s="668"/>
      <c r="F493" s="670">
        <f>L493/(F491-F490)</f>
        <v>1120</v>
      </c>
      <c r="G493" s="670"/>
      <c r="H493" s="670"/>
      <c r="I493" s="670">
        <f>M493/(I491-I490)</f>
        <v>294</v>
      </c>
      <c r="J493" s="670"/>
      <c r="K493" s="670"/>
      <c r="L493" s="197">
        <f>F495*0.4</f>
        <v>7840</v>
      </c>
      <c r="M493" s="197">
        <f>I495*0.4</f>
        <v>11760</v>
      </c>
    </row>
    <row r="494" spans="1:21" x14ac:dyDescent="0.25">
      <c r="A494" s="657"/>
      <c r="B494" s="668" t="s">
        <v>187</v>
      </c>
      <c r="C494" s="668"/>
      <c r="D494" s="668"/>
      <c r="E494" s="668"/>
      <c r="F494" s="670">
        <f>L494/(F492-F491)</f>
        <v>1470</v>
      </c>
      <c r="G494" s="670"/>
      <c r="H494" s="670"/>
      <c r="I494" s="670">
        <f>M494/(I492-I491)</f>
        <v>588</v>
      </c>
      <c r="J494" s="670"/>
      <c r="K494" s="670"/>
      <c r="L494" s="197">
        <f>F495*0.6</f>
        <v>11760</v>
      </c>
      <c r="M494" s="197">
        <f>I495*0.6</f>
        <v>17640</v>
      </c>
    </row>
    <row r="495" spans="1:21" x14ac:dyDescent="0.25">
      <c r="A495" s="657"/>
      <c r="B495" s="668" t="s">
        <v>27</v>
      </c>
      <c r="C495" s="668"/>
      <c r="D495" s="668"/>
      <c r="E495" s="668"/>
      <c r="F495" s="678">
        <v>19600</v>
      </c>
      <c r="G495" s="678"/>
      <c r="H495" s="678"/>
      <c r="I495" s="678">
        <v>29400</v>
      </c>
      <c r="J495" s="678"/>
      <c r="K495" s="678"/>
      <c r="L495" s="238"/>
      <c r="Q495" s="197">
        <f>74000-25000</f>
        <v>49000</v>
      </c>
    </row>
    <row r="496" spans="1:21" x14ac:dyDescent="0.25">
      <c r="A496" s="677" t="s">
        <v>28</v>
      </c>
      <c r="B496" s="677"/>
      <c r="C496" s="677"/>
      <c r="D496" s="677"/>
      <c r="E496" s="677"/>
      <c r="F496" s="678">
        <f>F495+I495</f>
        <v>49000</v>
      </c>
      <c r="G496" s="677"/>
      <c r="H496" s="677"/>
      <c r="I496" s="677"/>
      <c r="J496" s="677"/>
      <c r="K496" s="677"/>
      <c r="L496" s="197">
        <f>F485+F496</f>
        <v>74000</v>
      </c>
      <c r="N496" s="239"/>
    </row>
    <row r="497" spans="1:21" ht="15.75" x14ac:dyDescent="0.25">
      <c r="A497" s="82"/>
      <c r="B497" s="679" t="s">
        <v>318</v>
      </c>
      <c r="C497" s="679"/>
      <c r="D497" s="679"/>
      <c r="E497" s="679"/>
      <c r="F497" s="680">
        <f>F496+F485</f>
        <v>74000</v>
      </c>
      <c r="G497" s="681"/>
      <c r="H497" s="681"/>
      <c r="I497" s="681"/>
      <c r="J497" s="681"/>
      <c r="K497" s="682"/>
      <c r="L497" s="62"/>
      <c r="M497" s="62"/>
      <c r="N497" s="62"/>
      <c r="O497" s="62"/>
      <c r="P497" s="62"/>
      <c r="Q497" s="62"/>
      <c r="R497" s="62"/>
      <c r="S497" s="62"/>
      <c r="T497" s="62"/>
      <c r="U497" s="62"/>
    </row>
    <row r="498" spans="1:21" ht="8.25" customHeight="1" x14ac:dyDescent="0.25"/>
    <row r="499" spans="1:21" ht="20.25" x14ac:dyDescent="0.25">
      <c r="A499" s="650" t="s">
        <v>300</v>
      </c>
      <c r="B499" s="650"/>
      <c r="C499" s="650"/>
      <c r="D499" s="650"/>
      <c r="E499" s="650"/>
      <c r="F499" s="650"/>
      <c r="G499" s="650"/>
      <c r="H499" s="650"/>
      <c r="I499" s="650"/>
      <c r="J499" s="650"/>
      <c r="K499" s="650"/>
    </row>
    <row r="500" spans="1:21" ht="18.75" x14ac:dyDescent="0.25">
      <c r="A500" s="651" t="s">
        <v>139</v>
      </c>
      <c r="B500" s="652"/>
      <c r="C500" s="652"/>
      <c r="D500" s="653" t="s">
        <v>207</v>
      </c>
      <c r="E500" s="653"/>
      <c r="F500" s="653"/>
      <c r="G500" s="654"/>
      <c r="H500" s="654"/>
      <c r="I500" s="655" t="s">
        <v>141</v>
      </c>
      <c r="J500" s="655"/>
      <c r="K500" s="656"/>
    </row>
    <row r="501" spans="1:21" x14ac:dyDescent="0.25">
      <c r="A501" s="651" t="s">
        <v>2</v>
      </c>
      <c r="B501" s="652"/>
      <c r="C501" s="652"/>
      <c r="D501" s="199" t="s">
        <v>301</v>
      </c>
      <c r="E501" s="199"/>
      <c r="F501" s="199"/>
      <c r="G501" s="200"/>
      <c r="H501" s="200"/>
      <c r="I501" s="200"/>
      <c r="J501" s="200"/>
      <c r="K501" s="201"/>
    </row>
    <row r="502" spans="1:21" x14ac:dyDescent="0.25">
      <c r="A502" s="651" t="s">
        <v>143</v>
      </c>
      <c r="B502" s="652"/>
      <c r="C502" s="652"/>
      <c r="D502" s="202" t="s">
        <v>349</v>
      </c>
      <c r="E502" s="199"/>
      <c r="F502" s="199"/>
      <c r="G502" s="200"/>
      <c r="H502" s="200"/>
      <c r="I502" s="200"/>
      <c r="J502" s="200"/>
      <c r="K502" s="201"/>
    </row>
    <row r="503" spans="1:21" x14ac:dyDescent="0.25">
      <c r="A503" s="651" t="s">
        <v>6</v>
      </c>
      <c r="B503" s="652"/>
      <c r="C503" s="652"/>
      <c r="D503" s="202" t="s">
        <v>354</v>
      </c>
      <c r="E503" s="199"/>
      <c r="F503" s="199"/>
      <c r="G503" s="200"/>
      <c r="H503" s="200"/>
      <c r="I503" s="200"/>
      <c r="J503" s="200"/>
      <c r="K503" s="201"/>
    </row>
    <row r="504" spans="1:21" x14ac:dyDescent="0.25">
      <c r="A504" s="651" t="s">
        <v>303</v>
      </c>
      <c r="B504" s="652"/>
      <c r="C504" s="652"/>
      <c r="D504" s="202" t="s">
        <v>355</v>
      </c>
      <c r="E504" s="199"/>
      <c r="F504" s="199"/>
      <c r="G504" s="200"/>
      <c r="H504" s="200"/>
      <c r="I504" s="200"/>
      <c r="J504" s="200"/>
      <c r="K504" s="201"/>
    </row>
    <row r="505" spans="1:21" ht="15" customHeight="1" x14ac:dyDescent="0.25">
      <c r="A505" s="667" t="s">
        <v>209</v>
      </c>
      <c r="B505" s="667"/>
      <c r="C505" s="667"/>
      <c r="D505" s="667"/>
      <c r="E505" s="667"/>
      <c r="F505" s="667"/>
      <c r="G505" s="667"/>
      <c r="H505" s="667"/>
      <c r="I505" s="667"/>
      <c r="J505" s="667"/>
      <c r="K505" s="667"/>
      <c r="L505" s="240"/>
      <c r="M505" s="240"/>
      <c r="N505" s="240"/>
      <c r="O505" s="240"/>
      <c r="P505" s="240"/>
      <c r="Q505" s="240"/>
      <c r="R505" s="240"/>
      <c r="S505" s="240"/>
    </row>
    <row r="506" spans="1:21" ht="15" customHeight="1" x14ac:dyDescent="0.25">
      <c r="A506" s="661">
        <v>1</v>
      </c>
      <c r="B506" s="664"/>
      <c r="C506" s="665"/>
      <c r="D506" s="665"/>
      <c r="E506" s="666"/>
      <c r="F506" s="658" t="s">
        <v>14</v>
      </c>
      <c r="G506" s="659"/>
      <c r="H506" s="659"/>
      <c r="I506" s="659"/>
      <c r="J506" s="659"/>
      <c r="K506" s="660"/>
      <c r="L506" s="240"/>
      <c r="M506" s="240"/>
      <c r="N506" s="240"/>
      <c r="O506" s="240"/>
      <c r="P506" s="240"/>
      <c r="Q506" s="240"/>
      <c r="R506" s="240"/>
      <c r="S506" s="240"/>
    </row>
    <row r="507" spans="1:21" x14ac:dyDescent="0.25">
      <c r="A507" s="662"/>
      <c r="B507" s="657" t="s">
        <v>190</v>
      </c>
      <c r="C507" s="657"/>
      <c r="D507" s="657"/>
      <c r="E507" s="657"/>
      <c r="F507" s="657" t="s">
        <v>307</v>
      </c>
      <c r="G507" s="657"/>
      <c r="H507" s="207" t="s">
        <v>159</v>
      </c>
      <c r="I507" s="657" t="s">
        <v>308</v>
      </c>
      <c r="J507" s="657"/>
      <c r="K507" s="657"/>
    </row>
    <row r="508" spans="1:21" ht="27.75" customHeight="1" x14ac:dyDescent="0.25">
      <c r="A508" s="662"/>
      <c r="B508" s="657" t="s">
        <v>33</v>
      </c>
      <c r="C508" s="657"/>
      <c r="D508" s="657"/>
      <c r="E508" s="657"/>
      <c r="F508" s="658" t="s">
        <v>309</v>
      </c>
      <c r="G508" s="659"/>
      <c r="H508" s="659"/>
      <c r="I508" s="659"/>
      <c r="J508" s="659"/>
      <c r="K508" s="660"/>
    </row>
    <row r="509" spans="1:21" x14ac:dyDescent="0.25">
      <c r="A509" s="662"/>
      <c r="B509" s="657" t="s">
        <v>310</v>
      </c>
      <c r="C509" s="657"/>
      <c r="D509" s="657"/>
      <c r="E509" s="657"/>
      <c r="F509" s="658">
        <v>2</v>
      </c>
      <c r="G509" s="659"/>
      <c r="H509" s="659"/>
      <c r="I509" s="659"/>
      <c r="J509" s="659"/>
      <c r="K509" s="660"/>
      <c r="L509" s="197">
        <f>F514*0.4</f>
        <v>10000</v>
      </c>
    </row>
    <row r="510" spans="1:21" x14ac:dyDescent="0.25">
      <c r="A510" s="662"/>
      <c r="B510" s="657" t="s">
        <v>311</v>
      </c>
      <c r="C510" s="657"/>
      <c r="D510" s="657"/>
      <c r="E510" s="657"/>
      <c r="F510" s="658">
        <v>4</v>
      </c>
      <c r="G510" s="659"/>
      <c r="H510" s="659"/>
      <c r="I510" s="659"/>
      <c r="J510" s="659"/>
      <c r="K510" s="660"/>
      <c r="L510" s="197">
        <f>F514*0.6</f>
        <v>15000</v>
      </c>
    </row>
    <row r="511" spans="1:21" x14ac:dyDescent="0.25">
      <c r="A511" s="662"/>
      <c r="B511" s="657" t="s">
        <v>250</v>
      </c>
      <c r="C511" s="657"/>
      <c r="D511" s="657"/>
      <c r="E511" s="657"/>
      <c r="F511" s="658">
        <v>6</v>
      </c>
      <c r="G511" s="659"/>
      <c r="H511" s="659"/>
      <c r="I511" s="659"/>
      <c r="J511" s="659"/>
      <c r="K511" s="660"/>
    </row>
    <row r="512" spans="1:21" x14ac:dyDescent="0.25">
      <c r="A512" s="662"/>
      <c r="B512" s="657" t="s">
        <v>312</v>
      </c>
      <c r="C512" s="657"/>
      <c r="D512" s="657"/>
      <c r="E512" s="657"/>
      <c r="F512" s="658">
        <f>L509/(F510-F509)</f>
        <v>5000</v>
      </c>
      <c r="G512" s="659"/>
      <c r="H512" s="659"/>
      <c r="I512" s="659"/>
      <c r="J512" s="659"/>
      <c r="K512" s="660"/>
    </row>
    <row r="513" spans="1:19" x14ac:dyDescent="0.25">
      <c r="A513" s="662"/>
      <c r="B513" s="657" t="s">
        <v>313</v>
      </c>
      <c r="C513" s="657"/>
      <c r="D513" s="657"/>
      <c r="E513" s="657"/>
      <c r="F513" s="658">
        <f>L510/(F511-F510)</f>
        <v>7500</v>
      </c>
      <c r="G513" s="659"/>
      <c r="H513" s="659"/>
      <c r="I513" s="659"/>
      <c r="J513" s="659"/>
      <c r="K513" s="660"/>
    </row>
    <row r="514" spans="1:19" x14ac:dyDescent="0.25">
      <c r="A514" s="663"/>
      <c r="B514" s="668" t="s">
        <v>27</v>
      </c>
      <c r="C514" s="668"/>
      <c r="D514" s="668"/>
      <c r="E514" s="668"/>
      <c r="F514" s="671">
        <v>25000</v>
      </c>
      <c r="G514" s="672"/>
      <c r="H514" s="672"/>
      <c r="I514" s="672"/>
      <c r="J514" s="672"/>
      <c r="K514" s="673"/>
      <c r="Q514" s="197">
        <f>74000*0.35</f>
        <v>25900</v>
      </c>
    </row>
    <row r="515" spans="1:19" ht="10.5" customHeight="1" x14ac:dyDescent="0.25">
      <c r="A515" s="208"/>
      <c r="B515" s="209"/>
      <c r="C515" s="209"/>
      <c r="D515" s="209"/>
      <c r="E515" s="209"/>
      <c r="F515" s="209"/>
      <c r="G515" s="209"/>
      <c r="H515" s="209"/>
      <c r="I515" s="209"/>
      <c r="J515" s="209"/>
      <c r="K515" s="210"/>
      <c r="L515" s="235"/>
      <c r="M515" s="235"/>
      <c r="N515" s="235"/>
      <c r="O515" s="235"/>
      <c r="P515" s="235"/>
      <c r="Q515" s="235"/>
      <c r="R515" s="235"/>
      <c r="S515" s="235"/>
    </row>
    <row r="516" spans="1:19" x14ac:dyDescent="0.25">
      <c r="A516" s="674" t="s">
        <v>215</v>
      </c>
      <c r="B516" s="675"/>
      <c r="C516" s="675"/>
      <c r="D516" s="675"/>
      <c r="E516" s="676"/>
      <c r="F516" s="657" t="s">
        <v>14</v>
      </c>
      <c r="G516" s="657"/>
      <c r="H516" s="657"/>
      <c r="I516" s="657" t="s">
        <v>15</v>
      </c>
      <c r="J516" s="657"/>
      <c r="K516" s="657"/>
    </row>
    <row r="517" spans="1:19" x14ac:dyDescent="0.25">
      <c r="A517" s="657">
        <v>2</v>
      </c>
      <c r="B517" s="668" t="s">
        <v>17</v>
      </c>
      <c r="C517" s="668"/>
      <c r="D517" s="668"/>
      <c r="E517" s="668"/>
      <c r="F517" s="214" t="s">
        <v>307</v>
      </c>
      <c r="G517" s="215" t="s">
        <v>159</v>
      </c>
      <c r="H517" s="214" t="s">
        <v>314</v>
      </c>
      <c r="I517" s="214" t="s">
        <v>315</v>
      </c>
      <c r="J517" s="215" t="s">
        <v>162</v>
      </c>
      <c r="K517" s="216" t="s">
        <v>308</v>
      </c>
    </row>
    <row r="518" spans="1:19" ht="33" customHeight="1" x14ac:dyDescent="0.25">
      <c r="A518" s="657"/>
      <c r="B518" s="668" t="s">
        <v>20</v>
      </c>
      <c r="C518" s="668"/>
      <c r="D518" s="668"/>
      <c r="E518" s="668"/>
      <c r="F518" s="668" t="s">
        <v>165</v>
      </c>
      <c r="G518" s="668"/>
      <c r="H518" s="668"/>
      <c r="I518" s="668"/>
      <c r="J518" s="668"/>
      <c r="K518" s="668"/>
    </row>
    <row r="519" spans="1:19" x14ac:dyDescent="0.25">
      <c r="A519" s="657"/>
      <c r="B519" s="668" t="s">
        <v>316</v>
      </c>
      <c r="C519" s="668"/>
      <c r="D519" s="668"/>
      <c r="E519" s="668"/>
      <c r="F519" s="669">
        <v>5</v>
      </c>
      <c r="G519" s="669"/>
      <c r="H519" s="669"/>
      <c r="I519" s="669">
        <v>20</v>
      </c>
      <c r="J519" s="669"/>
      <c r="K519" s="669"/>
      <c r="L519" s="236"/>
    </row>
    <row r="520" spans="1:19" x14ac:dyDescent="0.25">
      <c r="A520" s="657"/>
      <c r="B520" s="668" t="s">
        <v>317</v>
      </c>
      <c r="C520" s="668"/>
      <c r="D520" s="668"/>
      <c r="E520" s="668"/>
      <c r="F520" s="669">
        <v>12</v>
      </c>
      <c r="G520" s="669"/>
      <c r="H520" s="669"/>
      <c r="I520" s="669">
        <v>60</v>
      </c>
      <c r="J520" s="669"/>
      <c r="K520" s="669"/>
      <c r="L520" s="236"/>
    </row>
    <row r="521" spans="1:19" x14ac:dyDescent="0.25">
      <c r="A521" s="657"/>
      <c r="B521" s="668" t="s">
        <v>25</v>
      </c>
      <c r="C521" s="668"/>
      <c r="D521" s="668"/>
      <c r="E521" s="668"/>
      <c r="F521" s="669">
        <v>20</v>
      </c>
      <c r="G521" s="669"/>
      <c r="H521" s="669"/>
      <c r="I521" s="669">
        <v>90</v>
      </c>
      <c r="J521" s="669"/>
      <c r="K521" s="669"/>
      <c r="L521" s="237"/>
      <c r="P521" s="197">
        <f>Q524*0.6</f>
        <v>29400</v>
      </c>
    </row>
    <row r="522" spans="1:19" x14ac:dyDescent="0.25">
      <c r="A522" s="657"/>
      <c r="B522" s="668" t="s">
        <v>187</v>
      </c>
      <c r="C522" s="668"/>
      <c r="D522" s="668"/>
      <c r="E522" s="668"/>
      <c r="F522" s="670">
        <f>L522/(F520-F519)</f>
        <v>1120</v>
      </c>
      <c r="G522" s="670"/>
      <c r="H522" s="670"/>
      <c r="I522" s="670">
        <f>M522/(I520-I519)</f>
        <v>294</v>
      </c>
      <c r="J522" s="670"/>
      <c r="K522" s="670"/>
      <c r="L522" s="197">
        <f>F524*0.4</f>
        <v>7840</v>
      </c>
      <c r="M522" s="197">
        <f>I524*0.4</f>
        <v>11760</v>
      </c>
    </row>
    <row r="523" spans="1:19" x14ac:dyDescent="0.25">
      <c r="A523" s="657"/>
      <c r="B523" s="668" t="s">
        <v>187</v>
      </c>
      <c r="C523" s="668"/>
      <c r="D523" s="668"/>
      <c r="E523" s="668"/>
      <c r="F523" s="670">
        <f>L523/(F521-F520)</f>
        <v>1470</v>
      </c>
      <c r="G523" s="670"/>
      <c r="H523" s="670"/>
      <c r="I523" s="670">
        <f>M523/(I521-I520)</f>
        <v>588</v>
      </c>
      <c r="J523" s="670"/>
      <c r="K523" s="670"/>
      <c r="L523" s="197">
        <f>F524*0.6</f>
        <v>11760</v>
      </c>
      <c r="M523" s="197">
        <f>I524*0.6</f>
        <v>17640</v>
      </c>
    </row>
    <row r="524" spans="1:19" x14ac:dyDescent="0.25">
      <c r="A524" s="657"/>
      <c r="B524" s="668" t="s">
        <v>27</v>
      </c>
      <c r="C524" s="668"/>
      <c r="D524" s="668"/>
      <c r="E524" s="668"/>
      <c r="F524" s="678">
        <v>19600</v>
      </c>
      <c r="G524" s="678"/>
      <c r="H524" s="678"/>
      <c r="I524" s="678">
        <v>29400</v>
      </c>
      <c r="J524" s="678"/>
      <c r="K524" s="678"/>
      <c r="L524" s="238"/>
      <c r="Q524" s="197">
        <f>74000-25000</f>
        <v>49000</v>
      </c>
    </row>
    <row r="525" spans="1:19" x14ac:dyDescent="0.25">
      <c r="A525" s="677" t="s">
        <v>28</v>
      </c>
      <c r="B525" s="677"/>
      <c r="C525" s="677"/>
      <c r="D525" s="677"/>
      <c r="E525" s="677"/>
      <c r="F525" s="678">
        <f>F524+I524</f>
        <v>49000</v>
      </c>
      <c r="G525" s="677"/>
      <c r="H525" s="677"/>
      <c r="I525" s="677"/>
      <c r="J525" s="677"/>
      <c r="K525" s="677"/>
      <c r="L525" s="197">
        <f>F514+F525</f>
        <v>74000</v>
      </c>
      <c r="N525" s="239"/>
    </row>
    <row r="526" spans="1:19" ht="15.75" x14ac:dyDescent="0.25">
      <c r="A526" s="82"/>
      <c r="B526" s="679" t="s">
        <v>318</v>
      </c>
      <c r="C526" s="679"/>
      <c r="D526" s="679"/>
      <c r="E526" s="679"/>
      <c r="F526" s="680">
        <f>F525+F514</f>
        <v>74000</v>
      </c>
      <c r="G526" s="681"/>
      <c r="H526" s="681"/>
      <c r="I526" s="681"/>
      <c r="J526" s="681"/>
      <c r="K526" s="682"/>
      <c r="L526" s="62"/>
      <c r="M526" s="62"/>
      <c r="N526" s="62"/>
      <c r="O526" s="62"/>
      <c r="P526" s="62"/>
      <c r="Q526" s="62"/>
      <c r="R526" s="62"/>
      <c r="S526" s="62"/>
    </row>
    <row r="527" spans="1:19" ht="8.25" customHeight="1" x14ac:dyDescent="0.25">
      <c r="A527" s="241"/>
      <c r="B527" s="242"/>
      <c r="C527" s="242"/>
      <c r="D527" s="242"/>
      <c r="E527" s="242"/>
      <c r="F527" s="242"/>
      <c r="G527" s="242"/>
      <c r="H527" s="242"/>
      <c r="I527" s="242"/>
      <c r="J527" s="242"/>
      <c r="K527" s="243"/>
    </row>
    <row r="528" spans="1:19" ht="16.5" customHeight="1" x14ac:dyDescent="0.25">
      <c r="A528" s="650" t="s">
        <v>300</v>
      </c>
      <c r="B528" s="650"/>
      <c r="C528" s="650"/>
      <c r="D528" s="650"/>
      <c r="E528" s="650"/>
      <c r="F528" s="650"/>
      <c r="G528" s="650"/>
      <c r="H528" s="650"/>
      <c r="I528" s="650"/>
      <c r="J528" s="650"/>
      <c r="K528" s="650"/>
    </row>
    <row r="529" spans="1:18" ht="18.75" x14ac:dyDescent="0.25">
      <c r="A529" s="651" t="s">
        <v>139</v>
      </c>
      <c r="B529" s="652"/>
      <c r="C529" s="652"/>
      <c r="D529" s="653" t="s">
        <v>207</v>
      </c>
      <c r="E529" s="653"/>
      <c r="F529" s="653"/>
      <c r="G529" s="654"/>
      <c r="H529" s="654"/>
      <c r="I529" s="655" t="s">
        <v>141</v>
      </c>
      <c r="J529" s="655"/>
      <c r="K529" s="656"/>
    </row>
    <row r="530" spans="1:18" x14ac:dyDescent="0.25">
      <c r="A530" s="651" t="s">
        <v>2</v>
      </c>
      <c r="B530" s="652"/>
      <c r="C530" s="652"/>
      <c r="D530" s="199" t="s">
        <v>301</v>
      </c>
      <c r="E530" s="199"/>
      <c r="F530" s="199"/>
      <c r="G530" s="200"/>
      <c r="H530" s="200"/>
      <c r="I530" s="200"/>
      <c r="J530" s="200"/>
      <c r="K530" s="201"/>
    </row>
    <row r="531" spans="1:18" x14ac:dyDescent="0.25">
      <c r="A531" s="651" t="s">
        <v>143</v>
      </c>
      <c r="B531" s="652"/>
      <c r="C531" s="652"/>
      <c r="D531" s="202" t="s">
        <v>349</v>
      </c>
      <c r="E531" s="199"/>
      <c r="F531" s="199"/>
      <c r="G531" s="200"/>
      <c r="H531" s="200"/>
      <c r="I531" s="200"/>
      <c r="J531" s="200"/>
      <c r="K531" s="201"/>
    </row>
    <row r="532" spans="1:18" x14ac:dyDescent="0.25">
      <c r="A532" s="651" t="s">
        <v>6</v>
      </c>
      <c r="B532" s="652"/>
      <c r="C532" s="652"/>
      <c r="D532" s="202" t="s">
        <v>356</v>
      </c>
      <c r="E532" s="199"/>
      <c r="F532" s="199"/>
      <c r="G532" s="200"/>
      <c r="H532" s="200"/>
      <c r="I532" s="200"/>
      <c r="J532" s="200"/>
      <c r="K532" s="201"/>
    </row>
    <row r="533" spans="1:18" x14ac:dyDescent="0.25">
      <c r="A533" s="651" t="s">
        <v>303</v>
      </c>
      <c r="B533" s="652"/>
      <c r="C533" s="652"/>
      <c r="D533" s="202" t="s">
        <v>357</v>
      </c>
      <c r="E533" s="199"/>
      <c r="F533" s="199"/>
      <c r="G533" s="200"/>
      <c r="H533" s="200"/>
      <c r="I533" s="200"/>
      <c r="J533" s="200"/>
      <c r="K533" s="201"/>
    </row>
    <row r="534" spans="1:18" ht="14.25" customHeight="1" x14ac:dyDescent="0.25">
      <c r="A534" s="667" t="s">
        <v>209</v>
      </c>
      <c r="B534" s="667"/>
      <c r="C534" s="667"/>
      <c r="D534" s="667"/>
      <c r="E534" s="667"/>
      <c r="F534" s="667"/>
      <c r="G534" s="667"/>
      <c r="H534" s="667"/>
      <c r="I534" s="667"/>
      <c r="J534" s="667"/>
      <c r="K534" s="667"/>
      <c r="L534" s="240"/>
      <c r="M534" s="240"/>
      <c r="N534" s="240"/>
      <c r="O534" s="240"/>
      <c r="P534" s="240"/>
      <c r="Q534" s="240"/>
      <c r="R534" s="240"/>
    </row>
    <row r="535" spans="1:18" ht="14.25" customHeight="1" x14ac:dyDescent="0.25">
      <c r="A535" s="661">
        <v>1</v>
      </c>
      <c r="B535" s="664"/>
      <c r="C535" s="665"/>
      <c r="D535" s="665"/>
      <c r="E535" s="666"/>
      <c r="F535" s="658" t="s">
        <v>14</v>
      </c>
      <c r="G535" s="659"/>
      <c r="H535" s="659"/>
      <c r="I535" s="659"/>
      <c r="J535" s="659"/>
      <c r="K535" s="660"/>
      <c r="L535" s="240"/>
      <c r="M535" s="240"/>
      <c r="N535" s="240"/>
      <c r="O535" s="240"/>
      <c r="P535" s="240"/>
      <c r="Q535" s="240"/>
      <c r="R535" s="240"/>
    </row>
    <row r="536" spans="1:18" x14ac:dyDescent="0.25">
      <c r="A536" s="662"/>
      <c r="B536" s="657" t="s">
        <v>190</v>
      </c>
      <c r="C536" s="657"/>
      <c r="D536" s="657"/>
      <c r="E536" s="657"/>
      <c r="F536" s="657" t="s">
        <v>307</v>
      </c>
      <c r="G536" s="657"/>
      <c r="H536" s="207" t="s">
        <v>159</v>
      </c>
      <c r="I536" s="657" t="s">
        <v>308</v>
      </c>
      <c r="J536" s="657"/>
      <c r="K536" s="657"/>
    </row>
    <row r="537" spans="1:18" ht="43.5" customHeight="1" x14ac:dyDescent="0.25">
      <c r="A537" s="662"/>
      <c r="B537" s="657" t="s">
        <v>33</v>
      </c>
      <c r="C537" s="657"/>
      <c r="D537" s="657"/>
      <c r="E537" s="657"/>
      <c r="F537" s="658" t="s">
        <v>309</v>
      </c>
      <c r="G537" s="659"/>
      <c r="H537" s="659"/>
      <c r="I537" s="659"/>
      <c r="J537" s="659"/>
      <c r="K537" s="660"/>
    </row>
    <row r="538" spans="1:18" x14ac:dyDescent="0.25">
      <c r="A538" s="662"/>
      <c r="B538" s="657" t="s">
        <v>310</v>
      </c>
      <c r="C538" s="657"/>
      <c r="D538" s="657"/>
      <c r="E538" s="657"/>
      <c r="F538" s="658">
        <v>2</v>
      </c>
      <c r="G538" s="659"/>
      <c r="H538" s="659"/>
      <c r="I538" s="659"/>
      <c r="J538" s="659"/>
      <c r="K538" s="660"/>
      <c r="L538" s="197">
        <f>F543*0.4</f>
        <v>10000</v>
      </c>
    </row>
    <row r="539" spans="1:18" x14ac:dyDescent="0.25">
      <c r="A539" s="662"/>
      <c r="B539" s="657" t="s">
        <v>311</v>
      </c>
      <c r="C539" s="657"/>
      <c r="D539" s="657"/>
      <c r="E539" s="657"/>
      <c r="F539" s="658">
        <v>4</v>
      </c>
      <c r="G539" s="659"/>
      <c r="H539" s="659"/>
      <c r="I539" s="659"/>
      <c r="J539" s="659"/>
      <c r="K539" s="660"/>
      <c r="L539" s="197">
        <f>F543*0.6</f>
        <v>15000</v>
      </c>
    </row>
    <row r="540" spans="1:18" x14ac:dyDescent="0.25">
      <c r="A540" s="662"/>
      <c r="B540" s="657" t="s">
        <v>250</v>
      </c>
      <c r="C540" s="657"/>
      <c r="D540" s="657"/>
      <c r="E540" s="657"/>
      <c r="F540" s="658">
        <v>6</v>
      </c>
      <c r="G540" s="659"/>
      <c r="H540" s="659"/>
      <c r="I540" s="659"/>
      <c r="J540" s="659"/>
      <c r="K540" s="660"/>
    </row>
    <row r="541" spans="1:18" x14ac:dyDescent="0.25">
      <c r="A541" s="662"/>
      <c r="B541" s="657" t="s">
        <v>312</v>
      </c>
      <c r="C541" s="657"/>
      <c r="D541" s="657"/>
      <c r="E541" s="657"/>
      <c r="F541" s="658">
        <f>L538/(F539-F538)</f>
        <v>5000</v>
      </c>
      <c r="G541" s="659"/>
      <c r="H541" s="659"/>
      <c r="I541" s="659"/>
      <c r="J541" s="659"/>
      <c r="K541" s="660"/>
    </row>
    <row r="542" spans="1:18" x14ac:dyDescent="0.25">
      <c r="A542" s="662"/>
      <c r="B542" s="657" t="s">
        <v>313</v>
      </c>
      <c r="C542" s="657"/>
      <c r="D542" s="657"/>
      <c r="E542" s="657"/>
      <c r="F542" s="658">
        <f>L539/(F540-F539)</f>
        <v>7500</v>
      </c>
      <c r="G542" s="659"/>
      <c r="H542" s="659"/>
      <c r="I542" s="659"/>
      <c r="J542" s="659"/>
      <c r="K542" s="660"/>
    </row>
    <row r="543" spans="1:18" x14ac:dyDescent="0.25">
      <c r="A543" s="663"/>
      <c r="B543" s="668" t="s">
        <v>27</v>
      </c>
      <c r="C543" s="668"/>
      <c r="D543" s="668"/>
      <c r="E543" s="668"/>
      <c r="F543" s="671">
        <v>25000</v>
      </c>
      <c r="G543" s="672"/>
      <c r="H543" s="672"/>
      <c r="I543" s="672"/>
      <c r="J543" s="672"/>
      <c r="K543" s="673"/>
      <c r="Q543" s="197">
        <f>74000*0.35</f>
        <v>25900</v>
      </c>
    </row>
    <row r="544" spans="1:18" ht="12" customHeight="1" x14ac:dyDescent="0.25">
      <c r="A544" s="208"/>
      <c r="B544" s="209"/>
      <c r="C544" s="209"/>
      <c r="D544" s="209"/>
      <c r="E544" s="209"/>
      <c r="F544" s="209"/>
      <c r="G544" s="209"/>
      <c r="H544" s="209"/>
      <c r="I544" s="209"/>
      <c r="J544" s="209"/>
      <c r="K544" s="210"/>
      <c r="L544" s="235"/>
      <c r="M544" s="235"/>
      <c r="N544" s="235"/>
      <c r="O544" s="235"/>
      <c r="P544" s="235"/>
      <c r="Q544" s="235"/>
      <c r="R544" s="235"/>
    </row>
    <row r="545" spans="1:18" x14ac:dyDescent="0.25">
      <c r="A545" s="674" t="s">
        <v>215</v>
      </c>
      <c r="B545" s="675"/>
      <c r="C545" s="675"/>
      <c r="D545" s="675"/>
      <c r="E545" s="676"/>
      <c r="F545" s="657" t="s">
        <v>14</v>
      </c>
      <c r="G545" s="657"/>
      <c r="H545" s="657"/>
      <c r="I545" s="657" t="s">
        <v>15</v>
      </c>
      <c r="J545" s="657"/>
      <c r="K545" s="657"/>
    </row>
    <row r="546" spans="1:18" x14ac:dyDescent="0.25">
      <c r="A546" s="657">
        <v>2</v>
      </c>
      <c r="B546" s="668" t="s">
        <v>17</v>
      </c>
      <c r="C546" s="668"/>
      <c r="D546" s="668"/>
      <c r="E546" s="668"/>
      <c r="F546" s="214" t="s">
        <v>307</v>
      </c>
      <c r="G546" s="215" t="s">
        <v>159</v>
      </c>
      <c r="H546" s="214" t="s">
        <v>314</v>
      </c>
      <c r="I546" s="214" t="s">
        <v>315</v>
      </c>
      <c r="J546" s="215" t="s">
        <v>162</v>
      </c>
      <c r="K546" s="216" t="s">
        <v>308</v>
      </c>
    </row>
    <row r="547" spans="1:18" ht="30.75" customHeight="1" x14ac:dyDescent="0.25">
      <c r="A547" s="657"/>
      <c r="B547" s="668" t="s">
        <v>20</v>
      </c>
      <c r="C547" s="668"/>
      <c r="D547" s="668"/>
      <c r="E547" s="668"/>
      <c r="F547" s="668" t="s">
        <v>165</v>
      </c>
      <c r="G547" s="668"/>
      <c r="H547" s="668"/>
      <c r="I547" s="668"/>
      <c r="J547" s="668"/>
      <c r="K547" s="668"/>
    </row>
    <row r="548" spans="1:18" x14ac:dyDescent="0.25">
      <c r="A548" s="657"/>
      <c r="B548" s="668" t="s">
        <v>316</v>
      </c>
      <c r="C548" s="668"/>
      <c r="D548" s="668"/>
      <c r="E548" s="668"/>
      <c r="F548" s="669">
        <v>5</v>
      </c>
      <c r="G548" s="669"/>
      <c r="H548" s="669"/>
      <c r="I548" s="669">
        <v>20</v>
      </c>
      <c r="J548" s="669"/>
      <c r="K548" s="669"/>
      <c r="L548" s="236"/>
    </row>
    <row r="549" spans="1:18" x14ac:dyDescent="0.25">
      <c r="A549" s="657"/>
      <c r="B549" s="668" t="s">
        <v>317</v>
      </c>
      <c r="C549" s="668"/>
      <c r="D549" s="668"/>
      <c r="E549" s="668"/>
      <c r="F549" s="669">
        <v>12</v>
      </c>
      <c r="G549" s="669"/>
      <c r="H549" s="669"/>
      <c r="I549" s="669">
        <v>60</v>
      </c>
      <c r="J549" s="669"/>
      <c r="K549" s="669"/>
      <c r="L549" s="236"/>
    </row>
    <row r="550" spans="1:18" x14ac:dyDescent="0.25">
      <c r="A550" s="657"/>
      <c r="B550" s="668" t="s">
        <v>25</v>
      </c>
      <c r="C550" s="668"/>
      <c r="D550" s="668"/>
      <c r="E550" s="668"/>
      <c r="F550" s="669">
        <v>20</v>
      </c>
      <c r="G550" s="669"/>
      <c r="H550" s="669"/>
      <c r="I550" s="669">
        <v>90</v>
      </c>
      <c r="J550" s="669"/>
      <c r="K550" s="669"/>
      <c r="L550" s="237"/>
      <c r="P550" s="197">
        <f>Q553*0.6</f>
        <v>29400</v>
      </c>
    </row>
    <row r="551" spans="1:18" x14ac:dyDescent="0.25">
      <c r="A551" s="657"/>
      <c r="B551" s="668" t="s">
        <v>187</v>
      </c>
      <c r="C551" s="668"/>
      <c r="D551" s="668"/>
      <c r="E551" s="668"/>
      <c r="F551" s="670">
        <f>L551/(F549-F548)</f>
        <v>1120</v>
      </c>
      <c r="G551" s="670"/>
      <c r="H551" s="670"/>
      <c r="I551" s="670">
        <f>M551/(I549-I548)</f>
        <v>294</v>
      </c>
      <c r="J551" s="670"/>
      <c r="K551" s="670"/>
      <c r="L551" s="197">
        <f>F553*0.4</f>
        <v>7840</v>
      </c>
      <c r="M551" s="197">
        <f>I553*0.4</f>
        <v>11760</v>
      </c>
    </row>
    <row r="552" spans="1:18" x14ac:dyDescent="0.25">
      <c r="A552" s="657"/>
      <c r="B552" s="668" t="s">
        <v>187</v>
      </c>
      <c r="C552" s="668"/>
      <c r="D552" s="668"/>
      <c r="E552" s="668"/>
      <c r="F552" s="670">
        <f>L552/(F550-F549)</f>
        <v>1470</v>
      </c>
      <c r="G552" s="670"/>
      <c r="H552" s="670"/>
      <c r="I552" s="670">
        <f>M552/(I550-I549)</f>
        <v>588</v>
      </c>
      <c r="J552" s="670"/>
      <c r="K552" s="670"/>
      <c r="L552" s="197">
        <f>F553*0.6</f>
        <v>11760</v>
      </c>
      <c r="M552" s="197">
        <f>I553*0.6</f>
        <v>17640</v>
      </c>
    </row>
    <row r="553" spans="1:18" x14ac:dyDescent="0.25">
      <c r="A553" s="657"/>
      <c r="B553" s="668" t="s">
        <v>27</v>
      </c>
      <c r="C553" s="668"/>
      <c r="D553" s="668"/>
      <c r="E553" s="668"/>
      <c r="F553" s="678">
        <v>19600</v>
      </c>
      <c r="G553" s="678"/>
      <c r="H553" s="678"/>
      <c r="I553" s="678">
        <v>29400</v>
      </c>
      <c r="J553" s="678"/>
      <c r="K553" s="678"/>
      <c r="L553" s="238"/>
      <c r="Q553" s="197">
        <f>74000-25000</f>
        <v>49000</v>
      </c>
    </row>
    <row r="554" spans="1:18" x14ac:dyDescent="0.25">
      <c r="A554" s="677" t="s">
        <v>28</v>
      </c>
      <c r="B554" s="677"/>
      <c r="C554" s="677"/>
      <c r="D554" s="677"/>
      <c r="E554" s="677"/>
      <c r="F554" s="678">
        <f>F553+I553</f>
        <v>49000</v>
      </c>
      <c r="G554" s="677"/>
      <c r="H554" s="677"/>
      <c r="I554" s="677"/>
      <c r="J554" s="677"/>
      <c r="K554" s="677"/>
      <c r="L554" s="197">
        <f>F543+F554</f>
        <v>74000</v>
      </c>
      <c r="N554" s="239"/>
    </row>
    <row r="555" spans="1:18" ht="15.75" x14ac:dyDescent="0.25">
      <c r="A555" s="82"/>
      <c r="B555" s="679" t="s">
        <v>318</v>
      </c>
      <c r="C555" s="679"/>
      <c r="D555" s="679"/>
      <c r="E555" s="679"/>
      <c r="F555" s="680">
        <f>F554+F543</f>
        <v>74000</v>
      </c>
      <c r="G555" s="681"/>
      <c r="H555" s="681"/>
      <c r="I555" s="681"/>
      <c r="J555" s="681"/>
      <c r="K555" s="682"/>
      <c r="L555" s="62"/>
      <c r="M555" s="62"/>
      <c r="N555" s="62"/>
      <c r="O555" s="62"/>
      <c r="P555" s="62"/>
      <c r="Q555" s="62"/>
      <c r="R555" s="62"/>
    </row>
    <row r="556" spans="1:18" x14ac:dyDescent="0.25">
      <c r="A556" s="200"/>
      <c r="B556" s="200"/>
      <c r="C556" s="200"/>
      <c r="D556" s="200"/>
      <c r="E556" s="200"/>
      <c r="F556" s="200"/>
      <c r="G556" s="200"/>
      <c r="H556" s="200"/>
      <c r="I556" s="200"/>
      <c r="J556" s="200"/>
      <c r="K556" s="200"/>
    </row>
    <row r="557" spans="1:18" ht="20.25" x14ac:dyDescent="0.25">
      <c r="A557" s="650" t="s">
        <v>300</v>
      </c>
      <c r="B557" s="650"/>
      <c r="C557" s="650"/>
      <c r="D557" s="650"/>
      <c r="E557" s="650"/>
      <c r="F557" s="650"/>
      <c r="G557" s="650"/>
      <c r="H557" s="650"/>
      <c r="I557" s="650"/>
      <c r="J557" s="650"/>
      <c r="K557" s="650"/>
    </row>
    <row r="558" spans="1:18" ht="18.75" x14ac:dyDescent="0.25">
      <c r="A558" s="651" t="s">
        <v>139</v>
      </c>
      <c r="B558" s="652"/>
      <c r="C558" s="652"/>
      <c r="D558" s="653" t="s">
        <v>207</v>
      </c>
      <c r="E558" s="653"/>
      <c r="F558" s="653"/>
      <c r="G558" s="654"/>
      <c r="H558" s="654"/>
      <c r="I558" s="655" t="s">
        <v>141</v>
      </c>
      <c r="J558" s="655"/>
      <c r="K558" s="656"/>
    </row>
    <row r="559" spans="1:18" x14ac:dyDescent="0.25">
      <c r="A559" s="651" t="s">
        <v>2</v>
      </c>
      <c r="B559" s="652"/>
      <c r="C559" s="652"/>
      <c r="D559" s="199" t="s">
        <v>301</v>
      </c>
      <c r="E559" s="199"/>
      <c r="F559" s="199"/>
      <c r="G559" s="200"/>
      <c r="H559" s="200"/>
      <c r="I559" s="200"/>
      <c r="J559" s="200"/>
      <c r="K559" s="201"/>
    </row>
    <row r="560" spans="1:18" x14ac:dyDescent="0.25">
      <c r="A560" s="651" t="s">
        <v>143</v>
      </c>
      <c r="B560" s="652"/>
      <c r="C560" s="652"/>
      <c r="D560" s="202" t="s">
        <v>349</v>
      </c>
      <c r="E560" s="199"/>
      <c r="F560" s="199"/>
      <c r="G560" s="200"/>
      <c r="H560" s="200"/>
      <c r="I560" s="200"/>
      <c r="J560" s="200"/>
      <c r="K560" s="201"/>
    </row>
    <row r="561" spans="1:20" x14ac:dyDescent="0.25">
      <c r="A561" s="651" t="s">
        <v>6</v>
      </c>
      <c r="B561" s="652"/>
      <c r="C561" s="652"/>
      <c r="D561" s="202" t="s">
        <v>358</v>
      </c>
      <c r="E561" s="199"/>
      <c r="F561" s="199"/>
      <c r="G561" s="200"/>
      <c r="H561" s="200"/>
      <c r="I561" s="200"/>
      <c r="J561" s="200"/>
      <c r="K561" s="201"/>
    </row>
    <row r="562" spans="1:20" x14ac:dyDescent="0.25">
      <c r="A562" s="651" t="s">
        <v>303</v>
      </c>
      <c r="B562" s="652"/>
      <c r="C562" s="652"/>
      <c r="D562" s="202" t="s">
        <v>359</v>
      </c>
      <c r="E562" s="199"/>
      <c r="F562" s="199"/>
      <c r="G562" s="200"/>
      <c r="H562" s="200"/>
      <c r="I562" s="200"/>
      <c r="J562" s="200"/>
      <c r="K562" s="201"/>
    </row>
    <row r="563" spans="1:20" ht="20.25" x14ac:dyDescent="0.25">
      <c r="A563" s="667" t="s">
        <v>209</v>
      </c>
      <c r="B563" s="667"/>
      <c r="C563" s="667"/>
      <c r="D563" s="667"/>
      <c r="E563" s="667"/>
      <c r="F563" s="667"/>
      <c r="G563" s="667"/>
      <c r="H563" s="667"/>
      <c r="I563" s="667"/>
      <c r="J563" s="667"/>
      <c r="K563" s="667"/>
      <c r="L563" s="240"/>
      <c r="M563" s="240"/>
      <c r="N563" s="240"/>
      <c r="O563" s="240"/>
      <c r="P563" s="240"/>
      <c r="Q563" s="240"/>
      <c r="R563" s="240"/>
      <c r="S563" s="240"/>
      <c r="T563" s="240"/>
    </row>
    <row r="564" spans="1:20" ht="20.25" x14ac:dyDescent="0.25">
      <c r="A564" s="661">
        <v>1</v>
      </c>
      <c r="B564" s="664"/>
      <c r="C564" s="665"/>
      <c r="D564" s="665"/>
      <c r="E564" s="666"/>
      <c r="F564" s="658" t="s">
        <v>14</v>
      </c>
      <c r="G564" s="659"/>
      <c r="H564" s="659"/>
      <c r="I564" s="659"/>
      <c r="J564" s="659"/>
      <c r="K564" s="660"/>
      <c r="L564" s="240"/>
      <c r="M564" s="240"/>
      <c r="N564" s="240"/>
      <c r="O564" s="240"/>
      <c r="P564" s="240"/>
      <c r="Q564" s="240"/>
      <c r="R564" s="240"/>
      <c r="S564" s="240"/>
      <c r="T564" s="240"/>
    </row>
    <row r="565" spans="1:20" x14ac:dyDescent="0.25">
      <c r="A565" s="662"/>
      <c r="B565" s="657" t="s">
        <v>190</v>
      </c>
      <c r="C565" s="657"/>
      <c r="D565" s="657"/>
      <c r="E565" s="657"/>
      <c r="F565" s="657" t="s">
        <v>307</v>
      </c>
      <c r="G565" s="657"/>
      <c r="H565" s="207" t="s">
        <v>159</v>
      </c>
      <c r="I565" s="657" t="s">
        <v>308</v>
      </c>
      <c r="J565" s="657"/>
      <c r="K565" s="657"/>
    </row>
    <row r="566" spans="1:20" ht="32.25" customHeight="1" x14ac:dyDescent="0.25">
      <c r="A566" s="662"/>
      <c r="B566" s="657" t="s">
        <v>33</v>
      </c>
      <c r="C566" s="657"/>
      <c r="D566" s="657"/>
      <c r="E566" s="657"/>
      <c r="F566" s="658" t="s">
        <v>309</v>
      </c>
      <c r="G566" s="659"/>
      <c r="H566" s="659"/>
      <c r="I566" s="659"/>
      <c r="J566" s="659"/>
      <c r="K566" s="660"/>
    </row>
    <row r="567" spans="1:20" x14ac:dyDescent="0.25">
      <c r="A567" s="662"/>
      <c r="B567" s="657" t="s">
        <v>310</v>
      </c>
      <c r="C567" s="657"/>
      <c r="D567" s="657"/>
      <c r="E567" s="657"/>
      <c r="F567" s="658">
        <v>2</v>
      </c>
      <c r="G567" s="659"/>
      <c r="H567" s="659"/>
      <c r="I567" s="659"/>
      <c r="J567" s="659"/>
      <c r="K567" s="660"/>
      <c r="L567" s="197">
        <f>F572*0.4</f>
        <v>10000</v>
      </c>
    </row>
    <row r="568" spans="1:20" x14ac:dyDescent="0.25">
      <c r="A568" s="662"/>
      <c r="B568" s="657" t="s">
        <v>311</v>
      </c>
      <c r="C568" s="657"/>
      <c r="D568" s="657"/>
      <c r="E568" s="657"/>
      <c r="F568" s="658">
        <v>4</v>
      </c>
      <c r="G568" s="659"/>
      <c r="H568" s="659"/>
      <c r="I568" s="659"/>
      <c r="J568" s="659"/>
      <c r="K568" s="660"/>
      <c r="L568" s="197">
        <f>F572*0.6</f>
        <v>15000</v>
      </c>
    </row>
    <row r="569" spans="1:20" x14ac:dyDescent="0.25">
      <c r="A569" s="662"/>
      <c r="B569" s="657" t="s">
        <v>250</v>
      </c>
      <c r="C569" s="657"/>
      <c r="D569" s="657"/>
      <c r="E569" s="657"/>
      <c r="F569" s="658">
        <v>6</v>
      </c>
      <c r="G569" s="659"/>
      <c r="H569" s="659"/>
      <c r="I569" s="659"/>
      <c r="J569" s="659"/>
      <c r="K569" s="660"/>
    </row>
    <row r="570" spans="1:20" x14ac:dyDescent="0.25">
      <c r="A570" s="662"/>
      <c r="B570" s="657" t="s">
        <v>312</v>
      </c>
      <c r="C570" s="657"/>
      <c r="D570" s="657"/>
      <c r="E570" s="657"/>
      <c r="F570" s="658">
        <f>L567/(F568-F567)</f>
        <v>5000</v>
      </c>
      <c r="G570" s="659"/>
      <c r="H570" s="659"/>
      <c r="I570" s="659"/>
      <c r="J570" s="659"/>
      <c r="K570" s="660"/>
    </row>
    <row r="571" spans="1:20" x14ac:dyDescent="0.25">
      <c r="A571" s="662"/>
      <c r="B571" s="657" t="s">
        <v>313</v>
      </c>
      <c r="C571" s="657"/>
      <c r="D571" s="657"/>
      <c r="E571" s="657"/>
      <c r="F571" s="658">
        <f>L568/(F569-F568)</f>
        <v>7500</v>
      </c>
      <c r="G571" s="659"/>
      <c r="H571" s="659"/>
      <c r="I571" s="659"/>
      <c r="J571" s="659"/>
      <c r="K571" s="660"/>
    </row>
    <row r="572" spans="1:20" x14ac:dyDescent="0.25">
      <c r="A572" s="663"/>
      <c r="B572" s="668" t="s">
        <v>27</v>
      </c>
      <c r="C572" s="668"/>
      <c r="D572" s="668"/>
      <c r="E572" s="668"/>
      <c r="F572" s="671">
        <v>25000</v>
      </c>
      <c r="G572" s="672"/>
      <c r="H572" s="672"/>
      <c r="I572" s="672"/>
      <c r="J572" s="672"/>
      <c r="K572" s="673"/>
      <c r="Q572" s="197">
        <f>74000*0.35</f>
        <v>25900</v>
      </c>
    </row>
    <row r="573" spans="1:20" ht="20.25" x14ac:dyDescent="0.25">
      <c r="A573" s="208"/>
      <c r="B573" s="209"/>
      <c r="C573" s="209"/>
      <c r="D573" s="209"/>
      <c r="E573" s="209"/>
      <c r="F573" s="209"/>
      <c r="G573" s="209"/>
      <c r="H573" s="209"/>
      <c r="I573" s="209"/>
      <c r="J573" s="209"/>
      <c r="K573" s="210"/>
      <c r="L573" s="235"/>
      <c r="M573" s="235"/>
      <c r="N573" s="235"/>
      <c r="O573" s="235"/>
      <c r="P573" s="235"/>
      <c r="Q573" s="235"/>
      <c r="R573" s="235"/>
      <c r="S573" s="235"/>
      <c r="T573" s="235"/>
    </row>
    <row r="574" spans="1:20" x14ac:dyDescent="0.25">
      <c r="A574" s="674" t="s">
        <v>215</v>
      </c>
      <c r="B574" s="675"/>
      <c r="C574" s="675"/>
      <c r="D574" s="675"/>
      <c r="E574" s="676"/>
      <c r="F574" s="657" t="s">
        <v>14</v>
      </c>
      <c r="G574" s="657"/>
      <c r="H574" s="657"/>
      <c r="I574" s="657" t="s">
        <v>15</v>
      </c>
      <c r="J574" s="657"/>
      <c r="K574" s="657"/>
    </row>
    <row r="575" spans="1:20" x14ac:dyDescent="0.25">
      <c r="A575" s="657">
        <v>2</v>
      </c>
      <c r="B575" s="668" t="s">
        <v>17</v>
      </c>
      <c r="C575" s="668"/>
      <c r="D575" s="668"/>
      <c r="E575" s="668"/>
      <c r="F575" s="214" t="s">
        <v>307</v>
      </c>
      <c r="G575" s="215" t="s">
        <v>159</v>
      </c>
      <c r="H575" s="214" t="s">
        <v>314</v>
      </c>
      <c r="I575" s="214" t="s">
        <v>315</v>
      </c>
      <c r="J575" s="215" t="s">
        <v>162</v>
      </c>
      <c r="K575" s="216" t="s">
        <v>308</v>
      </c>
    </row>
    <row r="576" spans="1:20" ht="32.25" customHeight="1" x14ac:dyDescent="0.25">
      <c r="A576" s="657"/>
      <c r="B576" s="668" t="s">
        <v>20</v>
      </c>
      <c r="C576" s="668"/>
      <c r="D576" s="668"/>
      <c r="E576" s="668"/>
      <c r="F576" s="668" t="s">
        <v>165</v>
      </c>
      <c r="G576" s="668"/>
      <c r="H576" s="668"/>
      <c r="I576" s="668"/>
      <c r="J576" s="668"/>
      <c r="K576" s="668"/>
    </row>
    <row r="577" spans="1:20" x14ac:dyDescent="0.25">
      <c r="A577" s="657"/>
      <c r="B577" s="668" t="s">
        <v>316</v>
      </c>
      <c r="C577" s="668"/>
      <c r="D577" s="668"/>
      <c r="E577" s="668"/>
      <c r="F577" s="669">
        <v>5</v>
      </c>
      <c r="G577" s="669"/>
      <c r="H577" s="669"/>
      <c r="I577" s="669">
        <v>20</v>
      </c>
      <c r="J577" s="669"/>
      <c r="K577" s="669"/>
      <c r="L577" s="236"/>
    </row>
    <row r="578" spans="1:20" x14ac:dyDescent="0.25">
      <c r="A578" s="657"/>
      <c r="B578" s="668" t="s">
        <v>317</v>
      </c>
      <c r="C578" s="668"/>
      <c r="D578" s="668"/>
      <c r="E578" s="668"/>
      <c r="F578" s="669">
        <v>12</v>
      </c>
      <c r="G578" s="669"/>
      <c r="H578" s="669"/>
      <c r="I578" s="669">
        <v>60</v>
      </c>
      <c r="J578" s="669"/>
      <c r="K578" s="669"/>
      <c r="L578" s="236"/>
    </row>
    <row r="579" spans="1:20" x14ac:dyDescent="0.25">
      <c r="A579" s="657"/>
      <c r="B579" s="668" t="s">
        <v>25</v>
      </c>
      <c r="C579" s="668"/>
      <c r="D579" s="668"/>
      <c r="E579" s="668"/>
      <c r="F579" s="669">
        <v>20</v>
      </c>
      <c r="G579" s="669"/>
      <c r="H579" s="669"/>
      <c r="I579" s="669">
        <v>90</v>
      </c>
      <c r="J579" s="669"/>
      <c r="K579" s="669"/>
      <c r="L579" s="237"/>
      <c r="P579" s="197">
        <f>Q582*0.6</f>
        <v>29400</v>
      </c>
    </row>
    <row r="580" spans="1:20" x14ac:dyDescent="0.25">
      <c r="A580" s="657"/>
      <c r="B580" s="668" t="s">
        <v>187</v>
      </c>
      <c r="C580" s="668"/>
      <c r="D580" s="668"/>
      <c r="E580" s="668"/>
      <c r="F580" s="670">
        <f>L580/(F578-F577)</f>
        <v>1120</v>
      </c>
      <c r="G580" s="670"/>
      <c r="H580" s="670"/>
      <c r="I580" s="670">
        <f>M580/(I578-I577)</f>
        <v>294</v>
      </c>
      <c r="J580" s="670"/>
      <c r="K580" s="670"/>
      <c r="L580" s="197">
        <f>F582*0.4</f>
        <v>7840</v>
      </c>
      <c r="M580" s="197">
        <f>I582*0.4</f>
        <v>11760</v>
      </c>
    </row>
    <row r="581" spans="1:20" x14ac:dyDescent="0.25">
      <c r="A581" s="657"/>
      <c r="B581" s="668" t="s">
        <v>187</v>
      </c>
      <c r="C581" s="668"/>
      <c r="D581" s="668"/>
      <c r="E581" s="668"/>
      <c r="F581" s="670">
        <f>L581/(F579-F578)</f>
        <v>1470</v>
      </c>
      <c r="G581" s="670"/>
      <c r="H581" s="670"/>
      <c r="I581" s="670">
        <f>M581/(I579-I578)</f>
        <v>588</v>
      </c>
      <c r="J581" s="670"/>
      <c r="K581" s="670"/>
      <c r="L581" s="197">
        <f>F582*0.6</f>
        <v>11760</v>
      </c>
      <c r="M581" s="197">
        <f>I582*0.6</f>
        <v>17640</v>
      </c>
    </row>
    <row r="582" spans="1:20" x14ac:dyDescent="0.25">
      <c r="A582" s="657"/>
      <c r="B582" s="668" t="s">
        <v>27</v>
      </c>
      <c r="C582" s="668"/>
      <c r="D582" s="668"/>
      <c r="E582" s="668"/>
      <c r="F582" s="678">
        <v>19600</v>
      </c>
      <c r="G582" s="678"/>
      <c r="H582" s="678"/>
      <c r="I582" s="678">
        <v>29400</v>
      </c>
      <c r="J582" s="678"/>
      <c r="K582" s="678"/>
      <c r="L582" s="238"/>
      <c r="Q582" s="197">
        <f>74000-25000</f>
        <v>49000</v>
      </c>
    </row>
    <row r="583" spans="1:20" x14ac:dyDescent="0.25">
      <c r="A583" s="677" t="s">
        <v>28</v>
      </c>
      <c r="B583" s="677"/>
      <c r="C583" s="677"/>
      <c r="D583" s="677"/>
      <c r="E583" s="677"/>
      <c r="F583" s="678">
        <f>F582+I582</f>
        <v>49000</v>
      </c>
      <c r="G583" s="677"/>
      <c r="H583" s="677"/>
      <c r="I583" s="677"/>
      <c r="J583" s="677"/>
      <c r="K583" s="677"/>
      <c r="L583" s="197">
        <f>F572+F583</f>
        <v>74000</v>
      </c>
      <c r="N583" s="239"/>
    </row>
    <row r="584" spans="1:20" ht="15.75" x14ac:dyDescent="0.25">
      <c r="A584" s="82"/>
      <c r="B584" s="679" t="s">
        <v>318</v>
      </c>
      <c r="C584" s="679"/>
      <c r="D584" s="679"/>
      <c r="E584" s="679"/>
      <c r="F584" s="680">
        <f>F583+F572</f>
        <v>74000</v>
      </c>
      <c r="G584" s="681"/>
      <c r="H584" s="681"/>
      <c r="I584" s="681"/>
      <c r="J584" s="681"/>
      <c r="K584" s="682"/>
      <c r="L584" s="62"/>
      <c r="M584" s="62"/>
      <c r="N584" s="62"/>
      <c r="O584" s="62"/>
      <c r="P584" s="62"/>
      <c r="Q584" s="62"/>
      <c r="R584" s="62"/>
      <c r="S584" s="62"/>
      <c r="T584" s="62"/>
    </row>
  </sheetData>
  <mergeCells count="1192">
    <mergeCell ref="A583:E583"/>
    <mergeCell ref="F583:K583"/>
    <mergeCell ref="B584:E584"/>
    <mergeCell ref="F584:K584"/>
    <mergeCell ref="B581:E581"/>
    <mergeCell ref="F581:H581"/>
    <mergeCell ref="I581:K581"/>
    <mergeCell ref="B582:E582"/>
    <mergeCell ref="F582:H582"/>
    <mergeCell ref="I582:K582"/>
    <mergeCell ref="B579:E579"/>
    <mergeCell ref="F579:H579"/>
    <mergeCell ref="I579:K579"/>
    <mergeCell ref="B580:E580"/>
    <mergeCell ref="F580:H580"/>
    <mergeCell ref="I580:K580"/>
    <mergeCell ref="A575:A582"/>
    <mergeCell ref="B575:E575"/>
    <mergeCell ref="B576:E576"/>
    <mergeCell ref="F576:K576"/>
    <mergeCell ref="B577:E577"/>
    <mergeCell ref="F577:H577"/>
    <mergeCell ref="I577:K577"/>
    <mergeCell ref="B578:E578"/>
    <mergeCell ref="F578:H578"/>
    <mergeCell ref="I578:K578"/>
    <mergeCell ref="B571:E571"/>
    <mergeCell ref="F571:K571"/>
    <mergeCell ref="B572:E572"/>
    <mergeCell ref="F572:K572"/>
    <mergeCell ref="A574:E574"/>
    <mergeCell ref="F574:H574"/>
    <mergeCell ref="I574:K574"/>
    <mergeCell ref="F567:K567"/>
    <mergeCell ref="B568:E568"/>
    <mergeCell ref="F568:K568"/>
    <mergeCell ref="B569:E569"/>
    <mergeCell ref="F569:K569"/>
    <mergeCell ref="B570:E570"/>
    <mergeCell ref="F570:K570"/>
    <mergeCell ref="A563:K563"/>
    <mergeCell ref="A564:A572"/>
    <mergeCell ref="B564:E564"/>
    <mergeCell ref="F564:K564"/>
    <mergeCell ref="B565:E565"/>
    <mergeCell ref="F565:G565"/>
    <mergeCell ref="I565:K565"/>
    <mergeCell ref="B566:E566"/>
    <mergeCell ref="F566:K566"/>
    <mergeCell ref="B567:E567"/>
    <mergeCell ref="A559:C559"/>
    <mergeCell ref="A560:C560"/>
    <mergeCell ref="A561:C561"/>
    <mergeCell ref="A562:C562"/>
    <mergeCell ref="A554:E554"/>
    <mergeCell ref="F554:K554"/>
    <mergeCell ref="B555:E555"/>
    <mergeCell ref="F555:K555"/>
    <mergeCell ref="A557:K557"/>
    <mergeCell ref="A558:C558"/>
    <mergeCell ref="D558:F558"/>
    <mergeCell ref="G558:H558"/>
    <mergeCell ref="I558:K558"/>
    <mergeCell ref="B552:E552"/>
    <mergeCell ref="F552:H552"/>
    <mergeCell ref="I552:K552"/>
    <mergeCell ref="B553:E553"/>
    <mergeCell ref="F553:H553"/>
    <mergeCell ref="I553:K553"/>
    <mergeCell ref="B550:E550"/>
    <mergeCell ref="F550:H550"/>
    <mergeCell ref="I550:K550"/>
    <mergeCell ref="B551:E551"/>
    <mergeCell ref="F551:H551"/>
    <mergeCell ref="I551:K551"/>
    <mergeCell ref="A546:A553"/>
    <mergeCell ref="B546:E546"/>
    <mergeCell ref="B547:E547"/>
    <mergeCell ref="F547:K547"/>
    <mergeCell ref="B548:E548"/>
    <mergeCell ref="F548:H548"/>
    <mergeCell ref="I548:K548"/>
    <mergeCell ref="B549:E549"/>
    <mergeCell ref="F549:H549"/>
    <mergeCell ref="I549:K549"/>
    <mergeCell ref="B542:E542"/>
    <mergeCell ref="F542:K542"/>
    <mergeCell ref="B543:E543"/>
    <mergeCell ref="F543:K543"/>
    <mergeCell ref="A545:E545"/>
    <mergeCell ref="F545:H545"/>
    <mergeCell ref="I545:K545"/>
    <mergeCell ref="F538:K538"/>
    <mergeCell ref="B539:E539"/>
    <mergeCell ref="F539:K539"/>
    <mergeCell ref="B540:E540"/>
    <mergeCell ref="F540:K540"/>
    <mergeCell ref="B541:E541"/>
    <mergeCell ref="F541:K541"/>
    <mergeCell ref="A534:K534"/>
    <mergeCell ref="A535:A543"/>
    <mergeCell ref="B535:E535"/>
    <mergeCell ref="F535:K535"/>
    <mergeCell ref="B536:E536"/>
    <mergeCell ref="F536:G536"/>
    <mergeCell ref="I536:K536"/>
    <mergeCell ref="B537:E537"/>
    <mergeCell ref="F537:K537"/>
    <mergeCell ref="B538:E538"/>
    <mergeCell ref="A530:C530"/>
    <mergeCell ref="A531:C531"/>
    <mergeCell ref="A532:C532"/>
    <mergeCell ref="A533:C533"/>
    <mergeCell ref="A525:E525"/>
    <mergeCell ref="F525:K525"/>
    <mergeCell ref="B526:E526"/>
    <mergeCell ref="F526:K526"/>
    <mergeCell ref="A528:K528"/>
    <mergeCell ref="A529:C529"/>
    <mergeCell ref="D529:F529"/>
    <mergeCell ref="G529:H529"/>
    <mergeCell ref="I529:K529"/>
    <mergeCell ref="B523:E523"/>
    <mergeCell ref="F523:H523"/>
    <mergeCell ref="I523:K523"/>
    <mergeCell ref="B524:E524"/>
    <mergeCell ref="F524:H524"/>
    <mergeCell ref="I524:K524"/>
    <mergeCell ref="B521:E521"/>
    <mergeCell ref="F521:H521"/>
    <mergeCell ref="I521:K521"/>
    <mergeCell ref="B522:E522"/>
    <mergeCell ref="F522:H522"/>
    <mergeCell ref="I522:K522"/>
    <mergeCell ref="A517:A524"/>
    <mergeCell ref="B517:E517"/>
    <mergeCell ref="B518:E518"/>
    <mergeCell ref="F518:K518"/>
    <mergeCell ref="B519:E519"/>
    <mergeCell ref="F519:H519"/>
    <mergeCell ref="I519:K519"/>
    <mergeCell ref="B520:E520"/>
    <mergeCell ref="F520:H520"/>
    <mergeCell ref="I520:K520"/>
    <mergeCell ref="B513:E513"/>
    <mergeCell ref="F513:K513"/>
    <mergeCell ref="B514:E514"/>
    <mergeCell ref="F514:K514"/>
    <mergeCell ref="A516:E516"/>
    <mergeCell ref="F516:H516"/>
    <mergeCell ref="I516:K516"/>
    <mergeCell ref="F509:K509"/>
    <mergeCell ref="B510:E510"/>
    <mergeCell ref="F510:K510"/>
    <mergeCell ref="B511:E511"/>
    <mergeCell ref="F511:K511"/>
    <mergeCell ref="B512:E512"/>
    <mergeCell ref="F512:K512"/>
    <mergeCell ref="A505:K505"/>
    <mergeCell ref="A506:A514"/>
    <mergeCell ref="B506:E506"/>
    <mergeCell ref="F506:K506"/>
    <mergeCell ref="B507:E507"/>
    <mergeCell ref="F507:G507"/>
    <mergeCell ref="I507:K507"/>
    <mergeCell ref="B508:E508"/>
    <mergeCell ref="F508:K508"/>
    <mergeCell ref="B509:E509"/>
    <mergeCell ref="A501:C501"/>
    <mergeCell ref="A502:C502"/>
    <mergeCell ref="A503:C503"/>
    <mergeCell ref="A504:C504"/>
    <mergeCell ref="A496:E496"/>
    <mergeCell ref="F496:K496"/>
    <mergeCell ref="B497:E497"/>
    <mergeCell ref="F497:K497"/>
    <mergeCell ref="A499:K499"/>
    <mergeCell ref="A500:C500"/>
    <mergeCell ref="D500:F500"/>
    <mergeCell ref="G500:H500"/>
    <mergeCell ref="I500:K500"/>
    <mergeCell ref="B494:E494"/>
    <mergeCell ref="F494:H494"/>
    <mergeCell ref="I494:K494"/>
    <mergeCell ref="B495:E495"/>
    <mergeCell ref="F495:H495"/>
    <mergeCell ref="I495:K495"/>
    <mergeCell ref="B492:E492"/>
    <mergeCell ref="F492:H492"/>
    <mergeCell ref="I492:K492"/>
    <mergeCell ref="B493:E493"/>
    <mergeCell ref="F493:H493"/>
    <mergeCell ref="I493:K493"/>
    <mergeCell ref="A488:A495"/>
    <mergeCell ref="B488:E488"/>
    <mergeCell ref="B489:E489"/>
    <mergeCell ref="F489:K489"/>
    <mergeCell ref="B490:E490"/>
    <mergeCell ref="F490:H490"/>
    <mergeCell ref="I490:K490"/>
    <mergeCell ref="B491:E491"/>
    <mergeCell ref="F491:H491"/>
    <mergeCell ref="I491:K491"/>
    <mergeCell ref="B484:E484"/>
    <mergeCell ref="F484:K484"/>
    <mergeCell ref="B485:E485"/>
    <mergeCell ref="F485:K485"/>
    <mergeCell ref="A487:E487"/>
    <mergeCell ref="F487:H487"/>
    <mergeCell ref="I487:K487"/>
    <mergeCell ref="F480:K480"/>
    <mergeCell ref="B481:E481"/>
    <mergeCell ref="F481:K481"/>
    <mergeCell ref="B482:E482"/>
    <mergeCell ref="F482:K482"/>
    <mergeCell ref="B483:E483"/>
    <mergeCell ref="F483:K483"/>
    <mergeCell ref="A476:K476"/>
    <mergeCell ref="A477:A485"/>
    <mergeCell ref="B477:E477"/>
    <mergeCell ref="F477:K477"/>
    <mergeCell ref="B478:E478"/>
    <mergeCell ref="F478:G478"/>
    <mergeCell ref="I478:K478"/>
    <mergeCell ref="B479:E479"/>
    <mergeCell ref="F479:K479"/>
    <mergeCell ref="B480:E480"/>
    <mergeCell ref="A472:C472"/>
    <mergeCell ref="A473:C473"/>
    <mergeCell ref="A474:C474"/>
    <mergeCell ref="A475:C475"/>
    <mergeCell ref="A467:E467"/>
    <mergeCell ref="F467:K467"/>
    <mergeCell ref="B468:E468"/>
    <mergeCell ref="F468:K468"/>
    <mergeCell ref="A470:K470"/>
    <mergeCell ref="A471:C471"/>
    <mergeCell ref="D471:F471"/>
    <mergeCell ref="G471:H471"/>
    <mergeCell ref="I471:K471"/>
    <mergeCell ref="B465:E465"/>
    <mergeCell ref="F465:H465"/>
    <mergeCell ref="I465:K465"/>
    <mergeCell ref="B466:E466"/>
    <mergeCell ref="F466:H466"/>
    <mergeCell ref="I466:K466"/>
    <mergeCell ref="B463:E463"/>
    <mergeCell ref="F463:H463"/>
    <mergeCell ref="I463:K463"/>
    <mergeCell ref="B464:E464"/>
    <mergeCell ref="F464:H464"/>
    <mergeCell ref="I464:K464"/>
    <mergeCell ref="A459:A466"/>
    <mergeCell ref="B459:E459"/>
    <mergeCell ref="B460:E460"/>
    <mergeCell ref="F460:K460"/>
    <mergeCell ref="B461:E461"/>
    <mergeCell ref="F461:H461"/>
    <mergeCell ref="I461:K461"/>
    <mergeCell ref="B462:E462"/>
    <mergeCell ref="F462:H462"/>
    <mergeCell ref="I462:K462"/>
    <mergeCell ref="B455:E455"/>
    <mergeCell ref="F455:K455"/>
    <mergeCell ref="B456:E456"/>
    <mergeCell ref="F456:K456"/>
    <mergeCell ref="A458:E458"/>
    <mergeCell ref="F458:H458"/>
    <mergeCell ref="I458:K458"/>
    <mergeCell ref="F451:K451"/>
    <mergeCell ref="B452:E452"/>
    <mergeCell ref="F452:K452"/>
    <mergeCell ref="B453:E453"/>
    <mergeCell ref="F453:K453"/>
    <mergeCell ref="B454:E454"/>
    <mergeCell ref="F454:K454"/>
    <mergeCell ref="A447:K447"/>
    <mergeCell ref="A448:A456"/>
    <mergeCell ref="B448:E448"/>
    <mergeCell ref="F448:K448"/>
    <mergeCell ref="B449:E449"/>
    <mergeCell ref="F449:G449"/>
    <mergeCell ref="I449:K449"/>
    <mergeCell ref="B450:E450"/>
    <mergeCell ref="F450:K450"/>
    <mergeCell ref="B451:E451"/>
    <mergeCell ref="A443:C443"/>
    <mergeCell ref="A444:C444"/>
    <mergeCell ref="A445:C445"/>
    <mergeCell ref="A446:C446"/>
    <mergeCell ref="A438:E438"/>
    <mergeCell ref="F438:K438"/>
    <mergeCell ref="B439:E439"/>
    <mergeCell ref="F439:K439"/>
    <mergeCell ref="A441:K441"/>
    <mergeCell ref="A442:C442"/>
    <mergeCell ref="D442:F442"/>
    <mergeCell ref="G442:H442"/>
    <mergeCell ref="I442:K442"/>
    <mergeCell ref="B436:E436"/>
    <mergeCell ref="F436:H436"/>
    <mergeCell ref="I436:K436"/>
    <mergeCell ref="B437:E437"/>
    <mergeCell ref="F437:H437"/>
    <mergeCell ref="I437:K437"/>
    <mergeCell ref="B434:E434"/>
    <mergeCell ref="F434:H434"/>
    <mergeCell ref="I434:K434"/>
    <mergeCell ref="B435:E435"/>
    <mergeCell ref="F435:H435"/>
    <mergeCell ref="I435:K435"/>
    <mergeCell ref="A430:A437"/>
    <mergeCell ref="B430:E430"/>
    <mergeCell ref="B431:E431"/>
    <mergeCell ref="F431:K431"/>
    <mergeCell ref="B432:E432"/>
    <mergeCell ref="F432:H432"/>
    <mergeCell ref="I432:K432"/>
    <mergeCell ref="B433:E433"/>
    <mergeCell ref="F433:H433"/>
    <mergeCell ref="I433:K433"/>
    <mergeCell ref="B426:E426"/>
    <mergeCell ref="F426:K426"/>
    <mergeCell ref="B427:E427"/>
    <mergeCell ref="F427:K427"/>
    <mergeCell ref="A429:E429"/>
    <mergeCell ref="F429:H429"/>
    <mergeCell ref="I429:K429"/>
    <mergeCell ref="F422:K422"/>
    <mergeCell ref="B423:E423"/>
    <mergeCell ref="F423:K423"/>
    <mergeCell ref="B424:E424"/>
    <mergeCell ref="F424:K424"/>
    <mergeCell ref="B425:E425"/>
    <mergeCell ref="F425:K425"/>
    <mergeCell ref="A418:K418"/>
    <mergeCell ref="A419:A427"/>
    <mergeCell ref="B419:E419"/>
    <mergeCell ref="F419:K419"/>
    <mergeCell ref="B420:E420"/>
    <mergeCell ref="F420:G420"/>
    <mergeCell ref="I420:K420"/>
    <mergeCell ref="B421:E421"/>
    <mergeCell ref="F421:K421"/>
    <mergeCell ref="B422:E422"/>
    <mergeCell ref="A413:C413"/>
    <mergeCell ref="A414:C414"/>
    <mergeCell ref="A415:C415"/>
    <mergeCell ref="A416:C416"/>
    <mergeCell ref="A417:C417"/>
    <mergeCell ref="A408:E408"/>
    <mergeCell ref="F408:K408"/>
    <mergeCell ref="B409:E409"/>
    <mergeCell ref="F409:K409"/>
    <mergeCell ref="A411:K411"/>
    <mergeCell ref="A412:C412"/>
    <mergeCell ref="D412:F412"/>
    <mergeCell ref="G412:H412"/>
    <mergeCell ref="I412:K412"/>
    <mergeCell ref="B406:E406"/>
    <mergeCell ref="F406:H406"/>
    <mergeCell ref="I406:K406"/>
    <mergeCell ref="B407:E407"/>
    <mergeCell ref="F407:H407"/>
    <mergeCell ref="I407:K407"/>
    <mergeCell ref="B404:E404"/>
    <mergeCell ref="F404:H404"/>
    <mergeCell ref="I404:K404"/>
    <mergeCell ref="B405:E405"/>
    <mergeCell ref="F405:H405"/>
    <mergeCell ref="I405:K405"/>
    <mergeCell ref="A400:A407"/>
    <mergeCell ref="B400:E400"/>
    <mergeCell ref="B401:E401"/>
    <mergeCell ref="F401:K401"/>
    <mergeCell ref="B402:E402"/>
    <mergeCell ref="F402:H402"/>
    <mergeCell ref="I402:K402"/>
    <mergeCell ref="B403:E403"/>
    <mergeCell ref="F403:H403"/>
    <mergeCell ref="I403:K403"/>
    <mergeCell ref="B396:E396"/>
    <mergeCell ref="F396:K396"/>
    <mergeCell ref="B397:E397"/>
    <mergeCell ref="F397:K397"/>
    <mergeCell ref="A399:E399"/>
    <mergeCell ref="F399:H399"/>
    <mergeCell ref="I399:K399"/>
    <mergeCell ref="B393:E393"/>
    <mergeCell ref="F393:K393"/>
    <mergeCell ref="B394:E394"/>
    <mergeCell ref="F394:K394"/>
    <mergeCell ref="B395:E395"/>
    <mergeCell ref="F395:K395"/>
    <mergeCell ref="A389:A397"/>
    <mergeCell ref="B389:E389"/>
    <mergeCell ref="F389:K389"/>
    <mergeCell ref="B390:E390"/>
    <mergeCell ref="F390:G390"/>
    <mergeCell ref="I390:K390"/>
    <mergeCell ref="B391:E391"/>
    <mergeCell ref="F391:K391"/>
    <mergeCell ref="B392:E392"/>
    <mergeCell ref="F392:K392"/>
    <mergeCell ref="A384:C384"/>
    <mergeCell ref="A385:C385"/>
    <mergeCell ref="A386:C386"/>
    <mergeCell ref="A387:C387"/>
    <mergeCell ref="A388:K388"/>
    <mergeCell ref="A381:K381"/>
    <mergeCell ref="A382:C382"/>
    <mergeCell ref="D382:F382"/>
    <mergeCell ref="G382:H382"/>
    <mergeCell ref="I382:K382"/>
    <mergeCell ref="A383:C383"/>
    <mergeCell ref="B377:E377"/>
    <mergeCell ref="F377:H377"/>
    <mergeCell ref="I377:K377"/>
    <mergeCell ref="A378:E378"/>
    <mergeCell ref="F378:K378"/>
    <mergeCell ref="B379:E379"/>
    <mergeCell ref="F379:K379"/>
    <mergeCell ref="B375:E375"/>
    <mergeCell ref="F375:H375"/>
    <mergeCell ref="I375:K375"/>
    <mergeCell ref="B376:E376"/>
    <mergeCell ref="F376:H376"/>
    <mergeCell ref="I376:K376"/>
    <mergeCell ref="B373:E373"/>
    <mergeCell ref="F373:H373"/>
    <mergeCell ref="I373:K373"/>
    <mergeCell ref="B374:E374"/>
    <mergeCell ref="F374:H374"/>
    <mergeCell ref="I374:K374"/>
    <mergeCell ref="A369:E369"/>
    <mergeCell ref="F369:H369"/>
    <mergeCell ref="I369:K369"/>
    <mergeCell ref="A370:A377"/>
    <mergeCell ref="B370:E370"/>
    <mergeCell ref="B371:E371"/>
    <mergeCell ref="F371:K371"/>
    <mergeCell ref="B372:E372"/>
    <mergeCell ref="F372:H372"/>
    <mergeCell ref="I372:K372"/>
    <mergeCell ref="B365:E365"/>
    <mergeCell ref="F365:K365"/>
    <mergeCell ref="B366:E366"/>
    <mergeCell ref="F366:K366"/>
    <mergeCell ref="B367:E367"/>
    <mergeCell ref="F367:K367"/>
    <mergeCell ref="B362:E362"/>
    <mergeCell ref="F362:K362"/>
    <mergeCell ref="B363:E363"/>
    <mergeCell ref="F363:K363"/>
    <mergeCell ref="B364:E364"/>
    <mergeCell ref="F364:K364"/>
    <mergeCell ref="A358:K358"/>
    <mergeCell ref="A359:A367"/>
    <mergeCell ref="B359:E359"/>
    <mergeCell ref="F359:K359"/>
    <mergeCell ref="B360:E360"/>
    <mergeCell ref="F360:G360"/>
    <mergeCell ref="I360:K360"/>
    <mergeCell ref="B361:E361"/>
    <mergeCell ref="F361:K361"/>
    <mergeCell ref="A354:C354"/>
    <mergeCell ref="A355:C355"/>
    <mergeCell ref="A356:C356"/>
    <mergeCell ref="A357:C357"/>
    <mergeCell ref="D357:J357"/>
    <mergeCell ref="A349:E349"/>
    <mergeCell ref="F349:K349"/>
    <mergeCell ref="B350:E350"/>
    <mergeCell ref="F350:K350"/>
    <mergeCell ref="A352:K352"/>
    <mergeCell ref="A353:C353"/>
    <mergeCell ref="D353:F353"/>
    <mergeCell ref="G353:H353"/>
    <mergeCell ref="I353:K353"/>
    <mergeCell ref="B347:E347"/>
    <mergeCell ref="F347:H347"/>
    <mergeCell ref="I347:K347"/>
    <mergeCell ref="B348:E348"/>
    <mergeCell ref="F348:H348"/>
    <mergeCell ref="I348:K348"/>
    <mergeCell ref="B345:E345"/>
    <mergeCell ref="F345:H345"/>
    <mergeCell ref="I345:K345"/>
    <mergeCell ref="B346:E346"/>
    <mergeCell ref="F346:H346"/>
    <mergeCell ref="I346:K346"/>
    <mergeCell ref="A341:A348"/>
    <mergeCell ref="B341:E341"/>
    <mergeCell ref="B342:E342"/>
    <mergeCell ref="F342:K342"/>
    <mergeCell ref="B343:E343"/>
    <mergeCell ref="F343:H343"/>
    <mergeCell ref="I343:K343"/>
    <mergeCell ref="B344:E344"/>
    <mergeCell ref="F344:H344"/>
    <mergeCell ref="I344:K344"/>
    <mergeCell ref="B337:E337"/>
    <mergeCell ref="F337:K337"/>
    <mergeCell ref="B338:E338"/>
    <mergeCell ref="F338:K338"/>
    <mergeCell ref="A340:E340"/>
    <mergeCell ref="F340:H340"/>
    <mergeCell ref="I340:K340"/>
    <mergeCell ref="F333:K333"/>
    <mergeCell ref="B334:E334"/>
    <mergeCell ref="F334:K334"/>
    <mergeCell ref="B335:E335"/>
    <mergeCell ref="F335:K335"/>
    <mergeCell ref="B336:E336"/>
    <mergeCell ref="F336:K336"/>
    <mergeCell ref="A329:K329"/>
    <mergeCell ref="A330:A338"/>
    <mergeCell ref="B330:E330"/>
    <mergeCell ref="F330:K330"/>
    <mergeCell ref="B331:E331"/>
    <mergeCell ref="F331:G331"/>
    <mergeCell ref="I331:K331"/>
    <mergeCell ref="B332:E332"/>
    <mergeCell ref="F332:K332"/>
    <mergeCell ref="B333:E333"/>
    <mergeCell ref="A325:C325"/>
    <mergeCell ref="A326:C326"/>
    <mergeCell ref="A327:C327"/>
    <mergeCell ref="A328:C328"/>
    <mergeCell ref="A320:E320"/>
    <mergeCell ref="F320:K320"/>
    <mergeCell ref="B321:E321"/>
    <mergeCell ref="F321:K321"/>
    <mergeCell ref="A323:K323"/>
    <mergeCell ref="A324:C324"/>
    <mergeCell ref="D324:F324"/>
    <mergeCell ref="G324:H324"/>
    <mergeCell ref="I324:K324"/>
    <mergeCell ref="B318:E318"/>
    <mergeCell ref="F318:H318"/>
    <mergeCell ref="I318:K318"/>
    <mergeCell ref="B319:E319"/>
    <mergeCell ref="F319:H319"/>
    <mergeCell ref="I319:K319"/>
    <mergeCell ref="B316:E316"/>
    <mergeCell ref="F316:H316"/>
    <mergeCell ref="I316:K316"/>
    <mergeCell ref="B317:E317"/>
    <mergeCell ref="F317:H317"/>
    <mergeCell ref="I317:K317"/>
    <mergeCell ref="A312:A319"/>
    <mergeCell ref="B312:E312"/>
    <mergeCell ref="B313:E313"/>
    <mergeCell ref="F313:K313"/>
    <mergeCell ref="B314:E314"/>
    <mergeCell ref="F314:H314"/>
    <mergeCell ref="I314:K314"/>
    <mergeCell ref="B315:E315"/>
    <mergeCell ref="F315:H315"/>
    <mergeCell ref="I315:K315"/>
    <mergeCell ref="B308:E308"/>
    <mergeCell ref="F308:K308"/>
    <mergeCell ref="B309:E309"/>
    <mergeCell ref="F309:K309"/>
    <mergeCell ref="A311:E311"/>
    <mergeCell ref="F311:H311"/>
    <mergeCell ref="I311:K311"/>
    <mergeCell ref="F304:K304"/>
    <mergeCell ref="B305:E305"/>
    <mergeCell ref="F305:K305"/>
    <mergeCell ref="B306:E306"/>
    <mergeCell ref="F306:K306"/>
    <mergeCell ref="B307:E307"/>
    <mergeCell ref="F307:K307"/>
    <mergeCell ref="A300:K300"/>
    <mergeCell ref="A301:A309"/>
    <mergeCell ref="B301:E301"/>
    <mergeCell ref="F301:K301"/>
    <mergeCell ref="B302:E302"/>
    <mergeCell ref="F302:G302"/>
    <mergeCell ref="I302:K302"/>
    <mergeCell ref="B303:E303"/>
    <mergeCell ref="F303:K303"/>
    <mergeCell ref="B304:E304"/>
    <mergeCell ref="A296:C296"/>
    <mergeCell ref="A297:C297"/>
    <mergeCell ref="A298:C298"/>
    <mergeCell ref="A299:C299"/>
    <mergeCell ref="A291:E291"/>
    <mergeCell ref="F291:K291"/>
    <mergeCell ref="B292:E292"/>
    <mergeCell ref="F292:K292"/>
    <mergeCell ref="A294:K294"/>
    <mergeCell ref="A295:C295"/>
    <mergeCell ref="D295:F295"/>
    <mergeCell ref="G295:H295"/>
    <mergeCell ref="I295:K295"/>
    <mergeCell ref="B289:E289"/>
    <mergeCell ref="F289:H289"/>
    <mergeCell ref="I289:K289"/>
    <mergeCell ref="B290:E290"/>
    <mergeCell ref="F290:H290"/>
    <mergeCell ref="I290:K290"/>
    <mergeCell ref="B287:E287"/>
    <mergeCell ref="F287:H287"/>
    <mergeCell ref="I287:K287"/>
    <mergeCell ref="B288:E288"/>
    <mergeCell ref="F288:H288"/>
    <mergeCell ref="I288:K288"/>
    <mergeCell ref="A283:A290"/>
    <mergeCell ref="B283:E283"/>
    <mergeCell ref="B284:E284"/>
    <mergeCell ref="F284:K284"/>
    <mergeCell ref="B285:E285"/>
    <mergeCell ref="F285:H285"/>
    <mergeCell ref="I285:K285"/>
    <mergeCell ref="B286:E286"/>
    <mergeCell ref="F286:H286"/>
    <mergeCell ref="I286:K286"/>
    <mergeCell ref="B279:E279"/>
    <mergeCell ref="F279:K279"/>
    <mergeCell ref="B280:E280"/>
    <mergeCell ref="F280:K280"/>
    <mergeCell ref="A282:E282"/>
    <mergeCell ref="F282:H282"/>
    <mergeCell ref="I282:K282"/>
    <mergeCell ref="B276:E276"/>
    <mergeCell ref="F276:K276"/>
    <mergeCell ref="B277:E277"/>
    <mergeCell ref="F277:K277"/>
    <mergeCell ref="B278:E278"/>
    <mergeCell ref="F278:K278"/>
    <mergeCell ref="A272:A280"/>
    <mergeCell ref="B272:E272"/>
    <mergeCell ref="F272:K272"/>
    <mergeCell ref="B273:E273"/>
    <mergeCell ref="F273:G273"/>
    <mergeCell ref="I273:K273"/>
    <mergeCell ref="B274:E274"/>
    <mergeCell ref="F274:K274"/>
    <mergeCell ref="B275:E275"/>
    <mergeCell ref="F275:K275"/>
    <mergeCell ref="A268:C268"/>
    <mergeCell ref="A269:C269"/>
    <mergeCell ref="A270:C270"/>
    <mergeCell ref="A271:K271"/>
    <mergeCell ref="A265:K265"/>
    <mergeCell ref="A266:C266"/>
    <mergeCell ref="D266:F266"/>
    <mergeCell ref="G266:H266"/>
    <mergeCell ref="I266:K266"/>
    <mergeCell ref="A267:C267"/>
    <mergeCell ref="B261:E261"/>
    <mergeCell ref="F261:H261"/>
    <mergeCell ref="I261:K261"/>
    <mergeCell ref="A262:E262"/>
    <mergeCell ref="F262:K262"/>
    <mergeCell ref="B263:E263"/>
    <mergeCell ref="F263:K263"/>
    <mergeCell ref="B259:E259"/>
    <mergeCell ref="F259:H259"/>
    <mergeCell ref="I259:K259"/>
    <mergeCell ref="B260:E260"/>
    <mergeCell ref="F260:H260"/>
    <mergeCell ref="I260:K260"/>
    <mergeCell ref="B257:E257"/>
    <mergeCell ref="F257:H257"/>
    <mergeCell ref="I257:K257"/>
    <mergeCell ref="B258:E258"/>
    <mergeCell ref="F258:H258"/>
    <mergeCell ref="I258:K258"/>
    <mergeCell ref="A253:E253"/>
    <mergeCell ref="F253:H253"/>
    <mergeCell ref="I253:K253"/>
    <mergeCell ref="A254:A261"/>
    <mergeCell ref="B254:E254"/>
    <mergeCell ref="B255:E255"/>
    <mergeCell ref="F255:K255"/>
    <mergeCell ref="B256:E256"/>
    <mergeCell ref="F256:H256"/>
    <mergeCell ref="I256:K256"/>
    <mergeCell ref="B249:E249"/>
    <mergeCell ref="F249:K249"/>
    <mergeCell ref="B250:E250"/>
    <mergeCell ref="F250:K250"/>
    <mergeCell ref="B251:E251"/>
    <mergeCell ref="F251:K251"/>
    <mergeCell ref="B246:E246"/>
    <mergeCell ref="F246:K246"/>
    <mergeCell ref="B247:E247"/>
    <mergeCell ref="F247:K247"/>
    <mergeCell ref="B248:E248"/>
    <mergeCell ref="F248:K248"/>
    <mergeCell ref="A242:K242"/>
    <mergeCell ref="A243:A251"/>
    <mergeCell ref="B243:E243"/>
    <mergeCell ref="F243:K243"/>
    <mergeCell ref="B244:E244"/>
    <mergeCell ref="F244:G244"/>
    <mergeCell ref="I244:K244"/>
    <mergeCell ref="B245:E245"/>
    <mergeCell ref="F245:K245"/>
    <mergeCell ref="A237:C237"/>
    <mergeCell ref="A238:C238"/>
    <mergeCell ref="A239:C239"/>
    <mergeCell ref="A240:C240"/>
    <mergeCell ref="D240:K240"/>
    <mergeCell ref="A241:C241"/>
    <mergeCell ref="A232:E232"/>
    <mergeCell ref="F232:K232"/>
    <mergeCell ref="B233:E233"/>
    <mergeCell ref="F233:K233"/>
    <mergeCell ref="A235:K235"/>
    <mergeCell ref="A236:C236"/>
    <mergeCell ref="D236:F236"/>
    <mergeCell ref="G236:H236"/>
    <mergeCell ref="I236:K236"/>
    <mergeCell ref="B230:E230"/>
    <mergeCell ref="F230:H230"/>
    <mergeCell ref="I230:K230"/>
    <mergeCell ref="B231:E231"/>
    <mergeCell ref="F231:H231"/>
    <mergeCell ref="I231:K231"/>
    <mergeCell ref="B228:E228"/>
    <mergeCell ref="F228:H228"/>
    <mergeCell ref="I228:K228"/>
    <mergeCell ref="B229:E229"/>
    <mergeCell ref="F229:H229"/>
    <mergeCell ref="I229:K229"/>
    <mergeCell ref="A224:A231"/>
    <mergeCell ref="B224:E224"/>
    <mergeCell ref="B225:E225"/>
    <mergeCell ref="F225:K225"/>
    <mergeCell ref="B226:E226"/>
    <mergeCell ref="F226:H226"/>
    <mergeCell ref="I226:K226"/>
    <mergeCell ref="B227:E227"/>
    <mergeCell ref="F227:H227"/>
    <mergeCell ref="I227:K227"/>
    <mergeCell ref="B220:E220"/>
    <mergeCell ref="F220:K220"/>
    <mergeCell ref="B221:E221"/>
    <mergeCell ref="F221:K221"/>
    <mergeCell ref="A223:E223"/>
    <mergeCell ref="F223:H223"/>
    <mergeCell ref="I223:K223"/>
    <mergeCell ref="F216:K216"/>
    <mergeCell ref="B217:E217"/>
    <mergeCell ref="F217:K217"/>
    <mergeCell ref="B218:E218"/>
    <mergeCell ref="F218:K218"/>
    <mergeCell ref="B219:E219"/>
    <mergeCell ref="F219:K219"/>
    <mergeCell ref="A212:K212"/>
    <mergeCell ref="A213:A221"/>
    <mergeCell ref="B213:E213"/>
    <mergeCell ref="F213:K213"/>
    <mergeCell ref="B214:E214"/>
    <mergeCell ref="F214:G214"/>
    <mergeCell ref="I214:K214"/>
    <mergeCell ref="B215:E215"/>
    <mergeCell ref="F215:K215"/>
    <mergeCell ref="B216:E216"/>
    <mergeCell ref="A207:C207"/>
    <mergeCell ref="A208:C208"/>
    <mergeCell ref="A209:C209"/>
    <mergeCell ref="A210:C210"/>
    <mergeCell ref="A211:C211"/>
    <mergeCell ref="A202:E202"/>
    <mergeCell ref="F202:K202"/>
    <mergeCell ref="B203:E203"/>
    <mergeCell ref="F203:K203"/>
    <mergeCell ref="A205:K205"/>
    <mergeCell ref="A206:C206"/>
    <mergeCell ref="D206:F206"/>
    <mergeCell ref="G206:H206"/>
    <mergeCell ref="I206:K206"/>
    <mergeCell ref="B200:E200"/>
    <mergeCell ref="F200:H200"/>
    <mergeCell ref="I200:K200"/>
    <mergeCell ref="B201:E201"/>
    <mergeCell ref="F201:H201"/>
    <mergeCell ref="I201:K201"/>
    <mergeCell ref="B198:E198"/>
    <mergeCell ref="F198:H198"/>
    <mergeCell ref="I198:K198"/>
    <mergeCell ref="B199:E199"/>
    <mergeCell ref="F199:H199"/>
    <mergeCell ref="I199:K199"/>
    <mergeCell ref="A194:A201"/>
    <mergeCell ref="B194:E194"/>
    <mergeCell ref="B195:E195"/>
    <mergeCell ref="F195:K195"/>
    <mergeCell ref="B196:E196"/>
    <mergeCell ref="F196:H196"/>
    <mergeCell ref="I196:K196"/>
    <mergeCell ref="B197:E197"/>
    <mergeCell ref="F197:H197"/>
    <mergeCell ref="I197:K197"/>
    <mergeCell ref="B190:E190"/>
    <mergeCell ref="F190:K190"/>
    <mergeCell ref="B191:E191"/>
    <mergeCell ref="F191:K191"/>
    <mergeCell ref="A193:E193"/>
    <mergeCell ref="F193:H193"/>
    <mergeCell ref="I193:K193"/>
    <mergeCell ref="F186:K186"/>
    <mergeCell ref="B187:E187"/>
    <mergeCell ref="F187:K187"/>
    <mergeCell ref="B188:E188"/>
    <mergeCell ref="F188:K188"/>
    <mergeCell ref="B189:E189"/>
    <mergeCell ref="F189:K189"/>
    <mergeCell ref="A182:K182"/>
    <mergeCell ref="A183:A191"/>
    <mergeCell ref="B183:E183"/>
    <mergeCell ref="F183:K183"/>
    <mergeCell ref="B184:E184"/>
    <mergeCell ref="F184:G184"/>
    <mergeCell ref="I184:K184"/>
    <mergeCell ref="B185:E185"/>
    <mergeCell ref="F185:K185"/>
    <mergeCell ref="B186:E186"/>
    <mergeCell ref="A177:C177"/>
    <mergeCell ref="A178:C178"/>
    <mergeCell ref="A179:C179"/>
    <mergeCell ref="A180:C180"/>
    <mergeCell ref="A181:C181"/>
    <mergeCell ref="A172:E172"/>
    <mergeCell ref="F172:K172"/>
    <mergeCell ref="B173:E173"/>
    <mergeCell ref="F173:K173"/>
    <mergeCell ref="A175:K175"/>
    <mergeCell ref="A176:C176"/>
    <mergeCell ref="D176:F176"/>
    <mergeCell ref="G176:H176"/>
    <mergeCell ref="I176:K176"/>
    <mergeCell ref="B170:E170"/>
    <mergeCell ref="F170:H170"/>
    <mergeCell ref="I170:K170"/>
    <mergeCell ref="B171:E171"/>
    <mergeCell ref="F171:H171"/>
    <mergeCell ref="I171:K171"/>
    <mergeCell ref="B168:E168"/>
    <mergeCell ref="F168:H168"/>
    <mergeCell ref="I168:K168"/>
    <mergeCell ref="B169:E169"/>
    <mergeCell ref="F169:H169"/>
    <mergeCell ref="I169:K169"/>
    <mergeCell ref="A164:A171"/>
    <mergeCell ref="B164:E164"/>
    <mergeCell ref="B165:E165"/>
    <mergeCell ref="F165:K165"/>
    <mergeCell ref="B166:E166"/>
    <mergeCell ref="F166:H166"/>
    <mergeCell ref="I166:K166"/>
    <mergeCell ref="B167:E167"/>
    <mergeCell ref="F167:H167"/>
    <mergeCell ref="I167:K167"/>
    <mergeCell ref="B160:E160"/>
    <mergeCell ref="F160:K160"/>
    <mergeCell ref="B161:E161"/>
    <mergeCell ref="F161:K161"/>
    <mergeCell ref="A163:E163"/>
    <mergeCell ref="F163:H163"/>
    <mergeCell ref="I163:K163"/>
    <mergeCell ref="F156:K156"/>
    <mergeCell ref="B157:E157"/>
    <mergeCell ref="F157:K157"/>
    <mergeCell ref="B158:E158"/>
    <mergeCell ref="F158:K158"/>
    <mergeCell ref="B159:E159"/>
    <mergeCell ref="F159:K159"/>
    <mergeCell ref="A152:K152"/>
    <mergeCell ref="A153:A161"/>
    <mergeCell ref="B153:E153"/>
    <mergeCell ref="F153:K153"/>
    <mergeCell ref="B154:E154"/>
    <mergeCell ref="F154:G154"/>
    <mergeCell ref="I154:K154"/>
    <mergeCell ref="B155:E155"/>
    <mergeCell ref="F155:K155"/>
    <mergeCell ref="B156:E156"/>
    <mergeCell ref="A147:C147"/>
    <mergeCell ref="A148:C148"/>
    <mergeCell ref="A149:C149"/>
    <mergeCell ref="A150:C150"/>
    <mergeCell ref="A151:C151"/>
    <mergeCell ref="A143:E143"/>
    <mergeCell ref="F143:K143"/>
    <mergeCell ref="B144:E144"/>
    <mergeCell ref="F144:K144"/>
    <mergeCell ref="A145:K145"/>
    <mergeCell ref="A146:C146"/>
    <mergeCell ref="D146:F146"/>
    <mergeCell ref="G146:H146"/>
    <mergeCell ref="I146:K146"/>
    <mergeCell ref="B141:E141"/>
    <mergeCell ref="F141:H141"/>
    <mergeCell ref="I141:K141"/>
    <mergeCell ref="B142:E142"/>
    <mergeCell ref="F142:H142"/>
    <mergeCell ref="I142:K142"/>
    <mergeCell ref="D150:K150"/>
    <mergeCell ref="D149:K149"/>
    <mergeCell ref="B139:E139"/>
    <mergeCell ref="F139:H139"/>
    <mergeCell ref="I139:K139"/>
    <mergeCell ref="B140:E140"/>
    <mergeCell ref="F140:H140"/>
    <mergeCell ref="I140:K140"/>
    <mergeCell ref="A135:A142"/>
    <mergeCell ref="B135:E135"/>
    <mergeCell ref="B136:E136"/>
    <mergeCell ref="F136:K136"/>
    <mergeCell ref="B137:E137"/>
    <mergeCell ref="F137:H137"/>
    <mergeCell ref="I137:K137"/>
    <mergeCell ref="B138:E138"/>
    <mergeCell ref="F138:H138"/>
    <mergeCell ref="I138:K138"/>
    <mergeCell ref="B131:E131"/>
    <mergeCell ref="F131:K131"/>
    <mergeCell ref="B132:E132"/>
    <mergeCell ref="F132:K132"/>
    <mergeCell ref="A134:E134"/>
    <mergeCell ref="F134:H134"/>
    <mergeCell ref="I134:K134"/>
    <mergeCell ref="F127:K127"/>
    <mergeCell ref="B128:E128"/>
    <mergeCell ref="F128:K128"/>
    <mergeCell ref="B129:E129"/>
    <mergeCell ref="F129:K129"/>
    <mergeCell ref="B130:E130"/>
    <mergeCell ref="F130:K130"/>
    <mergeCell ref="A123:K123"/>
    <mergeCell ref="A124:A132"/>
    <mergeCell ref="B124:E124"/>
    <mergeCell ref="F124:K124"/>
    <mergeCell ref="B125:E125"/>
    <mergeCell ref="F125:G125"/>
    <mergeCell ref="I125:K125"/>
    <mergeCell ref="B126:E126"/>
    <mergeCell ref="F126:K126"/>
    <mergeCell ref="B127:E127"/>
    <mergeCell ref="A119:C119"/>
    <mergeCell ref="A120:C120"/>
    <mergeCell ref="A121:C121"/>
    <mergeCell ref="A122:C122"/>
    <mergeCell ref="A114:E114"/>
    <mergeCell ref="F114:K114"/>
    <mergeCell ref="B115:E115"/>
    <mergeCell ref="F115:K115"/>
    <mergeCell ref="A117:K117"/>
    <mergeCell ref="A118:C118"/>
    <mergeCell ref="D118:F118"/>
    <mergeCell ref="G118:H118"/>
    <mergeCell ref="I118:K118"/>
    <mergeCell ref="B112:E112"/>
    <mergeCell ref="F112:H112"/>
    <mergeCell ref="I112:K112"/>
    <mergeCell ref="B113:E113"/>
    <mergeCell ref="F113:H113"/>
    <mergeCell ref="I113:K113"/>
    <mergeCell ref="B110:E110"/>
    <mergeCell ref="F110:H110"/>
    <mergeCell ref="I110:K110"/>
    <mergeCell ref="B111:E111"/>
    <mergeCell ref="F111:H111"/>
    <mergeCell ref="I111:K111"/>
    <mergeCell ref="A106:A113"/>
    <mergeCell ref="B106:E106"/>
    <mergeCell ref="B107:E107"/>
    <mergeCell ref="F107:K107"/>
    <mergeCell ref="B108:E108"/>
    <mergeCell ref="F108:H108"/>
    <mergeCell ref="I108:K108"/>
    <mergeCell ref="B109:E109"/>
    <mergeCell ref="F109:H109"/>
    <mergeCell ref="I109:K109"/>
    <mergeCell ref="B102:E102"/>
    <mergeCell ref="F102:K102"/>
    <mergeCell ref="B103:E103"/>
    <mergeCell ref="F103:K103"/>
    <mergeCell ref="A105:E105"/>
    <mergeCell ref="F105:H105"/>
    <mergeCell ref="I105:K105"/>
    <mergeCell ref="B99:E99"/>
    <mergeCell ref="F99:K99"/>
    <mergeCell ref="B100:E100"/>
    <mergeCell ref="F100:K100"/>
    <mergeCell ref="B101:E101"/>
    <mergeCell ref="F101:K101"/>
    <mergeCell ref="A95:A103"/>
    <mergeCell ref="B95:E95"/>
    <mergeCell ref="F95:K95"/>
    <mergeCell ref="B96:E96"/>
    <mergeCell ref="F96:G96"/>
    <mergeCell ref="I96:K96"/>
    <mergeCell ref="B97:E97"/>
    <mergeCell ref="F97:K97"/>
    <mergeCell ref="B98:E98"/>
    <mergeCell ref="F98:K98"/>
    <mergeCell ref="A91:C91"/>
    <mergeCell ref="A92:C92"/>
    <mergeCell ref="A93:C93"/>
    <mergeCell ref="A94:K94"/>
    <mergeCell ref="A88:K88"/>
    <mergeCell ref="A89:C89"/>
    <mergeCell ref="D89:F89"/>
    <mergeCell ref="G89:H89"/>
    <mergeCell ref="I89:K89"/>
    <mergeCell ref="A90:C90"/>
    <mergeCell ref="B84:E84"/>
    <mergeCell ref="F84:H84"/>
    <mergeCell ref="I84:K84"/>
    <mergeCell ref="A85:E85"/>
    <mergeCell ref="F85:K85"/>
    <mergeCell ref="B86:E86"/>
    <mergeCell ref="F86:K86"/>
    <mergeCell ref="B82:E82"/>
    <mergeCell ref="F82:H82"/>
    <mergeCell ref="I82:K82"/>
    <mergeCell ref="B83:E83"/>
    <mergeCell ref="F83:H83"/>
    <mergeCell ref="I83:K83"/>
    <mergeCell ref="B80:E80"/>
    <mergeCell ref="F80:H80"/>
    <mergeCell ref="I80:K80"/>
    <mergeCell ref="B81:E81"/>
    <mergeCell ref="F81:H81"/>
    <mergeCell ref="I81:K81"/>
    <mergeCell ref="A76:E76"/>
    <mergeCell ref="F76:H76"/>
    <mergeCell ref="I76:K76"/>
    <mergeCell ref="A77:A84"/>
    <mergeCell ref="B77:E77"/>
    <mergeCell ref="B78:E78"/>
    <mergeCell ref="F78:K78"/>
    <mergeCell ref="B79:E79"/>
    <mergeCell ref="F79:H79"/>
    <mergeCell ref="I79:K79"/>
    <mergeCell ref="B72:E72"/>
    <mergeCell ref="F72:K72"/>
    <mergeCell ref="B73:E73"/>
    <mergeCell ref="F73:K73"/>
    <mergeCell ref="B74:E74"/>
    <mergeCell ref="F74:K74"/>
    <mergeCell ref="B69:E69"/>
    <mergeCell ref="F69:K69"/>
    <mergeCell ref="B70:E70"/>
    <mergeCell ref="F70:K70"/>
    <mergeCell ref="B71:E71"/>
    <mergeCell ref="F71:K71"/>
    <mergeCell ref="A65:K65"/>
    <mergeCell ref="A66:A74"/>
    <mergeCell ref="B66:E66"/>
    <mergeCell ref="F66:K66"/>
    <mergeCell ref="B67:E67"/>
    <mergeCell ref="F67:G67"/>
    <mergeCell ref="I67:K67"/>
    <mergeCell ref="B68:E68"/>
    <mergeCell ref="F68:K68"/>
    <mergeCell ref="A61:C61"/>
    <mergeCell ref="A62:C62"/>
    <mergeCell ref="A63:C63"/>
    <mergeCell ref="A64:C64"/>
    <mergeCell ref="D64:K64"/>
    <mergeCell ref="A57:E57"/>
    <mergeCell ref="F57:K57"/>
    <mergeCell ref="B58:E58"/>
    <mergeCell ref="F58:K58"/>
    <mergeCell ref="A59:K59"/>
    <mergeCell ref="A60:C60"/>
    <mergeCell ref="D60:F60"/>
    <mergeCell ref="G60:H60"/>
    <mergeCell ref="I60:K60"/>
    <mergeCell ref="B55:E55"/>
    <mergeCell ref="F55:H55"/>
    <mergeCell ref="I55:K55"/>
    <mergeCell ref="B56:E56"/>
    <mergeCell ref="F56:H56"/>
    <mergeCell ref="I56:K56"/>
    <mergeCell ref="B53:E53"/>
    <mergeCell ref="F53:H53"/>
    <mergeCell ref="I53:K53"/>
    <mergeCell ref="B54:E54"/>
    <mergeCell ref="F54:H54"/>
    <mergeCell ref="I54:K54"/>
    <mergeCell ref="A49:A56"/>
    <mergeCell ref="B49:E49"/>
    <mergeCell ref="B50:E50"/>
    <mergeCell ref="F50:K50"/>
    <mergeCell ref="B51:E51"/>
    <mergeCell ref="F51:H51"/>
    <mergeCell ref="I51:K51"/>
    <mergeCell ref="B52:E52"/>
    <mergeCell ref="F52:H52"/>
    <mergeCell ref="I52:K52"/>
    <mergeCell ref="B45:E45"/>
    <mergeCell ref="F45:K45"/>
    <mergeCell ref="B46:E46"/>
    <mergeCell ref="F46:K46"/>
    <mergeCell ref="A48:E48"/>
    <mergeCell ref="F48:H48"/>
    <mergeCell ref="I48:K48"/>
    <mergeCell ref="F41:K41"/>
    <mergeCell ref="B42:E42"/>
    <mergeCell ref="F42:K42"/>
    <mergeCell ref="B43:E43"/>
    <mergeCell ref="F43:K43"/>
    <mergeCell ref="B44:E44"/>
    <mergeCell ref="F44:K44"/>
    <mergeCell ref="A37:K37"/>
    <mergeCell ref="A38:A46"/>
    <mergeCell ref="B38:E38"/>
    <mergeCell ref="F38:K38"/>
    <mergeCell ref="B39:E39"/>
    <mergeCell ref="F39:G39"/>
    <mergeCell ref="I39:K39"/>
    <mergeCell ref="B40:E40"/>
    <mergeCell ref="F40:K40"/>
    <mergeCell ref="B41:E41"/>
    <mergeCell ref="A33:C33"/>
    <mergeCell ref="A34:C34"/>
    <mergeCell ref="A35:C35"/>
    <mergeCell ref="A36:C36"/>
    <mergeCell ref="A28:E28"/>
    <mergeCell ref="F28:K28"/>
    <mergeCell ref="B29:E29"/>
    <mergeCell ref="F29:K29"/>
    <mergeCell ref="A31:K31"/>
    <mergeCell ref="A32:C32"/>
    <mergeCell ref="D32:F32"/>
    <mergeCell ref="G32:H32"/>
    <mergeCell ref="I32:K32"/>
    <mergeCell ref="B26:E26"/>
    <mergeCell ref="F26:H26"/>
    <mergeCell ref="I26:K26"/>
    <mergeCell ref="B27:E27"/>
    <mergeCell ref="F27:H27"/>
    <mergeCell ref="I27:K27"/>
    <mergeCell ref="B24:E24"/>
    <mergeCell ref="F24:H24"/>
    <mergeCell ref="I24:K24"/>
    <mergeCell ref="B25:E25"/>
    <mergeCell ref="F25:H25"/>
    <mergeCell ref="I25:K25"/>
    <mergeCell ref="A20:A27"/>
    <mergeCell ref="B20:E20"/>
    <mergeCell ref="B21:E21"/>
    <mergeCell ref="F21:K21"/>
    <mergeCell ref="B22:E22"/>
    <mergeCell ref="F22:H22"/>
    <mergeCell ref="I22:K22"/>
    <mergeCell ref="B23:E23"/>
    <mergeCell ref="F23:H23"/>
    <mergeCell ref="I23:K23"/>
    <mergeCell ref="B16:E16"/>
    <mergeCell ref="F16:K16"/>
    <mergeCell ref="B17:E17"/>
    <mergeCell ref="F17:K17"/>
    <mergeCell ref="A19:E19"/>
    <mergeCell ref="F19:H19"/>
    <mergeCell ref="I19:K19"/>
    <mergeCell ref="A1:K1"/>
    <mergeCell ref="A2:C2"/>
    <mergeCell ref="D2:F2"/>
    <mergeCell ref="G2:H2"/>
    <mergeCell ref="I2:K2"/>
    <mergeCell ref="A3:C3"/>
    <mergeCell ref="B13:E13"/>
    <mergeCell ref="F13:K13"/>
    <mergeCell ref="B14:E14"/>
    <mergeCell ref="F14:K14"/>
    <mergeCell ref="B15:E15"/>
    <mergeCell ref="F15:K15"/>
    <mergeCell ref="A9:A17"/>
    <mergeCell ref="B9:E9"/>
    <mergeCell ref="F9:K9"/>
    <mergeCell ref="B10:E10"/>
    <mergeCell ref="F10:G10"/>
    <mergeCell ref="I10:K10"/>
    <mergeCell ref="B11:E11"/>
    <mergeCell ref="F11:K11"/>
    <mergeCell ref="B12:E12"/>
    <mergeCell ref="F12:K12"/>
    <mergeCell ref="A4:C4"/>
    <mergeCell ref="A5:C5"/>
    <mergeCell ref="A6:C6"/>
    <mergeCell ref="A7:C7"/>
    <mergeCell ref="A8:K8"/>
  </mergeCells>
  <printOptions horizontalCentered="1"/>
  <pageMargins left="0.45" right="0.45" top="0.5" bottom="0.5" header="0.3" footer="0.3"/>
  <pageSetup paperSize="9" scale="80" orientation="portrait" r:id="rId1"/>
  <rowBreaks count="9" manualBreakCount="9">
    <brk id="58" max="10" man="1"/>
    <brk id="115" max="10" man="1"/>
    <brk id="173" max="10" man="1"/>
    <brk id="234" max="10" man="1"/>
    <brk id="293" max="10" man="1"/>
    <brk id="350" max="10" man="1"/>
    <brk id="410" max="10" man="1"/>
    <brk id="469" max="10" man="1"/>
    <brk id="527"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90"/>
  <sheetViews>
    <sheetView view="pageBreakPreview" topLeftCell="A362" zoomScaleNormal="70" zoomScaleSheetLayoutView="100" workbookViewId="0">
      <selection activeCell="D279" sqref="D279:K279"/>
    </sheetView>
  </sheetViews>
  <sheetFormatPr defaultRowHeight="15" x14ac:dyDescent="0.25"/>
  <cols>
    <col min="1" max="1" width="9.140625" style="197"/>
    <col min="2" max="2" width="5.7109375" style="197" customWidth="1"/>
    <col min="3" max="3" width="10.42578125" style="197" customWidth="1"/>
    <col min="4" max="4" width="10.7109375" style="197" customWidth="1"/>
    <col min="5" max="5" width="5" style="197" customWidth="1"/>
    <col min="6" max="6" width="11" style="197" customWidth="1"/>
    <col min="7" max="7" width="5.140625" style="197" customWidth="1"/>
    <col min="8" max="8" width="10.28515625" style="197" customWidth="1"/>
    <col min="9" max="9" width="10" style="197" customWidth="1"/>
    <col min="10" max="10" width="6.28515625" style="197" customWidth="1"/>
    <col min="11" max="11" width="41.28515625" style="197" customWidth="1"/>
    <col min="12" max="35" width="9.140625" style="197"/>
    <col min="36" max="36" width="12.5703125" style="197" customWidth="1"/>
    <col min="37" max="37" width="11.85546875" style="197" customWidth="1"/>
    <col min="38" max="16384" width="9.140625" style="197"/>
  </cols>
  <sheetData>
    <row r="1" spans="1:47" ht="18" customHeight="1" x14ac:dyDescent="0.25">
      <c r="A1" s="715" t="s">
        <v>138</v>
      </c>
      <c r="B1" s="715"/>
      <c r="C1" s="715"/>
      <c r="D1" s="715"/>
      <c r="E1" s="715"/>
      <c r="F1" s="715"/>
      <c r="G1" s="715"/>
      <c r="H1" s="715"/>
      <c r="I1" s="715"/>
      <c r="J1" s="715"/>
      <c r="K1" s="715"/>
    </row>
    <row r="2" spans="1:47" ht="16.5" customHeight="1" x14ac:dyDescent="0.25">
      <c r="A2" s="705" t="s">
        <v>139</v>
      </c>
      <c r="B2" s="705"/>
      <c r="C2" s="705"/>
      <c r="D2" s="716" t="s">
        <v>207</v>
      </c>
      <c r="E2" s="717"/>
      <c r="F2" s="717"/>
      <c r="G2" s="718"/>
      <c r="H2" s="718"/>
      <c r="I2" s="719" t="s">
        <v>141</v>
      </c>
      <c r="J2" s="719"/>
      <c r="K2" s="720"/>
    </row>
    <row r="3" spans="1:47" ht="16.5" customHeight="1" x14ac:dyDescent="0.25">
      <c r="A3" s="705" t="s">
        <v>2</v>
      </c>
      <c r="B3" s="705"/>
      <c r="C3" s="705"/>
      <c r="D3" s="245" t="s">
        <v>360</v>
      </c>
      <c r="E3" s="246"/>
      <c r="F3" s="246"/>
      <c r="G3" s="237"/>
      <c r="H3" s="237"/>
      <c r="I3" s="237"/>
      <c r="J3" s="237"/>
      <c r="K3" s="247"/>
    </row>
    <row r="4" spans="1:47" ht="16.5" customHeight="1" x14ac:dyDescent="0.25">
      <c r="A4" s="705" t="s">
        <v>143</v>
      </c>
      <c r="B4" s="705"/>
      <c r="C4" s="705"/>
      <c r="D4" s="245" t="s">
        <v>360</v>
      </c>
      <c r="E4" s="246"/>
      <c r="F4" s="246"/>
      <c r="G4" s="237"/>
      <c r="H4" s="237"/>
      <c r="I4" s="237"/>
      <c r="J4" s="237"/>
      <c r="K4" s="247"/>
      <c r="AB4" s="248"/>
      <c r="AC4" s="248"/>
      <c r="AD4" s="248"/>
      <c r="AE4" s="248"/>
      <c r="AF4" s="248"/>
      <c r="AG4" s="248"/>
      <c r="AH4" s="248"/>
      <c r="AI4" s="248"/>
      <c r="AJ4" s="249"/>
      <c r="AK4" s="249"/>
      <c r="AL4" s="248"/>
      <c r="AM4" s="248"/>
      <c r="AN4" s="248"/>
      <c r="AO4" s="248"/>
      <c r="AP4" s="248"/>
      <c r="AQ4" s="248"/>
      <c r="AR4" s="248"/>
      <c r="AS4" s="248"/>
      <c r="AT4" s="248"/>
      <c r="AU4" s="248"/>
    </row>
    <row r="5" spans="1:47" ht="14.25" customHeight="1" x14ac:dyDescent="0.25">
      <c r="A5" s="705" t="s">
        <v>6</v>
      </c>
      <c r="B5" s="705"/>
      <c r="C5" s="705"/>
      <c r="D5" s="250" t="s">
        <v>361</v>
      </c>
      <c r="E5" s="251"/>
      <c r="F5" s="251"/>
      <c r="G5" s="251"/>
      <c r="H5" s="251"/>
      <c r="I5" s="251"/>
      <c r="J5" s="251"/>
      <c r="K5" s="252"/>
      <c r="AB5" s="253"/>
      <c r="AC5" s="253"/>
      <c r="AD5" s="253"/>
      <c r="AE5" s="253"/>
      <c r="AF5" s="253"/>
      <c r="AG5" s="253"/>
      <c r="AH5" s="253"/>
      <c r="AI5" s="253"/>
      <c r="AJ5" s="254"/>
      <c r="AK5" s="254"/>
      <c r="AL5" s="253"/>
      <c r="AM5" s="253"/>
      <c r="AN5" s="253"/>
      <c r="AO5" s="253"/>
      <c r="AP5" s="253"/>
      <c r="AQ5" s="253"/>
      <c r="AR5" s="253"/>
      <c r="AS5" s="253"/>
      <c r="AT5" s="253"/>
      <c r="AU5" s="253"/>
    </row>
    <row r="6" spans="1:47" ht="61.5" customHeight="1" x14ac:dyDescent="0.25">
      <c r="A6" s="705" t="s">
        <v>153</v>
      </c>
      <c r="B6" s="705"/>
      <c r="C6" s="705"/>
      <c r="D6" s="707" t="s">
        <v>362</v>
      </c>
      <c r="E6" s="707"/>
      <c r="F6" s="707"/>
      <c r="G6" s="707"/>
      <c r="H6" s="707"/>
      <c r="I6" s="707"/>
      <c r="J6" s="707"/>
      <c r="K6" s="707"/>
      <c r="AB6" s="253"/>
      <c r="AC6" s="253"/>
      <c r="AD6" s="253"/>
      <c r="AE6" s="253"/>
      <c r="AF6" s="253"/>
      <c r="AG6" s="253"/>
      <c r="AH6" s="253"/>
      <c r="AI6" s="253"/>
      <c r="AJ6" s="254"/>
      <c r="AK6" s="254"/>
      <c r="AL6" s="253"/>
      <c r="AM6" s="253"/>
      <c r="AN6" s="253"/>
      <c r="AO6" s="253"/>
      <c r="AP6" s="253"/>
      <c r="AQ6" s="253"/>
      <c r="AR6" s="253"/>
      <c r="AS6" s="253"/>
      <c r="AT6" s="253"/>
      <c r="AU6" s="253"/>
    </row>
    <row r="7" spans="1:47" ht="16.5" customHeight="1" x14ac:dyDescent="0.25">
      <c r="A7" s="705" t="s">
        <v>155</v>
      </c>
      <c r="B7" s="705"/>
      <c r="C7" s="705"/>
      <c r="D7" s="255">
        <v>74000</v>
      </c>
      <c r="E7" s="256"/>
      <c r="F7" s="256"/>
      <c r="G7" s="237"/>
      <c r="H7" s="237"/>
      <c r="I7" s="237"/>
      <c r="J7" s="237"/>
      <c r="K7" s="247"/>
      <c r="AB7" s="253"/>
      <c r="AC7" s="253"/>
      <c r="AD7" s="253"/>
      <c r="AE7" s="253"/>
      <c r="AF7" s="253"/>
      <c r="AG7" s="253"/>
      <c r="AH7" s="253"/>
      <c r="AI7" s="253"/>
      <c r="AJ7" s="254"/>
      <c r="AK7" s="254"/>
      <c r="AL7" s="253"/>
      <c r="AM7" s="253"/>
      <c r="AN7" s="253"/>
      <c r="AO7" s="253"/>
      <c r="AP7" s="253"/>
      <c r="AQ7" s="253"/>
      <c r="AR7" s="253"/>
      <c r="AS7" s="253"/>
      <c r="AT7" s="253"/>
      <c r="AU7" s="253"/>
    </row>
    <row r="8" spans="1:47" s="240" customFormat="1" ht="18.75" customHeight="1" x14ac:dyDescent="0.25">
      <c r="A8" s="696" t="s">
        <v>209</v>
      </c>
      <c r="B8" s="696"/>
      <c r="C8" s="696"/>
      <c r="D8" s="696"/>
      <c r="E8" s="696"/>
      <c r="F8" s="696"/>
      <c r="G8" s="696"/>
      <c r="H8" s="696"/>
      <c r="I8" s="696"/>
      <c r="J8" s="696"/>
      <c r="K8" s="696"/>
      <c r="AB8" s="257"/>
      <c r="AC8" s="257"/>
      <c r="AD8" s="257"/>
      <c r="AE8" s="257"/>
      <c r="AF8" s="257"/>
      <c r="AG8" s="257"/>
      <c r="AH8" s="257"/>
      <c r="AI8" s="257"/>
      <c r="AJ8" s="257"/>
      <c r="AK8" s="257"/>
      <c r="AL8" s="257"/>
      <c r="AM8" s="257"/>
      <c r="AN8" s="257"/>
      <c r="AO8" s="257"/>
      <c r="AP8" s="257"/>
      <c r="AQ8" s="257"/>
      <c r="AR8" s="257"/>
      <c r="AS8" s="257"/>
      <c r="AT8" s="257"/>
      <c r="AU8" s="257"/>
    </row>
    <row r="9" spans="1:47" ht="18.75" customHeight="1" x14ac:dyDescent="0.25">
      <c r="A9" s="697">
        <v>1</v>
      </c>
      <c r="B9" s="697" t="s">
        <v>190</v>
      </c>
      <c r="C9" s="697"/>
      <c r="D9" s="697"/>
      <c r="E9" s="697"/>
      <c r="F9" s="697" t="s">
        <v>363</v>
      </c>
      <c r="G9" s="697"/>
      <c r="H9" s="258" t="s">
        <v>159</v>
      </c>
      <c r="I9" s="697" t="s">
        <v>163</v>
      </c>
      <c r="J9" s="697"/>
      <c r="K9" s="697"/>
      <c r="AB9" s="248"/>
      <c r="AC9" s="248"/>
      <c r="AD9" s="248"/>
      <c r="AE9" s="248"/>
      <c r="AF9" s="248"/>
      <c r="AG9" s="248"/>
      <c r="AH9" s="248"/>
      <c r="AI9" s="248"/>
      <c r="AJ9" s="249"/>
      <c r="AK9" s="249"/>
      <c r="AL9" s="248"/>
      <c r="AM9" s="248"/>
      <c r="AN9" s="248"/>
      <c r="AO9" s="248"/>
      <c r="AP9" s="248"/>
      <c r="AQ9" s="248"/>
      <c r="AR9" s="248"/>
      <c r="AS9" s="248"/>
      <c r="AT9" s="248"/>
      <c r="AU9" s="248"/>
    </row>
    <row r="10" spans="1:47" ht="30" customHeight="1" x14ac:dyDescent="0.25">
      <c r="A10" s="697"/>
      <c r="B10" s="697" t="s">
        <v>33</v>
      </c>
      <c r="C10" s="697"/>
      <c r="D10" s="697"/>
      <c r="E10" s="697"/>
      <c r="F10" s="698" t="s">
        <v>211</v>
      </c>
      <c r="G10" s="699"/>
      <c r="H10" s="699"/>
      <c r="I10" s="699"/>
      <c r="J10" s="699"/>
      <c r="K10" s="700"/>
      <c r="AB10" s="248"/>
      <c r="AC10" s="248"/>
      <c r="AD10" s="248"/>
      <c r="AE10" s="248"/>
      <c r="AF10" s="248"/>
      <c r="AG10" s="248"/>
      <c r="AH10" s="248"/>
      <c r="AI10" s="248"/>
      <c r="AJ10" s="249"/>
      <c r="AK10" s="249"/>
      <c r="AL10" s="248"/>
      <c r="AM10" s="248"/>
      <c r="AN10" s="248"/>
      <c r="AO10" s="248"/>
      <c r="AP10" s="248"/>
      <c r="AQ10" s="248"/>
      <c r="AR10" s="248"/>
      <c r="AS10" s="248"/>
      <c r="AT10" s="248"/>
      <c r="AU10" s="248"/>
    </row>
    <row r="11" spans="1:47" ht="15" customHeight="1" x14ac:dyDescent="0.25">
      <c r="A11" s="697"/>
      <c r="B11" s="697" t="s">
        <v>212</v>
      </c>
      <c r="C11" s="697"/>
      <c r="D11" s="697"/>
      <c r="E11" s="697"/>
      <c r="F11" s="658">
        <v>3</v>
      </c>
      <c r="G11" s="659"/>
      <c r="H11" s="659"/>
      <c r="I11" s="659"/>
      <c r="J11" s="659"/>
      <c r="K11" s="660"/>
      <c r="L11" s="197">
        <f>F16*N11</f>
        <v>10419.200000000001</v>
      </c>
      <c r="M11" s="259">
        <v>2</v>
      </c>
      <c r="N11" s="260">
        <v>0.4</v>
      </c>
      <c r="AB11" s="253"/>
      <c r="AC11" s="253"/>
      <c r="AD11" s="253"/>
      <c r="AE11" s="253"/>
      <c r="AF11" s="253"/>
      <c r="AG11" s="253"/>
      <c r="AH11" s="253"/>
      <c r="AI11" s="253"/>
      <c r="AJ11" s="254"/>
      <c r="AK11" s="254"/>
      <c r="AL11" s="253"/>
      <c r="AM11" s="253"/>
      <c r="AN11" s="253"/>
      <c r="AO11" s="253"/>
      <c r="AP11" s="253"/>
      <c r="AQ11" s="253"/>
      <c r="AR11" s="253"/>
      <c r="AS11" s="253"/>
      <c r="AT11" s="253"/>
      <c r="AU11" s="253"/>
    </row>
    <row r="12" spans="1:47" ht="15" customHeight="1" x14ac:dyDescent="0.25">
      <c r="A12" s="697"/>
      <c r="B12" s="697" t="s">
        <v>213</v>
      </c>
      <c r="C12" s="697"/>
      <c r="D12" s="697"/>
      <c r="E12" s="697"/>
      <c r="F12" s="658">
        <v>5</v>
      </c>
      <c r="G12" s="659"/>
      <c r="H12" s="659"/>
      <c r="I12" s="659"/>
      <c r="J12" s="659"/>
      <c r="K12" s="660"/>
      <c r="L12" s="197">
        <f>F16*N12</f>
        <v>15628.8</v>
      </c>
      <c r="M12" s="259">
        <v>2</v>
      </c>
      <c r="N12" s="260">
        <v>0.6</v>
      </c>
      <c r="AB12" s="248"/>
      <c r="AC12" s="248"/>
      <c r="AD12" s="248"/>
      <c r="AE12" s="248"/>
      <c r="AF12" s="248"/>
      <c r="AG12" s="248"/>
      <c r="AH12" s="248"/>
      <c r="AI12" s="248"/>
      <c r="AJ12" s="249"/>
      <c r="AK12" s="249"/>
      <c r="AL12" s="248"/>
      <c r="AM12" s="248"/>
      <c r="AN12" s="248"/>
      <c r="AO12" s="248"/>
      <c r="AP12" s="248"/>
      <c r="AQ12" s="248"/>
      <c r="AR12" s="248"/>
      <c r="AS12" s="248"/>
      <c r="AT12" s="248"/>
      <c r="AU12" s="248"/>
    </row>
    <row r="13" spans="1:47" ht="15" customHeight="1" x14ac:dyDescent="0.25">
      <c r="A13" s="697"/>
      <c r="B13" s="697" t="s">
        <v>214</v>
      </c>
      <c r="C13" s="697"/>
      <c r="D13" s="697"/>
      <c r="E13" s="697"/>
      <c r="F13" s="658">
        <v>7</v>
      </c>
      <c r="G13" s="659"/>
      <c r="H13" s="659"/>
      <c r="I13" s="659"/>
      <c r="J13" s="659"/>
      <c r="K13" s="660"/>
      <c r="N13" s="261"/>
      <c r="AB13" s="253"/>
      <c r="AC13" s="253"/>
      <c r="AD13" s="253"/>
      <c r="AE13" s="253"/>
      <c r="AF13" s="253"/>
      <c r="AG13" s="253"/>
      <c r="AH13" s="253"/>
      <c r="AI13" s="253"/>
      <c r="AJ13" s="254"/>
      <c r="AK13" s="254"/>
      <c r="AL13" s="253"/>
      <c r="AM13" s="253"/>
      <c r="AN13" s="253"/>
      <c r="AO13" s="253"/>
      <c r="AP13" s="253"/>
      <c r="AQ13" s="253"/>
      <c r="AR13" s="253"/>
      <c r="AS13" s="253"/>
      <c r="AT13" s="253"/>
      <c r="AU13" s="253"/>
    </row>
    <row r="14" spans="1:47" ht="15" customHeight="1" x14ac:dyDescent="0.25">
      <c r="A14" s="697"/>
      <c r="B14" s="697" t="s">
        <v>196</v>
      </c>
      <c r="C14" s="697"/>
      <c r="D14" s="697"/>
      <c r="E14" s="697"/>
      <c r="F14" s="698">
        <v>10419.200000000001</v>
      </c>
      <c r="G14" s="699"/>
      <c r="H14" s="699"/>
      <c r="I14" s="699"/>
      <c r="J14" s="699"/>
      <c r="K14" s="700"/>
      <c r="N14" s="261"/>
      <c r="AB14" s="248"/>
      <c r="AC14" s="248"/>
      <c r="AD14" s="248"/>
      <c r="AE14" s="248"/>
      <c r="AF14" s="248"/>
      <c r="AG14" s="248"/>
      <c r="AH14" s="248"/>
      <c r="AI14" s="248"/>
      <c r="AJ14" s="249"/>
      <c r="AK14" s="249"/>
      <c r="AL14" s="248"/>
      <c r="AM14" s="248"/>
      <c r="AN14" s="248"/>
      <c r="AO14" s="248"/>
      <c r="AP14" s="248"/>
      <c r="AQ14" s="248"/>
      <c r="AR14" s="248"/>
      <c r="AS14" s="248"/>
      <c r="AT14" s="248"/>
      <c r="AU14" s="248"/>
    </row>
    <row r="15" spans="1:47" ht="15" customHeight="1" x14ac:dyDescent="0.25">
      <c r="A15" s="697"/>
      <c r="B15" s="697" t="s">
        <v>197</v>
      </c>
      <c r="C15" s="697"/>
      <c r="D15" s="697"/>
      <c r="E15" s="697"/>
      <c r="F15" s="709">
        <v>15628.8</v>
      </c>
      <c r="G15" s="710"/>
      <c r="H15" s="710"/>
      <c r="I15" s="710"/>
      <c r="J15" s="710"/>
      <c r="K15" s="711"/>
      <c r="N15" s="261"/>
      <c r="AB15" s="253"/>
      <c r="AC15" s="253"/>
      <c r="AD15" s="253"/>
      <c r="AE15" s="253"/>
      <c r="AF15" s="253"/>
      <c r="AG15" s="253"/>
      <c r="AH15" s="253"/>
      <c r="AI15" s="253"/>
      <c r="AJ15" s="254"/>
      <c r="AK15" s="254"/>
      <c r="AL15" s="253"/>
      <c r="AM15" s="253"/>
      <c r="AN15" s="253"/>
      <c r="AO15" s="253"/>
      <c r="AP15" s="253"/>
      <c r="AQ15" s="253"/>
      <c r="AR15" s="253"/>
      <c r="AS15" s="253"/>
      <c r="AT15" s="253"/>
      <c r="AU15" s="253"/>
    </row>
    <row r="16" spans="1:47" ht="15" customHeight="1" x14ac:dyDescent="0.25">
      <c r="A16" s="697"/>
      <c r="B16" s="697" t="s">
        <v>198</v>
      </c>
      <c r="C16" s="697"/>
      <c r="D16" s="697"/>
      <c r="E16" s="697"/>
      <c r="F16" s="712">
        <f>D7*35.2/100</f>
        <v>26048</v>
      </c>
      <c r="G16" s="713"/>
      <c r="H16" s="713"/>
      <c r="I16" s="713"/>
      <c r="J16" s="713"/>
      <c r="K16" s="714"/>
      <c r="L16" s="239">
        <f>10419.2+15628.8</f>
        <v>26048</v>
      </c>
      <c r="N16" s="261"/>
      <c r="AB16" s="248"/>
      <c r="AC16" s="248"/>
      <c r="AD16" s="248"/>
      <c r="AE16" s="248"/>
      <c r="AF16" s="248"/>
      <c r="AG16" s="248"/>
      <c r="AH16" s="248"/>
      <c r="AI16" s="248"/>
      <c r="AJ16" s="249"/>
      <c r="AK16" s="249"/>
      <c r="AL16" s="248"/>
      <c r="AM16" s="248"/>
      <c r="AN16" s="248"/>
      <c r="AO16" s="248"/>
      <c r="AP16" s="248"/>
      <c r="AQ16" s="248"/>
      <c r="AR16" s="248"/>
      <c r="AS16" s="248"/>
      <c r="AT16" s="248"/>
      <c r="AU16" s="248"/>
    </row>
    <row r="17" spans="1:47" s="235" customFormat="1" ht="10.5" customHeight="1" x14ac:dyDescent="0.25">
      <c r="A17" s="280"/>
      <c r="B17" s="262"/>
      <c r="C17" s="262"/>
      <c r="D17" s="262"/>
      <c r="E17" s="262"/>
      <c r="F17" s="262"/>
      <c r="G17" s="262"/>
      <c r="H17" s="262"/>
      <c r="I17" s="262"/>
      <c r="J17" s="262"/>
      <c r="K17" s="281"/>
      <c r="AB17" s="263"/>
      <c r="AC17" s="263"/>
      <c r="AD17" s="263"/>
      <c r="AE17" s="263"/>
      <c r="AF17" s="263"/>
      <c r="AG17" s="263"/>
      <c r="AH17" s="263"/>
      <c r="AI17" s="263"/>
      <c r="AJ17" s="264"/>
      <c r="AK17" s="264"/>
      <c r="AL17" s="263"/>
      <c r="AM17" s="263"/>
      <c r="AN17" s="263"/>
      <c r="AO17" s="263"/>
      <c r="AP17" s="263"/>
      <c r="AQ17" s="263"/>
      <c r="AR17" s="263"/>
      <c r="AS17" s="263"/>
      <c r="AT17" s="263"/>
      <c r="AU17" s="263"/>
    </row>
    <row r="18" spans="1:47" ht="19.5" customHeight="1" x14ac:dyDescent="0.25">
      <c r="A18" s="702" t="s">
        <v>215</v>
      </c>
      <c r="B18" s="703"/>
      <c r="C18" s="703"/>
      <c r="D18" s="703"/>
      <c r="E18" s="704"/>
      <c r="F18" s="697" t="s">
        <v>14</v>
      </c>
      <c r="G18" s="697"/>
      <c r="H18" s="697"/>
      <c r="I18" s="697" t="s">
        <v>15</v>
      </c>
      <c r="J18" s="697"/>
      <c r="K18" s="697"/>
      <c r="AB18" s="253"/>
      <c r="AC18" s="253"/>
      <c r="AD18" s="253"/>
      <c r="AE18" s="253"/>
      <c r="AF18" s="253"/>
      <c r="AG18" s="253"/>
      <c r="AH18" s="253"/>
      <c r="AI18" s="253"/>
      <c r="AJ18" s="254"/>
      <c r="AK18" s="254"/>
      <c r="AL18" s="253"/>
      <c r="AM18" s="253"/>
      <c r="AN18" s="253"/>
      <c r="AO18" s="253"/>
      <c r="AP18" s="253"/>
      <c r="AQ18" s="253"/>
      <c r="AR18" s="253"/>
      <c r="AS18" s="253"/>
      <c r="AT18" s="253"/>
      <c r="AU18" s="253"/>
    </row>
    <row r="19" spans="1:47" ht="27.75" customHeight="1" x14ac:dyDescent="0.25">
      <c r="A19" s="697">
        <v>2</v>
      </c>
      <c r="B19" s="705" t="s">
        <v>17</v>
      </c>
      <c r="C19" s="705"/>
      <c r="D19" s="705"/>
      <c r="E19" s="705"/>
      <c r="F19" s="697" t="s">
        <v>363</v>
      </c>
      <c r="G19" s="697"/>
      <c r="H19" s="265" t="s">
        <v>217</v>
      </c>
      <c r="I19" s="265" t="s">
        <v>218</v>
      </c>
      <c r="J19" s="258" t="s">
        <v>162</v>
      </c>
      <c r="K19" s="265" t="s">
        <v>163</v>
      </c>
      <c r="AB19" s="248"/>
      <c r="AC19" s="248"/>
      <c r="AD19" s="248"/>
      <c r="AE19" s="248"/>
      <c r="AF19" s="248"/>
      <c r="AG19" s="248"/>
      <c r="AH19" s="248"/>
      <c r="AI19" s="248"/>
      <c r="AJ19" s="249"/>
      <c r="AK19" s="249"/>
      <c r="AL19" s="248"/>
      <c r="AM19" s="248"/>
      <c r="AN19" s="248"/>
      <c r="AO19" s="248"/>
      <c r="AP19" s="248"/>
      <c r="AQ19" s="248"/>
      <c r="AR19" s="248"/>
      <c r="AS19" s="248"/>
      <c r="AT19" s="248"/>
      <c r="AU19" s="248"/>
    </row>
    <row r="20" spans="1:47" ht="14.25" customHeight="1" x14ac:dyDescent="0.25">
      <c r="A20" s="697"/>
      <c r="B20" s="705" t="s">
        <v>164</v>
      </c>
      <c r="C20" s="705"/>
      <c r="D20" s="705"/>
      <c r="E20" s="705"/>
      <c r="F20" s="705" t="s">
        <v>364</v>
      </c>
      <c r="G20" s="705"/>
      <c r="H20" s="705"/>
      <c r="I20" s="705"/>
      <c r="J20" s="705"/>
      <c r="K20" s="705"/>
      <c r="AB20" s="253"/>
      <c r="AC20" s="253"/>
      <c r="AD20" s="253"/>
      <c r="AE20" s="253"/>
      <c r="AF20" s="253"/>
      <c r="AG20" s="253"/>
      <c r="AH20" s="253"/>
      <c r="AI20" s="253"/>
      <c r="AJ20" s="254"/>
      <c r="AK20" s="254"/>
      <c r="AL20" s="253"/>
      <c r="AM20" s="253"/>
      <c r="AN20" s="253"/>
      <c r="AO20" s="253"/>
      <c r="AP20" s="253"/>
      <c r="AQ20" s="253"/>
      <c r="AR20" s="253"/>
      <c r="AS20" s="253"/>
      <c r="AT20" s="253"/>
      <c r="AU20" s="253"/>
    </row>
    <row r="21" spans="1:47" ht="14.25" customHeight="1" x14ac:dyDescent="0.25">
      <c r="A21" s="697"/>
      <c r="B21" s="705" t="s">
        <v>166</v>
      </c>
      <c r="C21" s="705"/>
      <c r="D21" s="705"/>
      <c r="E21" s="705"/>
      <c r="F21" s="266">
        <v>5</v>
      </c>
      <c r="G21" s="258" t="s">
        <v>23</v>
      </c>
      <c r="H21" s="259"/>
      <c r="I21" s="266">
        <v>6</v>
      </c>
      <c r="J21" s="258" t="s">
        <v>23</v>
      </c>
      <c r="K21" s="259"/>
      <c r="L21" s="236">
        <v>40</v>
      </c>
    </row>
    <row r="22" spans="1:47" ht="14.25" customHeight="1" x14ac:dyDescent="0.25">
      <c r="A22" s="697"/>
      <c r="B22" s="705" t="s">
        <v>167</v>
      </c>
      <c r="C22" s="705"/>
      <c r="D22" s="705"/>
      <c r="E22" s="705"/>
      <c r="F22" s="59">
        <v>12</v>
      </c>
      <c r="G22" s="258" t="s">
        <v>23</v>
      </c>
      <c r="H22" s="259"/>
      <c r="I22" s="59">
        <v>14</v>
      </c>
      <c r="J22" s="258" t="s">
        <v>23</v>
      </c>
      <c r="K22" s="259"/>
      <c r="L22" s="236">
        <v>59.9968</v>
      </c>
    </row>
    <row r="23" spans="1:47" ht="14.25" customHeight="1" x14ac:dyDescent="0.25">
      <c r="A23" s="697"/>
      <c r="B23" s="705" t="s">
        <v>168</v>
      </c>
      <c r="C23" s="705"/>
      <c r="D23" s="705"/>
      <c r="E23" s="705"/>
      <c r="F23" s="59">
        <v>20</v>
      </c>
      <c r="G23" s="258" t="s">
        <v>23</v>
      </c>
      <c r="H23" s="259"/>
      <c r="I23" s="59">
        <v>25</v>
      </c>
      <c r="J23" s="258" t="s">
        <v>23</v>
      </c>
      <c r="K23" s="259"/>
      <c r="L23" s="237"/>
      <c r="AB23" s="267"/>
      <c r="AC23" s="267"/>
      <c r="AD23" s="267"/>
      <c r="AE23" s="267"/>
      <c r="AF23" s="267"/>
      <c r="AG23" s="267"/>
      <c r="AH23" s="267"/>
      <c r="AI23" s="267"/>
      <c r="AJ23" s="267"/>
      <c r="AK23" s="267"/>
      <c r="AL23" s="267"/>
      <c r="AM23" s="267"/>
      <c r="AN23" s="267"/>
      <c r="AO23" s="267"/>
      <c r="AP23" s="267"/>
      <c r="AQ23" s="267"/>
      <c r="AR23" s="267"/>
      <c r="AS23" s="267"/>
      <c r="AT23" s="267"/>
      <c r="AU23" s="267"/>
    </row>
    <row r="24" spans="1:47" ht="14.25" customHeight="1" x14ac:dyDescent="0.25">
      <c r="A24" s="697"/>
      <c r="B24" s="705" t="s">
        <v>187</v>
      </c>
      <c r="C24" s="705"/>
      <c r="D24" s="705"/>
      <c r="E24" s="705"/>
      <c r="F24" s="268">
        <f>F26*L21%/(F22-F21)</f>
        <v>500.66285714285721</v>
      </c>
      <c r="G24" s="259"/>
      <c r="H24" s="259"/>
      <c r="I24" s="268">
        <f>I26*L21%/(I22-I21)</f>
        <v>657.12</v>
      </c>
      <c r="J24" s="258"/>
      <c r="K24" s="258"/>
      <c r="AB24" s="248"/>
      <c r="AC24" s="248"/>
      <c r="AD24" s="248"/>
      <c r="AE24" s="248"/>
      <c r="AF24" s="248"/>
      <c r="AG24" s="248"/>
      <c r="AH24" s="248"/>
      <c r="AI24" s="248"/>
      <c r="AJ24" s="249"/>
      <c r="AK24" s="249"/>
      <c r="AL24" s="248"/>
      <c r="AM24" s="248"/>
      <c r="AN24" s="248"/>
      <c r="AO24" s="248"/>
      <c r="AP24" s="248"/>
      <c r="AQ24" s="248"/>
      <c r="AR24" s="248"/>
      <c r="AS24" s="248"/>
      <c r="AT24" s="248"/>
      <c r="AU24" s="248"/>
    </row>
    <row r="25" spans="1:47" ht="14.25" customHeight="1" x14ac:dyDescent="0.25">
      <c r="A25" s="697"/>
      <c r="B25" s="705" t="s">
        <v>187</v>
      </c>
      <c r="C25" s="705"/>
      <c r="D25" s="705"/>
      <c r="E25" s="705"/>
      <c r="F25" s="268">
        <f>F26*L22%/(F23-F22)</f>
        <v>657.08495360000006</v>
      </c>
      <c r="G25" s="259"/>
      <c r="H25" s="259"/>
      <c r="I25" s="268">
        <f>I26*L22%/(I23-I22)</f>
        <v>716.81994938181822</v>
      </c>
      <c r="J25" s="258"/>
      <c r="K25" s="258"/>
      <c r="AB25" s="253"/>
      <c r="AC25" s="253"/>
      <c r="AD25" s="253"/>
      <c r="AE25" s="253"/>
      <c r="AF25" s="253"/>
      <c r="AG25" s="253"/>
      <c r="AH25" s="253"/>
      <c r="AI25" s="253"/>
      <c r="AJ25" s="254"/>
      <c r="AK25" s="254"/>
      <c r="AL25" s="253"/>
      <c r="AM25" s="253"/>
      <c r="AN25" s="253"/>
      <c r="AO25" s="253"/>
      <c r="AP25" s="253"/>
      <c r="AQ25" s="253"/>
      <c r="AR25" s="253"/>
      <c r="AS25" s="253"/>
      <c r="AT25" s="253"/>
      <c r="AU25" s="253"/>
    </row>
    <row r="26" spans="1:47" ht="14.25" customHeight="1" x14ac:dyDescent="0.25">
      <c r="A26" s="697"/>
      <c r="B26" s="705" t="s">
        <v>27</v>
      </c>
      <c r="C26" s="705"/>
      <c r="D26" s="705"/>
      <c r="E26" s="705"/>
      <c r="F26" s="269">
        <f>F27*40/100</f>
        <v>8761.6</v>
      </c>
      <c r="G26" s="259"/>
      <c r="H26" s="259"/>
      <c r="I26" s="269">
        <f>F27*60/100</f>
        <v>13142.4</v>
      </c>
      <c r="J26" s="259"/>
      <c r="K26" s="259"/>
      <c r="AB26" s="248"/>
      <c r="AC26" s="248"/>
      <c r="AD26" s="248"/>
      <c r="AE26" s="248"/>
      <c r="AF26" s="248"/>
      <c r="AG26" s="248"/>
      <c r="AH26" s="248"/>
      <c r="AI26" s="248"/>
      <c r="AJ26" s="249"/>
      <c r="AK26" s="249"/>
      <c r="AL26" s="248"/>
      <c r="AM26" s="248"/>
      <c r="AN26" s="248"/>
      <c r="AO26" s="248"/>
      <c r="AP26" s="248"/>
      <c r="AQ26" s="248"/>
      <c r="AR26" s="248"/>
      <c r="AS26" s="248"/>
      <c r="AT26" s="248"/>
      <c r="AU26" s="248"/>
    </row>
    <row r="27" spans="1:47" ht="13.5" customHeight="1" x14ac:dyDescent="0.25">
      <c r="A27" s="695" t="s">
        <v>28</v>
      </c>
      <c r="B27" s="695"/>
      <c r="C27" s="695"/>
      <c r="D27" s="695"/>
      <c r="E27" s="695"/>
      <c r="F27" s="695">
        <f>D7*29.6/100</f>
        <v>21904</v>
      </c>
      <c r="G27" s="695"/>
      <c r="H27" s="695"/>
      <c r="I27" s="695"/>
      <c r="J27" s="695"/>
      <c r="K27" s="695"/>
      <c r="AB27" s="253"/>
      <c r="AC27" s="253"/>
      <c r="AD27" s="253"/>
      <c r="AE27" s="253"/>
      <c r="AF27" s="253"/>
      <c r="AG27" s="253"/>
      <c r="AH27" s="253"/>
      <c r="AI27" s="253"/>
      <c r="AJ27" s="254"/>
      <c r="AK27" s="254"/>
      <c r="AL27" s="253"/>
      <c r="AM27" s="253"/>
      <c r="AN27" s="253"/>
      <c r="AO27" s="253"/>
      <c r="AP27" s="253"/>
      <c r="AQ27" s="253"/>
      <c r="AR27" s="253"/>
      <c r="AS27" s="253"/>
      <c r="AT27" s="253"/>
      <c r="AU27" s="253"/>
    </row>
    <row r="28" spans="1:47" ht="17.25" customHeight="1" x14ac:dyDescent="0.25">
      <c r="A28" s="696" t="s">
        <v>219</v>
      </c>
      <c r="B28" s="696"/>
      <c r="C28" s="696"/>
      <c r="D28" s="696"/>
      <c r="E28" s="696"/>
      <c r="F28" s="696"/>
      <c r="G28" s="696"/>
      <c r="H28" s="696"/>
      <c r="I28" s="696"/>
      <c r="J28" s="696"/>
      <c r="K28" s="696"/>
    </row>
    <row r="29" spans="1:47" ht="15" customHeight="1" x14ac:dyDescent="0.25">
      <c r="A29" s="697">
        <v>3</v>
      </c>
      <c r="B29" s="705" t="s">
        <v>190</v>
      </c>
      <c r="C29" s="705"/>
      <c r="D29" s="705"/>
      <c r="E29" s="705"/>
      <c r="F29" s="697" t="s">
        <v>363</v>
      </c>
      <c r="G29" s="697"/>
      <c r="H29" s="258" t="s">
        <v>159</v>
      </c>
      <c r="I29" s="697" t="s">
        <v>163</v>
      </c>
      <c r="J29" s="697"/>
      <c r="K29" s="697"/>
    </row>
    <row r="30" spans="1:47" ht="15" customHeight="1" x14ac:dyDescent="0.25">
      <c r="A30" s="697"/>
      <c r="B30" s="705" t="s">
        <v>220</v>
      </c>
      <c r="C30" s="705"/>
      <c r="D30" s="705"/>
      <c r="E30" s="705"/>
      <c r="F30" s="697" t="s">
        <v>221</v>
      </c>
      <c r="G30" s="697"/>
      <c r="H30" s="697"/>
      <c r="I30" s="697"/>
      <c r="J30" s="697"/>
      <c r="K30" s="697"/>
    </row>
    <row r="31" spans="1:47" ht="18" customHeight="1" x14ac:dyDescent="0.25">
      <c r="A31" s="697"/>
      <c r="B31" s="724" t="s">
        <v>222</v>
      </c>
      <c r="C31" s="725"/>
      <c r="D31" s="725"/>
      <c r="E31" s="726"/>
      <c r="F31" s="698" t="s">
        <v>365</v>
      </c>
      <c r="G31" s="699"/>
      <c r="H31" s="699"/>
      <c r="I31" s="699"/>
      <c r="J31" s="699"/>
      <c r="K31" s="700"/>
    </row>
    <row r="32" spans="1:47" x14ac:dyDescent="0.25">
      <c r="A32" s="697"/>
      <c r="B32" s="705" t="s">
        <v>193</v>
      </c>
      <c r="C32" s="705"/>
      <c r="D32" s="705"/>
      <c r="E32" s="705"/>
      <c r="F32" s="657">
        <v>10</v>
      </c>
      <c r="G32" s="657"/>
      <c r="H32" s="657"/>
      <c r="I32" s="657"/>
      <c r="J32" s="657"/>
      <c r="K32" s="657"/>
    </row>
    <row r="33" spans="1:14" x14ac:dyDescent="0.25">
      <c r="A33" s="697"/>
      <c r="B33" s="705" t="s">
        <v>194</v>
      </c>
      <c r="C33" s="705"/>
      <c r="D33" s="705"/>
      <c r="E33" s="705"/>
      <c r="F33" s="657">
        <v>15</v>
      </c>
      <c r="G33" s="657"/>
      <c r="H33" s="657"/>
      <c r="I33" s="657"/>
      <c r="J33" s="657"/>
      <c r="K33" s="657"/>
    </row>
    <row r="34" spans="1:14" x14ac:dyDescent="0.25">
      <c r="A34" s="697"/>
      <c r="B34" s="705" t="s">
        <v>195</v>
      </c>
      <c r="C34" s="705"/>
      <c r="D34" s="705"/>
      <c r="E34" s="705"/>
      <c r="F34" s="657">
        <v>25</v>
      </c>
      <c r="G34" s="657"/>
      <c r="H34" s="657"/>
      <c r="I34" s="657"/>
      <c r="J34" s="657"/>
      <c r="K34" s="657"/>
    </row>
    <row r="35" spans="1:14" x14ac:dyDescent="0.25">
      <c r="A35" s="697"/>
      <c r="B35" s="705" t="s">
        <v>224</v>
      </c>
      <c r="C35" s="705"/>
      <c r="D35" s="705"/>
      <c r="E35" s="705"/>
      <c r="F35" s="697">
        <v>2083.84</v>
      </c>
      <c r="G35" s="697"/>
      <c r="H35" s="697"/>
      <c r="I35" s="697"/>
      <c r="J35" s="697"/>
      <c r="K35" s="697"/>
    </row>
    <row r="36" spans="1:14" x14ac:dyDescent="0.25">
      <c r="A36" s="697"/>
      <c r="B36" s="705" t="s">
        <v>225</v>
      </c>
      <c r="C36" s="705"/>
      <c r="D36" s="705"/>
      <c r="E36" s="705"/>
      <c r="F36" s="701">
        <v>1562.88</v>
      </c>
      <c r="G36" s="701"/>
      <c r="H36" s="701"/>
      <c r="I36" s="701"/>
      <c r="J36" s="701"/>
      <c r="K36" s="701"/>
    </row>
    <row r="37" spans="1:14" x14ac:dyDescent="0.25">
      <c r="A37" s="697"/>
      <c r="B37" s="705" t="s">
        <v>226</v>
      </c>
      <c r="C37" s="705"/>
      <c r="D37" s="705"/>
      <c r="E37" s="705"/>
      <c r="F37" s="695">
        <f>D7*35.2/100</f>
        <v>26048</v>
      </c>
      <c r="G37" s="695"/>
      <c r="H37" s="695"/>
      <c r="I37" s="695"/>
      <c r="J37" s="695"/>
      <c r="K37" s="695"/>
    </row>
    <row r="38" spans="1:14" ht="20.25" x14ac:dyDescent="0.25">
      <c r="A38" s="727" t="s">
        <v>138</v>
      </c>
      <c r="B38" s="727"/>
      <c r="C38" s="727"/>
      <c r="D38" s="727"/>
      <c r="E38" s="727"/>
      <c r="F38" s="727"/>
      <c r="G38" s="727"/>
      <c r="H38" s="727"/>
      <c r="I38" s="727"/>
      <c r="J38" s="727"/>
      <c r="K38" s="727"/>
    </row>
    <row r="39" spans="1:14" ht="18.75" x14ac:dyDescent="0.25">
      <c r="A39" s="705" t="s">
        <v>139</v>
      </c>
      <c r="B39" s="705"/>
      <c r="C39" s="705"/>
      <c r="D39" s="716" t="s">
        <v>207</v>
      </c>
      <c r="E39" s="717"/>
      <c r="F39" s="717"/>
      <c r="G39" s="718"/>
      <c r="H39" s="718"/>
      <c r="I39" s="719" t="s">
        <v>141</v>
      </c>
      <c r="J39" s="719"/>
      <c r="K39" s="720"/>
    </row>
    <row r="40" spans="1:14" x14ac:dyDescent="0.25">
      <c r="A40" s="705" t="s">
        <v>2</v>
      </c>
      <c r="B40" s="705"/>
      <c r="C40" s="705"/>
      <c r="D40" s="245" t="s">
        <v>360</v>
      </c>
      <c r="E40" s="246"/>
      <c r="F40" s="246"/>
      <c r="G40" s="237"/>
      <c r="H40" s="237"/>
      <c r="I40" s="237"/>
      <c r="J40" s="237"/>
      <c r="K40" s="247"/>
    </row>
    <row r="41" spans="1:14" x14ac:dyDescent="0.25">
      <c r="A41" s="705" t="s">
        <v>143</v>
      </c>
      <c r="B41" s="705"/>
      <c r="C41" s="705"/>
      <c r="D41" s="270" t="s">
        <v>366</v>
      </c>
      <c r="E41" s="246"/>
      <c r="F41" s="246"/>
      <c r="G41" s="237"/>
      <c r="H41" s="237"/>
      <c r="I41" s="237"/>
      <c r="J41" s="237"/>
      <c r="K41" s="247"/>
    </row>
    <row r="42" spans="1:14" x14ac:dyDescent="0.25">
      <c r="A42" s="705" t="s">
        <v>6</v>
      </c>
      <c r="B42" s="705"/>
      <c r="C42" s="705"/>
      <c r="D42" s="271" t="s">
        <v>361</v>
      </c>
      <c r="E42" s="272"/>
      <c r="F42" s="272"/>
      <c r="G42" s="273"/>
      <c r="H42" s="273"/>
      <c r="I42" s="273"/>
      <c r="J42" s="273"/>
      <c r="K42" s="274"/>
    </row>
    <row r="43" spans="1:14" ht="63" customHeight="1" x14ac:dyDescent="0.25">
      <c r="A43" s="705" t="s">
        <v>153</v>
      </c>
      <c r="B43" s="705"/>
      <c r="C43" s="705"/>
      <c r="D43" s="707" t="s">
        <v>367</v>
      </c>
      <c r="E43" s="707"/>
      <c r="F43" s="707"/>
      <c r="G43" s="707"/>
      <c r="H43" s="707"/>
      <c r="I43" s="707"/>
      <c r="J43" s="707"/>
      <c r="K43" s="707"/>
    </row>
    <row r="44" spans="1:14" x14ac:dyDescent="0.25">
      <c r="A44" s="705" t="s">
        <v>9</v>
      </c>
      <c r="B44" s="705"/>
      <c r="C44" s="705"/>
      <c r="D44" s="275" t="s">
        <v>10</v>
      </c>
      <c r="E44" s="276"/>
      <c r="F44" s="276"/>
      <c r="G44" s="277"/>
      <c r="H44" s="277"/>
      <c r="I44" s="277"/>
      <c r="J44" s="277"/>
      <c r="K44" s="278"/>
    </row>
    <row r="45" spans="1:14" x14ac:dyDescent="0.25">
      <c r="A45" s="705" t="s">
        <v>155</v>
      </c>
      <c r="B45" s="705"/>
      <c r="C45" s="705"/>
      <c r="D45" s="255">
        <v>74000</v>
      </c>
      <c r="E45" s="256"/>
      <c r="F45" s="256"/>
      <c r="G45" s="237"/>
      <c r="H45" s="237"/>
      <c r="I45" s="237"/>
      <c r="J45" s="237"/>
      <c r="K45" s="247"/>
    </row>
    <row r="46" spans="1:14" ht="18.75" customHeight="1" x14ac:dyDescent="0.25">
      <c r="A46" s="696" t="s">
        <v>209</v>
      </c>
      <c r="B46" s="696"/>
      <c r="C46" s="696"/>
      <c r="D46" s="696"/>
      <c r="E46" s="696"/>
      <c r="F46" s="696"/>
      <c r="G46" s="696"/>
      <c r="H46" s="696"/>
      <c r="I46" s="696"/>
      <c r="J46" s="696"/>
      <c r="K46" s="696"/>
      <c r="L46" s="240"/>
      <c r="M46" s="240"/>
      <c r="N46" s="240"/>
    </row>
    <row r="47" spans="1:14" x14ac:dyDescent="0.25">
      <c r="A47" s="697">
        <v>1</v>
      </c>
      <c r="B47" s="697" t="s">
        <v>190</v>
      </c>
      <c r="C47" s="697"/>
      <c r="D47" s="697"/>
      <c r="E47" s="697"/>
      <c r="F47" s="697" t="s">
        <v>363</v>
      </c>
      <c r="G47" s="697"/>
      <c r="H47" s="258" t="s">
        <v>159</v>
      </c>
      <c r="I47" s="697" t="s">
        <v>163</v>
      </c>
      <c r="J47" s="697"/>
      <c r="K47" s="697"/>
    </row>
    <row r="48" spans="1:14" ht="31.5" customHeight="1" x14ac:dyDescent="0.25">
      <c r="A48" s="697"/>
      <c r="B48" s="697" t="s">
        <v>33</v>
      </c>
      <c r="C48" s="697"/>
      <c r="D48" s="697"/>
      <c r="E48" s="697"/>
      <c r="F48" s="698" t="s">
        <v>211</v>
      </c>
      <c r="G48" s="699"/>
      <c r="H48" s="699"/>
      <c r="I48" s="699"/>
      <c r="J48" s="699"/>
      <c r="K48" s="700"/>
    </row>
    <row r="49" spans="1:14" x14ac:dyDescent="0.25">
      <c r="A49" s="697"/>
      <c r="B49" s="697" t="s">
        <v>212</v>
      </c>
      <c r="C49" s="697"/>
      <c r="D49" s="697"/>
      <c r="E49" s="697"/>
      <c r="F49" s="658">
        <v>3</v>
      </c>
      <c r="G49" s="659"/>
      <c r="H49" s="659"/>
      <c r="I49" s="659"/>
      <c r="J49" s="659"/>
      <c r="K49" s="660"/>
      <c r="L49" s="197">
        <f>F54*N49</f>
        <v>10419.200000000001</v>
      </c>
      <c r="M49" s="259">
        <v>2</v>
      </c>
      <c r="N49" s="260">
        <v>0.4</v>
      </c>
    </row>
    <row r="50" spans="1:14" x14ac:dyDescent="0.25">
      <c r="A50" s="697"/>
      <c r="B50" s="697" t="s">
        <v>213</v>
      </c>
      <c r="C50" s="697"/>
      <c r="D50" s="697"/>
      <c r="E50" s="697"/>
      <c r="F50" s="658">
        <v>5</v>
      </c>
      <c r="G50" s="659"/>
      <c r="H50" s="659"/>
      <c r="I50" s="659"/>
      <c r="J50" s="659"/>
      <c r="K50" s="660"/>
      <c r="L50" s="197">
        <f>F54*N50</f>
        <v>15628.8</v>
      </c>
      <c r="M50" s="259">
        <v>2</v>
      </c>
      <c r="N50" s="260">
        <v>0.6</v>
      </c>
    </row>
    <row r="51" spans="1:14" x14ac:dyDescent="0.25">
      <c r="A51" s="697"/>
      <c r="B51" s="697" t="s">
        <v>214</v>
      </c>
      <c r="C51" s="697"/>
      <c r="D51" s="697"/>
      <c r="E51" s="697"/>
      <c r="F51" s="658">
        <v>7</v>
      </c>
      <c r="G51" s="659"/>
      <c r="H51" s="659"/>
      <c r="I51" s="659"/>
      <c r="J51" s="659"/>
      <c r="K51" s="660"/>
      <c r="N51" s="261"/>
    </row>
    <row r="52" spans="1:14" x14ac:dyDescent="0.25">
      <c r="A52" s="697"/>
      <c r="B52" s="697" t="s">
        <v>196</v>
      </c>
      <c r="C52" s="697"/>
      <c r="D52" s="697"/>
      <c r="E52" s="697"/>
      <c r="F52" s="698">
        <v>10419.200000000001</v>
      </c>
      <c r="G52" s="699"/>
      <c r="H52" s="699"/>
      <c r="I52" s="699"/>
      <c r="J52" s="699"/>
      <c r="K52" s="700"/>
      <c r="N52" s="261"/>
    </row>
    <row r="53" spans="1:14" x14ac:dyDescent="0.25">
      <c r="A53" s="697"/>
      <c r="B53" s="697" t="s">
        <v>197</v>
      </c>
      <c r="C53" s="697"/>
      <c r="D53" s="697"/>
      <c r="E53" s="697"/>
      <c r="F53" s="709">
        <v>15628.8</v>
      </c>
      <c r="G53" s="710"/>
      <c r="H53" s="710"/>
      <c r="I53" s="710"/>
      <c r="J53" s="710"/>
      <c r="K53" s="711"/>
      <c r="N53" s="261"/>
    </row>
    <row r="54" spans="1:14" x14ac:dyDescent="0.25">
      <c r="A54" s="697"/>
      <c r="B54" s="697" t="s">
        <v>198</v>
      </c>
      <c r="C54" s="697"/>
      <c r="D54" s="697"/>
      <c r="E54" s="697"/>
      <c r="F54" s="712">
        <f>D45*35.2/100</f>
        <v>26048</v>
      </c>
      <c r="G54" s="713"/>
      <c r="H54" s="713"/>
      <c r="I54" s="713"/>
      <c r="J54" s="713"/>
      <c r="K54" s="714"/>
      <c r="N54" s="261"/>
    </row>
    <row r="55" spans="1:14" ht="9.75" customHeight="1" x14ac:dyDescent="0.25">
      <c r="A55" s="280"/>
      <c r="B55" s="262"/>
      <c r="C55" s="262"/>
      <c r="D55" s="262"/>
      <c r="E55" s="262"/>
      <c r="F55" s="262"/>
      <c r="G55" s="262"/>
      <c r="H55" s="262"/>
      <c r="I55" s="262"/>
      <c r="J55" s="262"/>
      <c r="K55" s="281"/>
      <c r="L55" s="235"/>
      <c r="M55" s="235"/>
      <c r="N55" s="235"/>
    </row>
    <row r="56" spans="1:14" x14ac:dyDescent="0.25">
      <c r="A56" s="702" t="s">
        <v>215</v>
      </c>
      <c r="B56" s="703"/>
      <c r="C56" s="703"/>
      <c r="D56" s="703"/>
      <c r="E56" s="704"/>
      <c r="F56" s="697" t="s">
        <v>14</v>
      </c>
      <c r="G56" s="697"/>
      <c r="H56" s="697"/>
      <c r="I56" s="697" t="s">
        <v>15</v>
      </c>
      <c r="J56" s="697"/>
      <c r="K56" s="697"/>
    </row>
    <row r="57" spans="1:14" ht="30" x14ac:dyDescent="0.25">
      <c r="A57" s="697">
        <v>2</v>
      </c>
      <c r="B57" s="705" t="s">
        <v>17</v>
      </c>
      <c r="C57" s="705"/>
      <c r="D57" s="705"/>
      <c r="E57" s="705"/>
      <c r="F57" s="697" t="s">
        <v>363</v>
      </c>
      <c r="G57" s="697"/>
      <c r="H57" s="265" t="s">
        <v>217</v>
      </c>
      <c r="I57" s="265" t="s">
        <v>218</v>
      </c>
      <c r="J57" s="258" t="s">
        <v>162</v>
      </c>
      <c r="K57" s="265" t="s">
        <v>163</v>
      </c>
    </row>
    <row r="58" spans="1:14" ht="18" customHeight="1" x14ac:dyDescent="0.25">
      <c r="A58" s="697"/>
      <c r="B58" s="705" t="s">
        <v>164</v>
      </c>
      <c r="C58" s="705"/>
      <c r="D58" s="705"/>
      <c r="E58" s="705"/>
      <c r="F58" s="705" t="s">
        <v>364</v>
      </c>
      <c r="G58" s="705"/>
      <c r="H58" s="705"/>
      <c r="I58" s="705"/>
      <c r="J58" s="705"/>
      <c r="K58" s="705"/>
    </row>
    <row r="59" spans="1:14" x14ac:dyDescent="0.25">
      <c r="A59" s="697"/>
      <c r="B59" s="705" t="s">
        <v>166</v>
      </c>
      <c r="C59" s="705"/>
      <c r="D59" s="705"/>
      <c r="E59" s="705"/>
      <c r="F59" s="266">
        <v>5</v>
      </c>
      <c r="G59" s="258" t="s">
        <v>23</v>
      </c>
      <c r="H59" s="259"/>
      <c r="I59" s="266">
        <v>6</v>
      </c>
      <c r="J59" s="258" t="s">
        <v>23</v>
      </c>
      <c r="K59" s="259"/>
      <c r="L59" s="236">
        <v>40</v>
      </c>
    </row>
    <row r="60" spans="1:14" x14ac:dyDescent="0.25">
      <c r="A60" s="697"/>
      <c r="B60" s="705" t="s">
        <v>167</v>
      </c>
      <c r="C60" s="705"/>
      <c r="D60" s="705"/>
      <c r="E60" s="705"/>
      <c r="F60" s="59">
        <v>12</v>
      </c>
      <c r="G60" s="258" t="s">
        <v>23</v>
      </c>
      <c r="H60" s="259"/>
      <c r="I60" s="59">
        <v>14</v>
      </c>
      <c r="J60" s="258" t="s">
        <v>23</v>
      </c>
      <c r="K60" s="259"/>
      <c r="L60" s="236">
        <v>59.9968</v>
      </c>
    </row>
    <row r="61" spans="1:14" x14ac:dyDescent="0.25">
      <c r="A61" s="697"/>
      <c r="B61" s="705" t="s">
        <v>168</v>
      </c>
      <c r="C61" s="705"/>
      <c r="D61" s="705"/>
      <c r="E61" s="705"/>
      <c r="F61" s="59">
        <v>20</v>
      </c>
      <c r="G61" s="258" t="s">
        <v>23</v>
      </c>
      <c r="H61" s="259"/>
      <c r="I61" s="59">
        <v>25</v>
      </c>
      <c r="J61" s="258" t="s">
        <v>23</v>
      </c>
      <c r="K61" s="259"/>
      <c r="L61" s="237"/>
    </row>
    <row r="62" spans="1:14" x14ac:dyDescent="0.25">
      <c r="A62" s="697"/>
      <c r="B62" s="705" t="s">
        <v>187</v>
      </c>
      <c r="C62" s="705"/>
      <c r="D62" s="705"/>
      <c r="E62" s="705"/>
      <c r="F62" s="268">
        <f>F64*L59%/(F60-F59)</f>
        <v>500.66285714285721</v>
      </c>
      <c r="G62" s="259"/>
      <c r="H62" s="259"/>
      <c r="I62" s="268">
        <f>I64*L59%/(I60-I59)</f>
        <v>657.12</v>
      </c>
      <c r="J62" s="258"/>
      <c r="K62" s="258"/>
    </row>
    <row r="63" spans="1:14" x14ac:dyDescent="0.25">
      <c r="A63" s="697"/>
      <c r="B63" s="705" t="s">
        <v>187</v>
      </c>
      <c r="C63" s="705"/>
      <c r="D63" s="705"/>
      <c r="E63" s="705"/>
      <c r="F63" s="268">
        <f>F64*L60%/(F61-F60)</f>
        <v>657.08495360000006</v>
      </c>
      <c r="G63" s="259"/>
      <c r="H63" s="259"/>
      <c r="I63" s="268">
        <f>I64*L60%/(I61-I60)</f>
        <v>716.81994938181822</v>
      </c>
      <c r="J63" s="258"/>
      <c r="K63" s="258"/>
    </row>
    <row r="64" spans="1:14" x14ac:dyDescent="0.25">
      <c r="A64" s="697"/>
      <c r="B64" s="705" t="s">
        <v>27</v>
      </c>
      <c r="C64" s="705"/>
      <c r="D64" s="705"/>
      <c r="E64" s="705"/>
      <c r="F64" s="269">
        <f>F65*40/100</f>
        <v>8761.6</v>
      </c>
      <c r="G64" s="259"/>
      <c r="H64" s="259"/>
      <c r="I64" s="269">
        <f>F65*60/100</f>
        <v>13142.4</v>
      </c>
      <c r="J64" s="259"/>
      <c r="K64" s="259"/>
    </row>
    <row r="65" spans="1:11" x14ac:dyDescent="0.25">
      <c r="A65" s="695" t="s">
        <v>28</v>
      </c>
      <c r="B65" s="695"/>
      <c r="C65" s="695"/>
      <c r="D65" s="695"/>
      <c r="E65" s="695"/>
      <c r="F65" s="695">
        <f>D45*29.6/100</f>
        <v>21904</v>
      </c>
      <c r="G65" s="695"/>
      <c r="H65" s="695"/>
      <c r="I65" s="695"/>
      <c r="J65" s="695"/>
      <c r="K65" s="695"/>
    </row>
    <row r="66" spans="1:11" ht="19.5" customHeight="1" x14ac:dyDescent="0.3">
      <c r="A66" s="728" t="s">
        <v>219</v>
      </c>
      <c r="B66" s="728"/>
      <c r="C66" s="728"/>
      <c r="D66" s="728"/>
      <c r="E66" s="728"/>
      <c r="F66" s="728"/>
      <c r="G66" s="728"/>
      <c r="H66" s="728"/>
      <c r="I66" s="728"/>
      <c r="J66" s="728"/>
      <c r="K66" s="728"/>
    </row>
    <row r="67" spans="1:11" x14ac:dyDescent="0.25">
      <c r="A67" s="697">
        <v>3</v>
      </c>
      <c r="B67" s="697" t="s">
        <v>190</v>
      </c>
      <c r="C67" s="697"/>
      <c r="D67" s="697"/>
      <c r="E67" s="697"/>
      <c r="F67" s="697" t="s">
        <v>363</v>
      </c>
      <c r="G67" s="697"/>
      <c r="H67" s="258" t="s">
        <v>159</v>
      </c>
      <c r="I67" s="697" t="s">
        <v>163</v>
      </c>
      <c r="J67" s="697"/>
      <c r="K67" s="697"/>
    </row>
    <row r="68" spans="1:11" ht="14.25" customHeight="1" x14ac:dyDescent="0.25">
      <c r="A68" s="697"/>
      <c r="B68" s="697" t="s">
        <v>220</v>
      </c>
      <c r="C68" s="697"/>
      <c r="D68" s="697"/>
      <c r="E68" s="697"/>
      <c r="F68" s="697" t="s">
        <v>221</v>
      </c>
      <c r="G68" s="697"/>
      <c r="H68" s="697"/>
      <c r="I68" s="697"/>
      <c r="J68" s="697"/>
      <c r="K68" s="697"/>
    </row>
    <row r="69" spans="1:11" x14ac:dyDescent="0.25">
      <c r="A69" s="697"/>
      <c r="B69" s="698" t="s">
        <v>222</v>
      </c>
      <c r="C69" s="699"/>
      <c r="D69" s="699"/>
      <c r="E69" s="700"/>
      <c r="F69" s="698" t="s">
        <v>365</v>
      </c>
      <c r="G69" s="699"/>
      <c r="H69" s="699"/>
      <c r="I69" s="699"/>
      <c r="J69" s="699"/>
      <c r="K69" s="700"/>
    </row>
    <row r="70" spans="1:11" x14ac:dyDescent="0.25">
      <c r="A70" s="697"/>
      <c r="B70" s="697" t="s">
        <v>193</v>
      </c>
      <c r="C70" s="697"/>
      <c r="D70" s="697"/>
      <c r="E70" s="697"/>
      <c r="F70" s="657">
        <v>10</v>
      </c>
      <c r="G70" s="657"/>
      <c r="H70" s="657"/>
      <c r="I70" s="657"/>
      <c r="J70" s="657"/>
      <c r="K70" s="657"/>
    </row>
    <row r="71" spans="1:11" x14ac:dyDescent="0.25">
      <c r="A71" s="697"/>
      <c r="B71" s="697" t="s">
        <v>194</v>
      </c>
      <c r="C71" s="697"/>
      <c r="D71" s="697"/>
      <c r="E71" s="697"/>
      <c r="F71" s="657">
        <v>15</v>
      </c>
      <c r="G71" s="657"/>
      <c r="H71" s="657"/>
      <c r="I71" s="657"/>
      <c r="J71" s="657"/>
      <c r="K71" s="657"/>
    </row>
    <row r="72" spans="1:11" x14ac:dyDescent="0.25">
      <c r="A72" s="697"/>
      <c r="B72" s="697" t="s">
        <v>195</v>
      </c>
      <c r="C72" s="697"/>
      <c r="D72" s="697"/>
      <c r="E72" s="697"/>
      <c r="F72" s="657">
        <v>25</v>
      </c>
      <c r="G72" s="657"/>
      <c r="H72" s="657"/>
      <c r="I72" s="657"/>
      <c r="J72" s="657"/>
      <c r="K72" s="657"/>
    </row>
    <row r="73" spans="1:11" x14ac:dyDescent="0.25">
      <c r="A73" s="697"/>
      <c r="B73" s="697" t="s">
        <v>224</v>
      </c>
      <c r="C73" s="697"/>
      <c r="D73" s="697"/>
      <c r="E73" s="697"/>
      <c r="F73" s="697">
        <v>2083.84</v>
      </c>
      <c r="G73" s="697"/>
      <c r="H73" s="697"/>
      <c r="I73" s="697"/>
      <c r="J73" s="697"/>
      <c r="K73" s="697"/>
    </row>
    <row r="74" spans="1:11" x14ac:dyDescent="0.25">
      <c r="A74" s="697"/>
      <c r="B74" s="697" t="s">
        <v>225</v>
      </c>
      <c r="C74" s="697"/>
      <c r="D74" s="697"/>
      <c r="E74" s="697"/>
      <c r="F74" s="701">
        <v>1562.88</v>
      </c>
      <c r="G74" s="701"/>
      <c r="H74" s="701"/>
      <c r="I74" s="701"/>
      <c r="J74" s="701"/>
      <c r="K74" s="701"/>
    </row>
    <row r="75" spans="1:11" x14ac:dyDescent="0.25">
      <c r="A75" s="697"/>
      <c r="B75" s="697" t="s">
        <v>226</v>
      </c>
      <c r="C75" s="697"/>
      <c r="D75" s="697"/>
      <c r="E75" s="697"/>
      <c r="F75" s="695">
        <f>D45*35.2/100</f>
        <v>26048</v>
      </c>
      <c r="G75" s="695"/>
      <c r="H75" s="695"/>
      <c r="I75" s="695"/>
      <c r="J75" s="695"/>
      <c r="K75" s="695"/>
    </row>
    <row r="76" spans="1:11" ht="6" hidden="1" customHeight="1" x14ac:dyDescent="0.25"/>
    <row r="77" spans="1:11" ht="20.25" x14ac:dyDescent="0.25">
      <c r="A77" s="715" t="s">
        <v>138</v>
      </c>
      <c r="B77" s="715"/>
      <c r="C77" s="715"/>
      <c r="D77" s="715"/>
      <c r="E77" s="715"/>
      <c r="F77" s="715"/>
      <c r="G77" s="715"/>
      <c r="H77" s="715"/>
      <c r="I77" s="715"/>
      <c r="J77" s="715"/>
      <c r="K77" s="715"/>
    </row>
    <row r="78" spans="1:11" ht="18.75" x14ac:dyDescent="0.25">
      <c r="A78" s="705" t="s">
        <v>139</v>
      </c>
      <c r="B78" s="705"/>
      <c r="C78" s="705"/>
      <c r="D78" s="716" t="s">
        <v>207</v>
      </c>
      <c r="E78" s="717"/>
      <c r="F78" s="717"/>
      <c r="G78" s="718"/>
      <c r="H78" s="718"/>
      <c r="I78" s="719" t="s">
        <v>141</v>
      </c>
      <c r="J78" s="719"/>
      <c r="K78" s="720"/>
    </row>
    <row r="79" spans="1:11" x14ac:dyDescent="0.25">
      <c r="A79" s="705" t="s">
        <v>2</v>
      </c>
      <c r="B79" s="705"/>
      <c r="C79" s="705"/>
      <c r="D79" s="245" t="s">
        <v>360</v>
      </c>
      <c r="E79" s="246"/>
      <c r="F79" s="246"/>
      <c r="G79" s="237"/>
      <c r="H79" s="237"/>
      <c r="I79" s="237"/>
      <c r="J79" s="237"/>
      <c r="K79" s="247"/>
    </row>
    <row r="80" spans="1:11" x14ac:dyDescent="0.25">
      <c r="A80" s="705" t="s">
        <v>143</v>
      </c>
      <c r="B80" s="705"/>
      <c r="C80" s="705"/>
      <c r="D80" s="270" t="s">
        <v>368</v>
      </c>
      <c r="E80" s="246"/>
      <c r="F80" s="246"/>
      <c r="G80" s="237"/>
      <c r="H80" s="237"/>
      <c r="I80" s="237"/>
      <c r="J80" s="237"/>
      <c r="K80" s="247"/>
    </row>
    <row r="81" spans="1:15" x14ac:dyDescent="0.25">
      <c r="A81" s="705" t="s">
        <v>6</v>
      </c>
      <c r="B81" s="705"/>
      <c r="C81" s="705"/>
      <c r="D81" s="271" t="s">
        <v>361</v>
      </c>
      <c r="E81" s="272"/>
      <c r="F81" s="272"/>
      <c r="G81" s="273"/>
      <c r="H81" s="273"/>
      <c r="I81" s="273"/>
      <c r="J81" s="273"/>
      <c r="K81" s="274"/>
    </row>
    <row r="82" spans="1:15" ht="63" customHeight="1" x14ac:dyDescent="0.25">
      <c r="A82" s="705" t="s">
        <v>153</v>
      </c>
      <c r="B82" s="705"/>
      <c r="C82" s="705"/>
      <c r="D82" s="707" t="s">
        <v>944</v>
      </c>
      <c r="E82" s="707"/>
      <c r="F82" s="707"/>
      <c r="G82" s="707"/>
      <c r="H82" s="707"/>
      <c r="I82" s="707"/>
      <c r="J82" s="707"/>
      <c r="K82" s="707"/>
      <c r="M82" s="197" t="s">
        <v>945</v>
      </c>
      <c r="N82" s="197" t="s">
        <v>946</v>
      </c>
      <c r="O82" s="197" t="s">
        <v>947</v>
      </c>
    </row>
    <row r="83" spans="1:15" x14ac:dyDescent="0.25">
      <c r="A83" s="705" t="s">
        <v>9</v>
      </c>
      <c r="B83" s="705"/>
      <c r="C83" s="705"/>
      <c r="D83" s="275" t="s">
        <v>10</v>
      </c>
      <c r="E83" s="276"/>
      <c r="F83" s="276"/>
      <c r="G83" s="277"/>
      <c r="H83" s="277"/>
      <c r="I83" s="277"/>
      <c r="J83" s="277"/>
      <c r="K83" s="278"/>
    </row>
    <row r="84" spans="1:15" x14ac:dyDescent="0.25">
      <c r="A84" s="705" t="s">
        <v>155</v>
      </c>
      <c r="B84" s="705"/>
      <c r="C84" s="705"/>
      <c r="D84" s="255">
        <v>74000</v>
      </c>
      <c r="E84" s="256"/>
      <c r="F84" s="256"/>
      <c r="G84" s="237"/>
      <c r="H84" s="237"/>
      <c r="I84" s="237"/>
      <c r="J84" s="237"/>
      <c r="K84" s="247"/>
    </row>
    <row r="85" spans="1:15" x14ac:dyDescent="0.25">
      <c r="A85" s="705" t="s">
        <v>156</v>
      </c>
      <c r="B85" s="705"/>
      <c r="C85" s="705"/>
      <c r="D85" s="250">
        <f>D84*5%</f>
        <v>3700</v>
      </c>
      <c r="E85" s="279"/>
      <c r="F85" s="279"/>
      <c r="G85" s="273"/>
      <c r="H85" s="273"/>
      <c r="I85" s="273"/>
      <c r="J85" s="273"/>
      <c r="K85" s="274"/>
    </row>
    <row r="86" spans="1:15" ht="20.25" x14ac:dyDescent="0.25">
      <c r="A86" s="696" t="s">
        <v>209</v>
      </c>
      <c r="B86" s="696"/>
      <c r="C86" s="696"/>
      <c r="D86" s="696"/>
      <c r="E86" s="696"/>
      <c r="F86" s="696"/>
      <c r="G86" s="696"/>
      <c r="H86" s="696"/>
      <c r="I86" s="696"/>
      <c r="J86" s="696"/>
      <c r="K86" s="696"/>
      <c r="L86" s="240"/>
      <c r="M86" s="240"/>
      <c r="N86" s="240"/>
    </row>
    <row r="87" spans="1:15" x14ac:dyDescent="0.25">
      <c r="A87" s="697">
        <v>1</v>
      </c>
      <c r="B87" s="697" t="s">
        <v>190</v>
      </c>
      <c r="C87" s="697"/>
      <c r="D87" s="697"/>
      <c r="E87" s="697"/>
      <c r="F87" s="697" t="s">
        <v>363</v>
      </c>
      <c r="G87" s="697"/>
      <c r="H87" s="258" t="s">
        <v>159</v>
      </c>
      <c r="I87" s="697" t="s">
        <v>163</v>
      </c>
      <c r="J87" s="697"/>
      <c r="K87" s="697"/>
    </row>
    <row r="88" spans="1:15" ht="33.75" customHeight="1" x14ac:dyDescent="0.25">
      <c r="A88" s="697"/>
      <c r="B88" s="697" t="s">
        <v>33</v>
      </c>
      <c r="C88" s="697"/>
      <c r="D88" s="697"/>
      <c r="E88" s="697"/>
      <c r="F88" s="698" t="s">
        <v>211</v>
      </c>
      <c r="G88" s="699"/>
      <c r="H88" s="699"/>
      <c r="I88" s="699"/>
      <c r="J88" s="699"/>
      <c r="K88" s="700"/>
    </row>
    <row r="89" spans="1:15" x14ac:dyDescent="0.25">
      <c r="A89" s="697"/>
      <c r="B89" s="697" t="s">
        <v>212</v>
      </c>
      <c r="C89" s="697"/>
      <c r="D89" s="697"/>
      <c r="E89" s="697"/>
      <c r="F89" s="658">
        <v>3</v>
      </c>
      <c r="G89" s="659"/>
      <c r="H89" s="659"/>
      <c r="I89" s="659"/>
      <c r="J89" s="659"/>
      <c r="K89" s="660"/>
      <c r="L89" s="197">
        <f>F94*N89</f>
        <v>10419.200000000001</v>
      </c>
      <c r="M89" s="259">
        <v>2</v>
      </c>
      <c r="N89" s="260">
        <v>0.4</v>
      </c>
    </row>
    <row r="90" spans="1:15" x14ac:dyDescent="0.25">
      <c r="A90" s="697"/>
      <c r="B90" s="697" t="s">
        <v>213</v>
      </c>
      <c r="C90" s="697"/>
      <c r="D90" s="697"/>
      <c r="E90" s="697"/>
      <c r="F90" s="658">
        <v>5</v>
      </c>
      <c r="G90" s="659"/>
      <c r="H90" s="659"/>
      <c r="I90" s="659"/>
      <c r="J90" s="659"/>
      <c r="K90" s="660"/>
      <c r="L90" s="197">
        <f>F94*N90</f>
        <v>15628.8</v>
      </c>
      <c r="M90" s="259">
        <v>2</v>
      </c>
      <c r="N90" s="260">
        <v>0.6</v>
      </c>
    </row>
    <row r="91" spans="1:15" x14ac:dyDescent="0.25">
      <c r="A91" s="697"/>
      <c r="B91" s="697" t="s">
        <v>214</v>
      </c>
      <c r="C91" s="697"/>
      <c r="D91" s="697"/>
      <c r="E91" s="697"/>
      <c r="F91" s="658">
        <v>7</v>
      </c>
      <c r="G91" s="659"/>
      <c r="H91" s="659"/>
      <c r="I91" s="659"/>
      <c r="J91" s="659"/>
      <c r="K91" s="660"/>
      <c r="N91" s="261"/>
    </row>
    <row r="92" spans="1:15" x14ac:dyDescent="0.25">
      <c r="A92" s="697"/>
      <c r="B92" s="697" t="s">
        <v>196</v>
      </c>
      <c r="C92" s="697"/>
      <c r="D92" s="697"/>
      <c r="E92" s="697"/>
      <c r="F92" s="698">
        <v>10419.200000000001</v>
      </c>
      <c r="G92" s="699"/>
      <c r="H92" s="699"/>
      <c r="I92" s="699"/>
      <c r="J92" s="699"/>
      <c r="K92" s="700"/>
      <c r="N92" s="261"/>
    </row>
    <row r="93" spans="1:15" x14ac:dyDescent="0.25">
      <c r="A93" s="697"/>
      <c r="B93" s="697" t="s">
        <v>197</v>
      </c>
      <c r="C93" s="697"/>
      <c r="D93" s="697"/>
      <c r="E93" s="697"/>
      <c r="F93" s="709">
        <v>15628.8</v>
      </c>
      <c r="G93" s="710"/>
      <c r="H93" s="710"/>
      <c r="I93" s="710"/>
      <c r="J93" s="710"/>
      <c r="K93" s="711"/>
      <c r="N93" s="261"/>
    </row>
    <row r="94" spans="1:15" x14ac:dyDescent="0.25">
      <c r="A94" s="697"/>
      <c r="B94" s="697" t="s">
        <v>198</v>
      </c>
      <c r="C94" s="697"/>
      <c r="D94" s="697"/>
      <c r="E94" s="697"/>
      <c r="F94" s="712">
        <f>D84*35.2/100</f>
        <v>26048</v>
      </c>
      <c r="G94" s="713"/>
      <c r="H94" s="713"/>
      <c r="I94" s="713"/>
      <c r="J94" s="713"/>
      <c r="K94" s="714"/>
      <c r="N94" s="261"/>
    </row>
    <row r="95" spans="1:15" ht="8.25" customHeight="1" x14ac:dyDescent="0.25">
      <c r="A95" s="280"/>
      <c r="B95" s="262"/>
      <c r="C95" s="262"/>
      <c r="D95" s="262"/>
      <c r="E95" s="262"/>
      <c r="F95" s="262"/>
      <c r="G95" s="262"/>
      <c r="H95" s="262"/>
      <c r="I95" s="262"/>
      <c r="J95" s="262"/>
      <c r="K95" s="281"/>
      <c r="L95" s="235"/>
      <c r="M95" s="235"/>
      <c r="N95" s="235"/>
    </row>
    <row r="96" spans="1:15" x14ac:dyDescent="0.25">
      <c r="A96" s="702" t="s">
        <v>215</v>
      </c>
      <c r="B96" s="703"/>
      <c r="C96" s="703"/>
      <c r="D96" s="703"/>
      <c r="E96" s="704"/>
      <c r="F96" s="697" t="s">
        <v>14</v>
      </c>
      <c r="G96" s="697"/>
      <c r="H96" s="697"/>
      <c r="I96" s="697" t="s">
        <v>15</v>
      </c>
      <c r="J96" s="697"/>
      <c r="K96" s="697"/>
    </row>
    <row r="97" spans="1:12" ht="30" x14ac:dyDescent="0.25">
      <c r="A97" s="697">
        <v>2</v>
      </c>
      <c r="B97" s="705" t="s">
        <v>17</v>
      </c>
      <c r="C97" s="705"/>
      <c r="D97" s="705"/>
      <c r="E97" s="705"/>
      <c r="F97" s="697" t="s">
        <v>363</v>
      </c>
      <c r="G97" s="697"/>
      <c r="H97" s="265" t="s">
        <v>217</v>
      </c>
      <c r="I97" s="265" t="s">
        <v>218</v>
      </c>
      <c r="J97" s="258" t="s">
        <v>162</v>
      </c>
      <c r="K97" s="265" t="s">
        <v>163</v>
      </c>
    </row>
    <row r="98" spans="1:12" x14ac:dyDescent="0.25">
      <c r="A98" s="697"/>
      <c r="B98" s="705" t="s">
        <v>164</v>
      </c>
      <c r="C98" s="705"/>
      <c r="D98" s="705"/>
      <c r="E98" s="705"/>
      <c r="F98" s="705" t="s">
        <v>369</v>
      </c>
      <c r="G98" s="705"/>
      <c r="H98" s="705"/>
      <c r="I98" s="705"/>
      <c r="J98" s="705"/>
      <c r="K98" s="705"/>
    </row>
    <row r="99" spans="1:12" x14ac:dyDescent="0.25">
      <c r="A99" s="697"/>
      <c r="B99" s="705" t="s">
        <v>166</v>
      </c>
      <c r="C99" s="705"/>
      <c r="D99" s="705"/>
      <c r="E99" s="705"/>
      <c r="F99" s="266">
        <v>5</v>
      </c>
      <c r="G99" s="258" t="s">
        <v>23</v>
      </c>
      <c r="H99" s="259"/>
      <c r="I99" s="266">
        <v>6</v>
      </c>
      <c r="J99" s="258" t="s">
        <v>23</v>
      </c>
      <c r="K99" s="259"/>
      <c r="L99" s="236">
        <v>40</v>
      </c>
    </row>
    <row r="100" spans="1:12" x14ac:dyDescent="0.25">
      <c r="A100" s="697"/>
      <c r="B100" s="705" t="s">
        <v>167</v>
      </c>
      <c r="C100" s="705"/>
      <c r="D100" s="705"/>
      <c r="E100" s="705"/>
      <c r="F100" s="59">
        <v>12</v>
      </c>
      <c r="G100" s="258" t="s">
        <v>23</v>
      </c>
      <c r="H100" s="259"/>
      <c r="I100" s="59">
        <v>14</v>
      </c>
      <c r="J100" s="258" t="s">
        <v>23</v>
      </c>
      <c r="K100" s="259"/>
      <c r="L100" s="236">
        <v>59.9968</v>
      </c>
    </row>
    <row r="101" spans="1:12" x14ac:dyDescent="0.25">
      <c r="A101" s="697"/>
      <c r="B101" s="705" t="s">
        <v>168</v>
      </c>
      <c r="C101" s="705"/>
      <c r="D101" s="705"/>
      <c r="E101" s="705"/>
      <c r="F101" s="59">
        <v>20</v>
      </c>
      <c r="G101" s="258" t="s">
        <v>23</v>
      </c>
      <c r="H101" s="259"/>
      <c r="I101" s="59">
        <v>25</v>
      </c>
      <c r="J101" s="258" t="s">
        <v>23</v>
      </c>
      <c r="K101" s="259"/>
      <c r="L101" s="237"/>
    </row>
    <row r="102" spans="1:12" x14ac:dyDescent="0.25">
      <c r="A102" s="697"/>
      <c r="B102" s="705" t="s">
        <v>187</v>
      </c>
      <c r="C102" s="705"/>
      <c r="D102" s="705"/>
      <c r="E102" s="705"/>
      <c r="F102" s="268">
        <f>F104*L99%/(F100-F99)</f>
        <v>500.66285714285721</v>
      </c>
      <c r="G102" s="259"/>
      <c r="H102" s="259"/>
      <c r="I102" s="268">
        <f>I104*L99%/(I100-I99)</f>
        <v>657.12</v>
      </c>
      <c r="J102" s="258"/>
      <c r="K102" s="258"/>
    </row>
    <row r="103" spans="1:12" x14ac:dyDescent="0.25">
      <c r="A103" s="697"/>
      <c r="B103" s="705" t="s">
        <v>187</v>
      </c>
      <c r="C103" s="705"/>
      <c r="D103" s="705"/>
      <c r="E103" s="705"/>
      <c r="F103" s="268">
        <f>F104*L100%/(F101-F100)</f>
        <v>657.08495360000006</v>
      </c>
      <c r="G103" s="259"/>
      <c r="H103" s="259"/>
      <c r="I103" s="268">
        <f>I104*L100%/(I101-I100)</f>
        <v>716.81994938181822</v>
      </c>
      <c r="J103" s="258"/>
      <c r="K103" s="258"/>
    </row>
    <row r="104" spans="1:12" x14ac:dyDescent="0.25">
      <c r="A104" s="697"/>
      <c r="B104" s="705" t="s">
        <v>27</v>
      </c>
      <c r="C104" s="705"/>
      <c r="D104" s="705"/>
      <c r="E104" s="705"/>
      <c r="F104" s="269">
        <f>F105*40/100</f>
        <v>8761.6</v>
      </c>
      <c r="G104" s="259"/>
      <c r="H104" s="259"/>
      <c r="I104" s="269">
        <f>F105*60/100</f>
        <v>13142.4</v>
      </c>
      <c r="J104" s="259"/>
      <c r="K104" s="259"/>
    </row>
    <row r="105" spans="1:12" x14ac:dyDescent="0.25">
      <c r="A105" s="695" t="s">
        <v>28</v>
      </c>
      <c r="B105" s="695"/>
      <c r="C105" s="695"/>
      <c r="D105" s="695"/>
      <c r="E105" s="695"/>
      <c r="F105" s="723">
        <f>D84*29.6/100</f>
        <v>21904</v>
      </c>
      <c r="G105" s="723"/>
      <c r="H105" s="723"/>
      <c r="I105" s="723"/>
      <c r="J105" s="723"/>
      <c r="K105" s="723"/>
    </row>
    <row r="106" spans="1:12" ht="15" customHeight="1" x14ac:dyDescent="0.25">
      <c r="A106" s="696" t="s">
        <v>219</v>
      </c>
      <c r="B106" s="696"/>
      <c r="C106" s="696"/>
      <c r="D106" s="696"/>
      <c r="E106" s="696"/>
      <c r="F106" s="696"/>
      <c r="G106" s="696"/>
      <c r="H106" s="696"/>
      <c r="I106" s="696"/>
      <c r="J106" s="696"/>
      <c r="K106" s="696"/>
    </row>
    <row r="107" spans="1:12" x14ac:dyDescent="0.25">
      <c r="A107" s="697">
        <v>3</v>
      </c>
      <c r="B107" s="697" t="s">
        <v>190</v>
      </c>
      <c r="C107" s="697"/>
      <c r="D107" s="697"/>
      <c r="E107" s="697"/>
      <c r="F107" s="697" t="s">
        <v>363</v>
      </c>
      <c r="G107" s="697"/>
      <c r="H107" s="258" t="s">
        <v>159</v>
      </c>
      <c r="I107" s="697" t="s">
        <v>163</v>
      </c>
      <c r="J107" s="697"/>
      <c r="K107" s="697"/>
    </row>
    <row r="108" spans="1:12" x14ac:dyDescent="0.25">
      <c r="A108" s="697"/>
      <c r="B108" s="697" t="s">
        <v>220</v>
      </c>
      <c r="C108" s="697"/>
      <c r="D108" s="697"/>
      <c r="E108" s="697"/>
      <c r="F108" s="697" t="s">
        <v>221</v>
      </c>
      <c r="G108" s="697"/>
      <c r="H108" s="697"/>
      <c r="I108" s="697"/>
      <c r="J108" s="697"/>
      <c r="K108" s="697"/>
    </row>
    <row r="109" spans="1:12" x14ac:dyDescent="0.25">
      <c r="A109" s="697"/>
      <c r="B109" s="698" t="s">
        <v>222</v>
      </c>
      <c r="C109" s="699"/>
      <c r="D109" s="699"/>
      <c r="E109" s="700"/>
      <c r="F109" s="698" t="s">
        <v>365</v>
      </c>
      <c r="G109" s="699"/>
      <c r="H109" s="699"/>
      <c r="I109" s="699"/>
      <c r="J109" s="699"/>
      <c r="K109" s="700"/>
    </row>
    <row r="110" spans="1:12" x14ac:dyDescent="0.25">
      <c r="A110" s="697"/>
      <c r="B110" s="697" t="s">
        <v>193</v>
      </c>
      <c r="C110" s="697"/>
      <c r="D110" s="697"/>
      <c r="E110" s="697"/>
      <c r="F110" s="657">
        <v>10</v>
      </c>
      <c r="G110" s="657"/>
      <c r="H110" s="657"/>
      <c r="I110" s="657"/>
      <c r="J110" s="657"/>
      <c r="K110" s="657"/>
    </row>
    <row r="111" spans="1:12" x14ac:dyDescent="0.25">
      <c r="A111" s="697"/>
      <c r="B111" s="697" t="s">
        <v>194</v>
      </c>
      <c r="C111" s="697"/>
      <c r="D111" s="697"/>
      <c r="E111" s="697"/>
      <c r="F111" s="657">
        <v>15</v>
      </c>
      <c r="G111" s="657"/>
      <c r="H111" s="657"/>
      <c r="I111" s="657"/>
      <c r="J111" s="657"/>
      <c r="K111" s="657"/>
    </row>
    <row r="112" spans="1:12" x14ac:dyDescent="0.25">
      <c r="A112" s="697"/>
      <c r="B112" s="697" t="s">
        <v>195</v>
      </c>
      <c r="C112" s="697"/>
      <c r="D112" s="697"/>
      <c r="E112" s="697"/>
      <c r="F112" s="657">
        <v>25</v>
      </c>
      <c r="G112" s="657"/>
      <c r="H112" s="657"/>
      <c r="I112" s="657"/>
      <c r="J112" s="657"/>
      <c r="K112" s="657"/>
    </row>
    <row r="113" spans="1:14" x14ac:dyDescent="0.25">
      <c r="A113" s="697"/>
      <c r="B113" s="697" t="s">
        <v>224</v>
      </c>
      <c r="C113" s="697"/>
      <c r="D113" s="697"/>
      <c r="E113" s="697"/>
      <c r="F113" s="697">
        <v>2083.84</v>
      </c>
      <c r="G113" s="697"/>
      <c r="H113" s="697"/>
      <c r="I113" s="697"/>
      <c r="J113" s="697"/>
      <c r="K113" s="697"/>
    </row>
    <row r="114" spans="1:14" x14ac:dyDescent="0.25">
      <c r="A114" s="697"/>
      <c r="B114" s="697" t="s">
        <v>225</v>
      </c>
      <c r="C114" s="697"/>
      <c r="D114" s="697"/>
      <c r="E114" s="697"/>
      <c r="F114" s="701">
        <v>1562.88</v>
      </c>
      <c r="G114" s="701"/>
      <c r="H114" s="701"/>
      <c r="I114" s="701"/>
      <c r="J114" s="701"/>
      <c r="K114" s="701"/>
    </row>
    <row r="115" spans="1:14" x14ac:dyDescent="0.25">
      <c r="A115" s="697"/>
      <c r="B115" s="697" t="s">
        <v>226</v>
      </c>
      <c r="C115" s="697"/>
      <c r="D115" s="697"/>
      <c r="E115" s="697"/>
      <c r="F115" s="695">
        <f>D84*35.2/100</f>
        <v>26048</v>
      </c>
      <c r="G115" s="695"/>
      <c r="H115" s="695"/>
      <c r="I115" s="695"/>
      <c r="J115" s="695"/>
      <c r="K115" s="695"/>
    </row>
    <row r="116" spans="1:14" ht="8.25" customHeight="1" x14ac:dyDescent="0.25">
      <c r="A116" s="282"/>
      <c r="B116" s="273"/>
      <c r="C116" s="273"/>
      <c r="D116" s="273"/>
      <c r="E116" s="273"/>
      <c r="F116" s="273"/>
      <c r="G116" s="273"/>
      <c r="H116" s="273"/>
      <c r="I116" s="273"/>
      <c r="J116" s="273"/>
      <c r="K116" s="274"/>
    </row>
    <row r="117" spans="1:14" ht="20.25" x14ac:dyDescent="0.25">
      <c r="A117" s="715" t="s">
        <v>138</v>
      </c>
      <c r="B117" s="715"/>
      <c r="C117" s="715"/>
      <c r="D117" s="715"/>
      <c r="E117" s="715"/>
      <c r="F117" s="715"/>
      <c r="G117" s="715"/>
      <c r="H117" s="715"/>
      <c r="I117" s="715"/>
      <c r="J117" s="715"/>
      <c r="K117" s="715"/>
    </row>
    <row r="118" spans="1:14" ht="18.75" x14ac:dyDescent="0.25">
      <c r="A118" s="705" t="s">
        <v>139</v>
      </c>
      <c r="B118" s="705"/>
      <c r="C118" s="705"/>
      <c r="D118" s="716" t="s">
        <v>207</v>
      </c>
      <c r="E118" s="717"/>
      <c r="F118" s="717"/>
      <c r="G118" s="718"/>
      <c r="H118" s="718"/>
      <c r="I118" s="719" t="s">
        <v>141</v>
      </c>
      <c r="J118" s="719"/>
      <c r="K118" s="720"/>
    </row>
    <row r="119" spans="1:14" x14ac:dyDescent="0.25">
      <c r="A119" s="705" t="s">
        <v>2</v>
      </c>
      <c r="B119" s="705"/>
      <c r="C119" s="705"/>
      <c r="D119" s="245" t="s">
        <v>360</v>
      </c>
      <c r="E119" s="246"/>
      <c r="F119" s="246"/>
      <c r="G119" s="237"/>
      <c r="H119" s="237"/>
      <c r="I119" s="237"/>
      <c r="J119" s="237"/>
      <c r="K119" s="247"/>
    </row>
    <row r="120" spans="1:14" x14ac:dyDescent="0.25">
      <c r="A120" s="705" t="s">
        <v>143</v>
      </c>
      <c r="B120" s="705"/>
      <c r="C120" s="705"/>
      <c r="D120" s="270" t="s">
        <v>370</v>
      </c>
      <c r="E120" s="246"/>
      <c r="F120" s="246"/>
      <c r="G120" s="237"/>
      <c r="H120" s="237"/>
      <c r="I120" s="237"/>
      <c r="J120" s="237"/>
      <c r="K120" s="247"/>
    </row>
    <row r="121" spans="1:14" x14ac:dyDescent="0.25">
      <c r="A121" s="705" t="s">
        <v>6</v>
      </c>
      <c r="B121" s="705"/>
      <c r="C121" s="705"/>
      <c r="D121" s="271" t="s">
        <v>361</v>
      </c>
      <c r="E121" s="272"/>
      <c r="F121" s="272"/>
      <c r="G121" s="273"/>
      <c r="H121" s="273"/>
      <c r="I121" s="273"/>
      <c r="J121" s="273"/>
      <c r="K121" s="274"/>
    </row>
    <row r="122" spans="1:14" ht="81.75" customHeight="1" x14ac:dyDescent="0.25">
      <c r="A122" s="705" t="s">
        <v>153</v>
      </c>
      <c r="B122" s="705"/>
      <c r="C122" s="705"/>
      <c r="D122" s="707" t="s">
        <v>371</v>
      </c>
      <c r="E122" s="707"/>
      <c r="F122" s="707"/>
      <c r="G122" s="707"/>
      <c r="H122" s="707"/>
      <c r="I122" s="707"/>
      <c r="J122" s="707"/>
      <c r="K122" s="707"/>
    </row>
    <row r="123" spans="1:14" x14ac:dyDescent="0.25">
      <c r="A123" s="705" t="s">
        <v>9</v>
      </c>
      <c r="B123" s="705"/>
      <c r="C123" s="705"/>
      <c r="D123" s="275" t="s">
        <v>10</v>
      </c>
      <c r="E123" s="276"/>
      <c r="F123" s="276"/>
      <c r="G123" s="277"/>
      <c r="H123" s="277"/>
      <c r="I123" s="277"/>
      <c r="J123" s="277"/>
      <c r="K123" s="278"/>
    </row>
    <row r="124" spans="1:14" x14ac:dyDescent="0.25">
      <c r="A124" s="705" t="s">
        <v>155</v>
      </c>
      <c r="B124" s="705"/>
      <c r="C124" s="705"/>
      <c r="D124" s="255">
        <v>74000</v>
      </c>
      <c r="E124" s="256"/>
      <c r="F124" s="256"/>
      <c r="G124" s="237"/>
      <c r="H124" s="237"/>
      <c r="I124" s="237"/>
      <c r="J124" s="237"/>
      <c r="K124" s="247"/>
    </row>
    <row r="125" spans="1:14" x14ac:dyDescent="0.25">
      <c r="A125" s="705" t="s">
        <v>156</v>
      </c>
      <c r="B125" s="705"/>
      <c r="C125" s="705"/>
      <c r="D125" s="250">
        <f>D124*5%</f>
        <v>3700</v>
      </c>
      <c r="E125" s="279"/>
      <c r="F125" s="279"/>
      <c r="G125" s="273"/>
      <c r="H125" s="273"/>
      <c r="I125" s="273"/>
      <c r="J125" s="273"/>
      <c r="K125" s="274"/>
    </row>
    <row r="126" spans="1:14" ht="20.25" x14ac:dyDescent="0.25">
      <c r="A126" s="696" t="s">
        <v>209</v>
      </c>
      <c r="B126" s="696"/>
      <c r="C126" s="696"/>
      <c r="D126" s="696"/>
      <c r="E126" s="696"/>
      <c r="F126" s="696"/>
      <c r="G126" s="696"/>
      <c r="H126" s="696"/>
      <c r="I126" s="696"/>
      <c r="J126" s="696"/>
      <c r="K126" s="696"/>
      <c r="L126" s="240"/>
      <c r="M126" s="240"/>
      <c r="N126" s="240"/>
    </row>
    <row r="127" spans="1:14" x14ac:dyDescent="0.25">
      <c r="A127" s="697">
        <v>1</v>
      </c>
      <c r="B127" s="697" t="s">
        <v>190</v>
      </c>
      <c r="C127" s="697"/>
      <c r="D127" s="697"/>
      <c r="E127" s="697"/>
      <c r="F127" s="697" t="s">
        <v>363</v>
      </c>
      <c r="G127" s="697"/>
      <c r="H127" s="258" t="s">
        <v>159</v>
      </c>
      <c r="I127" s="697" t="s">
        <v>163</v>
      </c>
      <c r="J127" s="697"/>
      <c r="K127" s="697"/>
    </row>
    <row r="128" spans="1:14" ht="30" customHeight="1" x14ac:dyDescent="0.25">
      <c r="A128" s="697"/>
      <c r="B128" s="697" t="s">
        <v>33</v>
      </c>
      <c r="C128" s="697"/>
      <c r="D128" s="697"/>
      <c r="E128" s="697"/>
      <c r="F128" s="698" t="s">
        <v>211</v>
      </c>
      <c r="G128" s="699"/>
      <c r="H128" s="699"/>
      <c r="I128" s="699"/>
      <c r="J128" s="699"/>
      <c r="K128" s="700"/>
    </row>
    <row r="129" spans="1:14" ht="13.5" customHeight="1" x14ac:dyDescent="0.25">
      <c r="A129" s="697"/>
      <c r="B129" s="697" t="s">
        <v>212</v>
      </c>
      <c r="C129" s="697"/>
      <c r="D129" s="697"/>
      <c r="E129" s="697"/>
      <c r="F129" s="658">
        <v>3</v>
      </c>
      <c r="G129" s="659"/>
      <c r="H129" s="659"/>
      <c r="I129" s="659"/>
      <c r="J129" s="659"/>
      <c r="K129" s="660"/>
      <c r="L129" s="197">
        <f>F134*N129</f>
        <v>10419.200000000001</v>
      </c>
      <c r="M129" s="259">
        <v>2</v>
      </c>
      <c r="N129" s="260">
        <v>0.4</v>
      </c>
    </row>
    <row r="130" spans="1:14" ht="13.5" customHeight="1" x14ac:dyDescent="0.25">
      <c r="A130" s="697"/>
      <c r="B130" s="697" t="s">
        <v>213</v>
      </c>
      <c r="C130" s="697"/>
      <c r="D130" s="697"/>
      <c r="E130" s="697"/>
      <c r="F130" s="658">
        <v>5</v>
      </c>
      <c r="G130" s="659"/>
      <c r="H130" s="659"/>
      <c r="I130" s="659"/>
      <c r="J130" s="659"/>
      <c r="K130" s="660"/>
      <c r="L130" s="197">
        <f>F134*N130</f>
        <v>15628.8</v>
      </c>
      <c r="M130" s="259">
        <v>2</v>
      </c>
      <c r="N130" s="260">
        <v>0.6</v>
      </c>
    </row>
    <row r="131" spans="1:14" ht="13.5" customHeight="1" x14ac:dyDescent="0.25">
      <c r="A131" s="697"/>
      <c r="B131" s="697" t="s">
        <v>214</v>
      </c>
      <c r="C131" s="697"/>
      <c r="D131" s="697"/>
      <c r="E131" s="697"/>
      <c r="F131" s="658">
        <v>7</v>
      </c>
      <c r="G131" s="659"/>
      <c r="H131" s="659"/>
      <c r="I131" s="659"/>
      <c r="J131" s="659"/>
      <c r="K131" s="660"/>
      <c r="N131" s="261"/>
    </row>
    <row r="132" spans="1:14" ht="13.5" customHeight="1" x14ac:dyDescent="0.25">
      <c r="A132" s="697"/>
      <c r="B132" s="697" t="s">
        <v>196</v>
      </c>
      <c r="C132" s="697"/>
      <c r="D132" s="697"/>
      <c r="E132" s="697"/>
      <c r="F132" s="698">
        <v>10419.200000000001</v>
      </c>
      <c r="G132" s="699"/>
      <c r="H132" s="699"/>
      <c r="I132" s="699"/>
      <c r="J132" s="699"/>
      <c r="K132" s="700"/>
      <c r="N132" s="261"/>
    </row>
    <row r="133" spans="1:14" ht="13.5" customHeight="1" x14ac:dyDescent="0.25">
      <c r="A133" s="697"/>
      <c r="B133" s="697" t="s">
        <v>197</v>
      </c>
      <c r="C133" s="697"/>
      <c r="D133" s="697"/>
      <c r="E133" s="697"/>
      <c r="F133" s="709">
        <v>15628.8</v>
      </c>
      <c r="G133" s="710"/>
      <c r="H133" s="710"/>
      <c r="I133" s="710"/>
      <c r="J133" s="710"/>
      <c r="K133" s="711"/>
      <c r="N133" s="261"/>
    </row>
    <row r="134" spans="1:14" ht="13.5" customHeight="1" x14ac:dyDescent="0.25">
      <c r="A134" s="697"/>
      <c r="B134" s="697" t="s">
        <v>198</v>
      </c>
      <c r="C134" s="697"/>
      <c r="D134" s="697"/>
      <c r="E134" s="697"/>
      <c r="F134" s="712">
        <f>D124*35.2/100</f>
        <v>26048</v>
      </c>
      <c r="G134" s="713"/>
      <c r="H134" s="713"/>
      <c r="I134" s="713"/>
      <c r="J134" s="713"/>
      <c r="K134" s="714"/>
      <c r="N134" s="261"/>
    </row>
    <row r="135" spans="1:14" ht="8.25" customHeight="1" x14ac:dyDescent="0.25">
      <c r="A135" s="280"/>
      <c r="B135" s="262"/>
      <c r="C135" s="262"/>
      <c r="D135" s="262"/>
      <c r="E135" s="262"/>
      <c r="F135" s="262"/>
      <c r="G135" s="262"/>
      <c r="H135" s="262"/>
      <c r="I135" s="262"/>
      <c r="J135" s="262"/>
      <c r="K135" s="281"/>
      <c r="L135" s="235"/>
      <c r="M135" s="235"/>
      <c r="N135" s="235"/>
    </row>
    <row r="136" spans="1:14" x14ac:dyDescent="0.25">
      <c r="A136" s="702" t="s">
        <v>215</v>
      </c>
      <c r="B136" s="703"/>
      <c r="C136" s="703"/>
      <c r="D136" s="703"/>
      <c r="E136" s="704"/>
      <c r="F136" s="697" t="s">
        <v>14</v>
      </c>
      <c r="G136" s="697"/>
      <c r="H136" s="697"/>
      <c r="I136" s="697" t="s">
        <v>15</v>
      </c>
      <c r="J136" s="697"/>
      <c r="K136" s="697"/>
    </row>
    <row r="137" spans="1:14" ht="30" x14ac:dyDescent="0.25">
      <c r="A137" s="697">
        <v>2</v>
      </c>
      <c r="B137" s="705" t="s">
        <v>17</v>
      </c>
      <c r="C137" s="705"/>
      <c r="D137" s="705"/>
      <c r="E137" s="705"/>
      <c r="F137" s="697" t="s">
        <v>363</v>
      </c>
      <c r="G137" s="697"/>
      <c r="H137" s="265" t="s">
        <v>217</v>
      </c>
      <c r="I137" s="265" t="s">
        <v>218</v>
      </c>
      <c r="J137" s="258" t="s">
        <v>162</v>
      </c>
      <c r="K137" s="265" t="s">
        <v>163</v>
      </c>
    </row>
    <row r="138" spans="1:14" ht="26.25" customHeight="1" x14ac:dyDescent="0.25">
      <c r="A138" s="697"/>
      <c r="B138" s="705" t="s">
        <v>164</v>
      </c>
      <c r="C138" s="705"/>
      <c r="D138" s="705"/>
      <c r="E138" s="705"/>
      <c r="F138" s="705" t="s">
        <v>369</v>
      </c>
      <c r="G138" s="705"/>
      <c r="H138" s="705"/>
      <c r="I138" s="705"/>
      <c r="J138" s="705"/>
      <c r="K138" s="705"/>
    </row>
    <row r="139" spans="1:14" x14ac:dyDescent="0.25">
      <c r="A139" s="697"/>
      <c r="B139" s="705" t="s">
        <v>166</v>
      </c>
      <c r="C139" s="705"/>
      <c r="D139" s="705"/>
      <c r="E139" s="705"/>
      <c r="F139" s="266">
        <v>5</v>
      </c>
      <c r="G139" s="258" t="s">
        <v>23</v>
      </c>
      <c r="H139" s="259"/>
      <c r="I139" s="266">
        <v>6</v>
      </c>
      <c r="J139" s="258" t="s">
        <v>23</v>
      </c>
      <c r="K139" s="259"/>
      <c r="L139" s="236">
        <v>40</v>
      </c>
    </row>
    <row r="140" spans="1:14" x14ac:dyDescent="0.25">
      <c r="A140" s="697"/>
      <c r="B140" s="705" t="s">
        <v>167</v>
      </c>
      <c r="C140" s="705"/>
      <c r="D140" s="705"/>
      <c r="E140" s="705"/>
      <c r="F140" s="59">
        <v>12</v>
      </c>
      <c r="G140" s="258" t="s">
        <v>23</v>
      </c>
      <c r="H140" s="259"/>
      <c r="I140" s="59">
        <v>14</v>
      </c>
      <c r="J140" s="258" t="s">
        <v>23</v>
      </c>
      <c r="K140" s="259"/>
      <c r="L140" s="236">
        <v>59.9968</v>
      </c>
    </row>
    <row r="141" spans="1:14" x14ac:dyDescent="0.25">
      <c r="A141" s="697"/>
      <c r="B141" s="705" t="s">
        <v>168</v>
      </c>
      <c r="C141" s="705"/>
      <c r="D141" s="705"/>
      <c r="E141" s="705"/>
      <c r="F141" s="59">
        <v>20</v>
      </c>
      <c r="G141" s="258" t="s">
        <v>23</v>
      </c>
      <c r="H141" s="259"/>
      <c r="I141" s="59">
        <v>25</v>
      </c>
      <c r="J141" s="258" t="s">
        <v>23</v>
      </c>
      <c r="K141" s="259"/>
      <c r="L141" s="237"/>
    </row>
    <row r="142" spans="1:14" x14ac:dyDescent="0.25">
      <c r="A142" s="697"/>
      <c r="B142" s="705" t="s">
        <v>187</v>
      </c>
      <c r="C142" s="705"/>
      <c r="D142" s="705"/>
      <c r="E142" s="705"/>
      <c r="F142" s="268">
        <f>F144*L139%/(F140-F139)</f>
        <v>500.66285714285721</v>
      </c>
      <c r="G142" s="259"/>
      <c r="H142" s="259"/>
      <c r="I142" s="268">
        <f>I144*L139%/(I140-I139)</f>
        <v>657.12</v>
      </c>
      <c r="J142" s="258"/>
      <c r="K142" s="258"/>
    </row>
    <row r="143" spans="1:14" x14ac:dyDescent="0.25">
      <c r="A143" s="697"/>
      <c r="B143" s="705" t="s">
        <v>187</v>
      </c>
      <c r="C143" s="705"/>
      <c r="D143" s="705"/>
      <c r="E143" s="705"/>
      <c r="F143" s="268">
        <f>F144*L140%/(F141-F140)</f>
        <v>657.08495360000006</v>
      </c>
      <c r="G143" s="259"/>
      <c r="H143" s="259"/>
      <c r="I143" s="268">
        <f>I144*L140%/(I141-I140)</f>
        <v>716.81994938181822</v>
      </c>
      <c r="J143" s="258"/>
      <c r="K143" s="258"/>
    </row>
    <row r="144" spans="1:14" x14ac:dyDescent="0.25">
      <c r="A144" s="697"/>
      <c r="B144" s="705" t="s">
        <v>27</v>
      </c>
      <c r="C144" s="705"/>
      <c r="D144" s="705"/>
      <c r="E144" s="705"/>
      <c r="F144" s="269">
        <f>F145*40/100</f>
        <v>8761.6</v>
      </c>
      <c r="G144" s="259"/>
      <c r="H144" s="259"/>
      <c r="I144" s="269">
        <f>F145*60/100</f>
        <v>13142.4</v>
      </c>
      <c r="J144" s="259"/>
      <c r="K144" s="259"/>
    </row>
    <row r="145" spans="1:11" x14ac:dyDescent="0.25">
      <c r="A145" s="695" t="s">
        <v>28</v>
      </c>
      <c r="B145" s="695"/>
      <c r="C145" s="695"/>
      <c r="D145" s="695"/>
      <c r="E145" s="695"/>
      <c r="F145" s="695">
        <f>D124*29.6/100</f>
        <v>21904</v>
      </c>
      <c r="G145" s="695"/>
      <c r="H145" s="695"/>
      <c r="I145" s="695"/>
      <c r="J145" s="695"/>
      <c r="K145" s="695"/>
    </row>
    <row r="146" spans="1:11" ht="16.5" customHeight="1" x14ac:dyDescent="0.25">
      <c r="A146" s="696" t="s">
        <v>219</v>
      </c>
      <c r="B146" s="696"/>
      <c r="C146" s="696"/>
      <c r="D146" s="696"/>
      <c r="E146" s="696"/>
      <c r="F146" s="696"/>
      <c r="G146" s="696"/>
      <c r="H146" s="696"/>
      <c r="I146" s="696"/>
      <c r="J146" s="696"/>
      <c r="K146" s="696"/>
    </row>
    <row r="147" spans="1:11" x14ac:dyDescent="0.25">
      <c r="A147" s="697">
        <v>3</v>
      </c>
      <c r="B147" s="697" t="s">
        <v>190</v>
      </c>
      <c r="C147" s="697"/>
      <c r="D147" s="697"/>
      <c r="E147" s="697"/>
      <c r="F147" s="697" t="s">
        <v>363</v>
      </c>
      <c r="G147" s="697"/>
      <c r="H147" s="258" t="s">
        <v>159</v>
      </c>
      <c r="I147" s="697" t="s">
        <v>163</v>
      </c>
      <c r="J147" s="697"/>
      <c r="K147" s="697"/>
    </row>
    <row r="148" spans="1:11" x14ac:dyDescent="0.25">
      <c r="A148" s="697"/>
      <c r="B148" s="697" t="s">
        <v>220</v>
      </c>
      <c r="C148" s="697"/>
      <c r="D148" s="697"/>
      <c r="E148" s="697"/>
      <c r="F148" s="697" t="s">
        <v>221</v>
      </c>
      <c r="G148" s="697"/>
      <c r="H148" s="697"/>
      <c r="I148" s="697"/>
      <c r="J148" s="697"/>
      <c r="K148" s="697"/>
    </row>
    <row r="149" spans="1:11" ht="12" customHeight="1" x14ac:dyDescent="0.25">
      <c r="A149" s="697"/>
      <c r="B149" s="698" t="s">
        <v>222</v>
      </c>
      <c r="C149" s="699"/>
      <c r="D149" s="699"/>
      <c r="E149" s="700"/>
      <c r="F149" s="698" t="s">
        <v>365</v>
      </c>
      <c r="G149" s="699"/>
      <c r="H149" s="699"/>
      <c r="I149" s="699"/>
      <c r="J149" s="699"/>
      <c r="K149" s="700"/>
    </row>
    <row r="150" spans="1:11" ht="12" customHeight="1" x14ac:dyDescent="0.25">
      <c r="A150" s="697"/>
      <c r="B150" s="697" t="s">
        <v>193</v>
      </c>
      <c r="C150" s="697"/>
      <c r="D150" s="697"/>
      <c r="E150" s="697"/>
      <c r="F150" s="657">
        <v>10</v>
      </c>
      <c r="G150" s="657"/>
      <c r="H150" s="657"/>
      <c r="I150" s="657"/>
      <c r="J150" s="657"/>
      <c r="K150" s="657"/>
    </row>
    <row r="151" spans="1:11" ht="12" customHeight="1" x14ac:dyDescent="0.25">
      <c r="A151" s="697"/>
      <c r="B151" s="697" t="s">
        <v>194</v>
      </c>
      <c r="C151" s="697"/>
      <c r="D151" s="697"/>
      <c r="E151" s="697"/>
      <c r="F151" s="657">
        <v>15</v>
      </c>
      <c r="G151" s="657"/>
      <c r="H151" s="657"/>
      <c r="I151" s="657"/>
      <c r="J151" s="657"/>
      <c r="K151" s="657"/>
    </row>
    <row r="152" spans="1:11" ht="12" customHeight="1" x14ac:dyDescent="0.25">
      <c r="A152" s="697"/>
      <c r="B152" s="697" t="s">
        <v>195</v>
      </c>
      <c r="C152" s="697"/>
      <c r="D152" s="697"/>
      <c r="E152" s="697"/>
      <c r="F152" s="657">
        <v>25</v>
      </c>
      <c r="G152" s="657"/>
      <c r="H152" s="657"/>
      <c r="I152" s="657"/>
      <c r="J152" s="657"/>
      <c r="K152" s="657"/>
    </row>
    <row r="153" spans="1:11" ht="12" customHeight="1" x14ac:dyDescent="0.25">
      <c r="A153" s="697"/>
      <c r="B153" s="697" t="s">
        <v>224</v>
      </c>
      <c r="C153" s="697"/>
      <c r="D153" s="697"/>
      <c r="E153" s="697"/>
      <c r="F153" s="697">
        <v>2083.84</v>
      </c>
      <c r="G153" s="697"/>
      <c r="H153" s="697"/>
      <c r="I153" s="697"/>
      <c r="J153" s="697"/>
      <c r="K153" s="697"/>
    </row>
    <row r="154" spans="1:11" ht="12" customHeight="1" x14ac:dyDescent="0.25">
      <c r="A154" s="697"/>
      <c r="B154" s="697" t="s">
        <v>225</v>
      </c>
      <c r="C154" s="697"/>
      <c r="D154" s="697"/>
      <c r="E154" s="697"/>
      <c r="F154" s="701">
        <v>1562.88</v>
      </c>
      <c r="G154" s="701"/>
      <c r="H154" s="701"/>
      <c r="I154" s="701"/>
      <c r="J154" s="701"/>
      <c r="K154" s="701"/>
    </row>
    <row r="155" spans="1:11" ht="12" customHeight="1" x14ac:dyDescent="0.25">
      <c r="A155" s="697"/>
      <c r="B155" s="697" t="s">
        <v>226</v>
      </c>
      <c r="C155" s="697"/>
      <c r="D155" s="697"/>
      <c r="E155" s="697"/>
      <c r="F155" s="695">
        <f>D124*35.2/100</f>
        <v>26048</v>
      </c>
      <c r="G155" s="695"/>
      <c r="H155" s="695"/>
      <c r="I155" s="695"/>
      <c r="J155" s="695"/>
      <c r="K155" s="695"/>
    </row>
    <row r="156" spans="1:11" ht="8.25" customHeight="1" x14ac:dyDescent="0.25">
      <c r="A156" s="237"/>
      <c r="B156" s="237"/>
      <c r="C156" s="237"/>
      <c r="D156" s="237"/>
      <c r="E156" s="237"/>
      <c r="F156" s="237"/>
      <c r="G156" s="237"/>
      <c r="H156" s="237"/>
      <c r="I156" s="237"/>
      <c r="J156" s="237"/>
      <c r="K156" s="237"/>
    </row>
    <row r="157" spans="1:11" ht="20.25" x14ac:dyDescent="0.25">
      <c r="A157" s="715" t="s">
        <v>138</v>
      </c>
      <c r="B157" s="715"/>
      <c r="C157" s="715"/>
      <c r="D157" s="715"/>
      <c r="E157" s="715"/>
      <c r="F157" s="715"/>
      <c r="G157" s="715"/>
      <c r="H157" s="715"/>
      <c r="I157" s="715"/>
      <c r="J157" s="715"/>
      <c r="K157" s="715"/>
    </row>
    <row r="158" spans="1:11" ht="18.75" x14ac:dyDescent="0.25">
      <c r="A158" s="705" t="s">
        <v>139</v>
      </c>
      <c r="B158" s="705"/>
      <c r="C158" s="705"/>
      <c r="D158" s="716" t="s">
        <v>207</v>
      </c>
      <c r="E158" s="717"/>
      <c r="F158" s="717"/>
      <c r="G158" s="718"/>
      <c r="H158" s="718"/>
      <c r="I158" s="719" t="s">
        <v>141</v>
      </c>
      <c r="J158" s="719"/>
      <c r="K158" s="720"/>
    </row>
    <row r="159" spans="1:11" x14ac:dyDescent="0.25">
      <c r="A159" s="705" t="s">
        <v>2</v>
      </c>
      <c r="B159" s="705"/>
      <c r="C159" s="705"/>
      <c r="D159" s="245" t="s">
        <v>360</v>
      </c>
      <c r="E159" s="246"/>
      <c r="F159" s="246"/>
      <c r="G159" s="237"/>
      <c r="H159" s="237"/>
      <c r="I159" s="237"/>
      <c r="J159" s="237"/>
      <c r="K159" s="247"/>
    </row>
    <row r="160" spans="1:11" x14ac:dyDescent="0.25">
      <c r="A160" s="705" t="s">
        <v>143</v>
      </c>
      <c r="B160" s="705"/>
      <c r="C160" s="705"/>
      <c r="D160" s="270" t="s">
        <v>372</v>
      </c>
      <c r="E160" s="246"/>
      <c r="F160" s="246"/>
      <c r="G160" s="237"/>
      <c r="H160" s="237"/>
      <c r="I160" s="237"/>
      <c r="J160" s="237"/>
      <c r="K160" s="247"/>
    </row>
    <row r="161" spans="1:15" x14ac:dyDescent="0.25">
      <c r="A161" s="705" t="s">
        <v>6</v>
      </c>
      <c r="B161" s="705"/>
      <c r="C161" s="705"/>
      <c r="D161" s="721" t="s">
        <v>361</v>
      </c>
      <c r="E161" s="722"/>
      <c r="F161" s="722"/>
      <c r="G161" s="722"/>
      <c r="H161" s="273"/>
      <c r="I161" s="273"/>
      <c r="J161" s="273"/>
      <c r="K161" s="274"/>
    </row>
    <row r="162" spans="1:15" ht="77.25" customHeight="1" x14ac:dyDescent="0.25">
      <c r="A162" s="705" t="s">
        <v>153</v>
      </c>
      <c r="B162" s="705"/>
      <c r="C162" s="705"/>
      <c r="D162" s="706" t="s">
        <v>373</v>
      </c>
      <c r="E162" s="707"/>
      <c r="F162" s="707"/>
      <c r="G162" s="707"/>
      <c r="H162" s="707"/>
      <c r="I162" s="707"/>
      <c r="J162" s="707"/>
      <c r="K162" s="707"/>
    </row>
    <row r="163" spans="1:15" x14ac:dyDescent="0.25">
      <c r="A163" s="705" t="s">
        <v>9</v>
      </c>
      <c r="B163" s="705"/>
      <c r="C163" s="705"/>
      <c r="D163" s="276" t="s">
        <v>10</v>
      </c>
      <c r="E163" s="276"/>
      <c r="F163" s="276"/>
      <c r="G163" s="277"/>
      <c r="H163" s="277"/>
      <c r="I163" s="277"/>
      <c r="J163" s="277"/>
      <c r="K163" s="278"/>
    </row>
    <row r="164" spans="1:15" x14ac:dyDescent="0.25">
      <c r="A164" s="705" t="s">
        <v>155</v>
      </c>
      <c r="B164" s="705"/>
      <c r="C164" s="705"/>
      <c r="D164" s="256">
        <v>74000</v>
      </c>
      <c r="E164" s="256"/>
      <c r="F164" s="256"/>
      <c r="G164" s="237"/>
      <c r="H164" s="237"/>
      <c r="I164" s="237"/>
      <c r="J164" s="237"/>
      <c r="K164" s="247"/>
    </row>
    <row r="165" spans="1:15" x14ac:dyDescent="0.25">
      <c r="A165" s="729" t="s">
        <v>156</v>
      </c>
      <c r="B165" s="708"/>
      <c r="C165" s="708"/>
      <c r="D165" s="279">
        <f>D164*5%</f>
        <v>3700</v>
      </c>
      <c r="E165" s="279"/>
      <c r="F165" s="279"/>
      <c r="G165" s="273"/>
      <c r="H165" s="273"/>
      <c r="I165" s="273"/>
      <c r="J165" s="273"/>
      <c r="K165" s="274"/>
    </row>
    <row r="166" spans="1:15" ht="20.25" x14ac:dyDescent="0.25">
      <c r="A166" s="696" t="s">
        <v>209</v>
      </c>
      <c r="B166" s="696"/>
      <c r="C166" s="696"/>
      <c r="D166" s="696"/>
      <c r="E166" s="696"/>
      <c r="F166" s="696"/>
      <c r="G166" s="696"/>
      <c r="H166" s="696"/>
      <c r="I166" s="696"/>
      <c r="J166" s="696"/>
      <c r="K166" s="696"/>
      <c r="L166" s="240"/>
      <c r="M166" s="240"/>
      <c r="N166" s="240"/>
      <c r="O166" s="240"/>
    </row>
    <row r="167" spans="1:15" x14ac:dyDescent="0.25">
      <c r="A167" s="697">
        <v>1</v>
      </c>
      <c r="B167" s="697" t="s">
        <v>190</v>
      </c>
      <c r="C167" s="697"/>
      <c r="D167" s="697"/>
      <c r="E167" s="697"/>
      <c r="F167" s="697" t="s">
        <v>363</v>
      </c>
      <c r="G167" s="697"/>
      <c r="H167" s="258" t="s">
        <v>159</v>
      </c>
      <c r="I167" s="697" t="s">
        <v>163</v>
      </c>
      <c r="J167" s="697"/>
      <c r="K167" s="697"/>
    </row>
    <row r="168" spans="1:15" ht="30.75" customHeight="1" x14ac:dyDescent="0.25">
      <c r="A168" s="697"/>
      <c r="B168" s="697" t="s">
        <v>33</v>
      </c>
      <c r="C168" s="697"/>
      <c r="D168" s="697"/>
      <c r="E168" s="697"/>
      <c r="F168" s="698" t="s">
        <v>211</v>
      </c>
      <c r="G168" s="699"/>
      <c r="H168" s="699"/>
      <c r="I168" s="699"/>
      <c r="J168" s="699"/>
      <c r="K168" s="700"/>
    </row>
    <row r="169" spans="1:15" x14ac:dyDescent="0.25">
      <c r="A169" s="697"/>
      <c r="B169" s="697" t="s">
        <v>212</v>
      </c>
      <c r="C169" s="697"/>
      <c r="D169" s="697"/>
      <c r="E169" s="697"/>
      <c r="F169" s="658">
        <v>3</v>
      </c>
      <c r="G169" s="659"/>
      <c r="H169" s="659"/>
      <c r="I169" s="659"/>
      <c r="J169" s="659"/>
      <c r="K169" s="660"/>
      <c r="L169" s="197">
        <f>F174*N169</f>
        <v>10419.200000000001</v>
      </c>
      <c r="M169" s="259">
        <v>2</v>
      </c>
      <c r="N169" s="260">
        <v>0.4</v>
      </c>
    </row>
    <row r="170" spans="1:15" x14ac:dyDescent="0.25">
      <c r="A170" s="697"/>
      <c r="B170" s="697" t="s">
        <v>213</v>
      </c>
      <c r="C170" s="697"/>
      <c r="D170" s="697"/>
      <c r="E170" s="697"/>
      <c r="F170" s="658">
        <v>5</v>
      </c>
      <c r="G170" s="659"/>
      <c r="H170" s="659"/>
      <c r="I170" s="659"/>
      <c r="J170" s="659"/>
      <c r="K170" s="660"/>
      <c r="L170" s="197">
        <f>F174*N170</f>
        <v>15628.8</v>
      </c>
      <c r="M170" s="259">
        <v>2</v>
      </c>
      <c r="N170" s="260">
        <v>0.6</v>
      </c>
    </row>
    <row r="171" spans="1:15" x14ac:dyDescent="0.25">
      <c r="A171" s="697"/>
      <c r="B171" s="697" t="s">
        <v>214</v>
      </c>
      <c r="C171" s="697"/>
      <c r="D171" s="697"/>
      <c r="E171" s="697"/>
      <c r="F171" s="658">
        <v>7</v>
      </c>
      <c r="G171" s="659"/>
      <c r="H171" s="659"/>
      <c r="I171" s="659"/>
      <c r="J171" s="659"/>
      <c r="K171" s="660"/>
      <c r="N171" s="261"/>
    </row>
    <row r="172" spans="1:15" x14ac:dyDescent="0.25">
      <c r="A172" s="697"/>
      <c r="B172" s="697" t="s">
        <v>196</v>
      </c>
      <c r="C172" s="697"/>
      <c r="D172" s="697"/>
      <c r="E172" s="697"/>
      <c r="F172" s="698">
        <v>10419.200000000001</v>
      </c>
      <c r="G172" s="699"/>
      <c r="H172" s="699"/>
      <c r="I172" s="699"/>
      <c r="J172" s="699"/>
      <c r="K172" s="700"/>
      <c r="N172" s="261"/>
    </row>
    <row r="173" spans="1:15" x14ac:dyDescent="0.25">
      <c r="A173" s="697"/>
      <c r="B173" s="697" t="s">
        <v>197</v>
      </c>
      <c r="C173" s="697"/>
      <c r="D173" s="697"/>
      <c r="E173" s="697"/>
      <c r="F173" s="709">
        <v>15628.8</v>
      </c>
      <c r="G173" s="710"/>
      <c r="H173" s="710"/>
      <c r="I173" s="710"/>
      <c r="J173" s="710"/>
      <c r="K173" s="711"/>
      <c r="N173" s="261"/>
    </row>
    <row r="174" spans="1:15" x14ac:dyDescent="0.25">
      <c r="A174" s="697"/>
      <c r="B174" s="697" t="s">
        <v>198</v>
      </c>
      <c r="C174" s="697"/>
      <c r="D174" s="697"/>
      <c r="E174" s="697"/>
      <c r="F174" s="712">
        <f>D164*35.2/100</f>
        <v>26048</v>
      </c>
      <c r="G174" s="713"/>
      <c r="H174" s="713"/>
      <c r="I174" s="713"/>
      <c r="J174" s="713"/>
      <c r="K174" s="714"/>
      <c r="N174" s="261"/>
    </row>
    <row r="175" spans="1:15" ht="7.5" customHeight="1" x14ac:dyDescent="0.25">
      <c r="A175" s="280"/>
      <c r="B175" s="262"/>
      <c r="C175" s="262"/>
      <c r="D175" s="262"/>
      <c r="E175" s="262"/>
      <c r="F175" s="262"/>
      <c r="G175" s="262"/>
      <c r="H175" s="262"/>
      <c r="I175" s="262"/>
      <c r="J175" s="262"/>
      <c r="K175" s="281"/>
      <c r="L175" s="235"/>
      <c r="M175" s="235"/>
      <c r="N175" s="235"/>
      <c r="O175" s="235"/>
    </row>
    <row r="176" spans="1:15" x14ac:dyDescent="0.25">
      <c r="A176" s="702" t="s">
        <v>215</v>
      </c>
      <c r="B176" s="703"/>
      <c r="C176" s="703"/>
      <c r="D176" s="703"/>
      <c r="E176" s="704"/>
      <c r="F176" s="697" t="s">
        <v>14</v>
      </c>
      <c r="G176" s="697"/>
      <c r="H176" s="697"/>
      <c r="I176" s="697" t="s">
        <v>15</v>
      </c>
      <c r="J176" s="697"/>
      <c r="K176" s="697"/>
    </row>
    <row r="177" spans="1:12" ht="30" x14ac:dyDescent="0.25">
      <c r="A177" s="697">
        <v>2</v>
      </c>
      <c r="B177" s="705" t="s">
        <v>17</v>
      </c>
      <c r="C177" s="705"/>
      <c r="D177" s="705"/>
      <c r="E177" s="705"/>
      <c r="F177" s="697" t="s">
        <v>363</v>
      </c>
      <c r="G177" s="697"/>
      <c r="H177" s="265" t="s">
        <v>217</v>
      </c>
      <c r="I177" s="265" t="s">
        <v>218</v>
      </c>
      <c r="J177" s="258" t="s">
        <v>162</v>
      </c>
      <c r="K177" s="265" t="s">
        <v>163</v>
      </c>
    </row>
    <row r="178" spans="1:12" ht="19.5" customHeight="1" x14ac:dyDescent="0.25">
      <c r="A178" s="697"/>
      <c r="B178" s="705" t="s">
        <v>164</v>
      </c>
      <c r="C178" s="705"/>
      <c r="D178" s="705"/>
      <c r="E178" s="705"/>
      <c r="F178" s="705" t="s">
        <v>369</v>
      </c>
      <c r="G178" s="705"/>
      <c r="H178" s="705"/>
      <c r="I178" s="705"/>
      <c r="J178" s="705"/>
      <c r="K178" s="705"/>
    </row>
    <row r="179" spans="1:12" x14ac:dyDescent="0.25">
      <c r="A179" s="697"/>
      <c r="B179" s="705" t="s">
        <v>166</v>
      </c>
      <c r="C179" s="705"/>
      <c r="D179" s="705"/>
      <c r="E179" s="705"/>
      <c r="F179" s="266">
        <v>5</v>
      </c>
      <c r="G179" s="258" t="s">
        <v>23</v>
      </c>
      <c r="H179" s="259"/>
      <c r="I179" s="266">
        <v>6</v>
      </c>
      <c r="J179" s="258" t="s">
        <v>23</v>
      </c>
      <c r="K179" s="259"/>
      <c r="L179" s="236">
        <v>40</v>
      </c>
    </row>
    <row r="180" spans="1:12" x14ac:dyDescent="0.25">
      <c r="A180" s="697"/>
      <c r="B180" s="705" t="s">
        <v>167</v>
      </c>
      <c r="C180" s="705"/>
      <c r="D180" s="705"/>
      <c r="E180" s="705"/>
      <c r="F180" s="59">
        <v>12</v>
      </c>
      <c r="G180" s="258" t="s">
        <v>23</v>
      </c>
      <c r="H180" s="259"/>
      <c r="I180" s="59">
        <v>14</v>
      </c>
      <c r="J180" s="258" t="s">
        <v>23</v>
      </c>
      <c r="K180" s="259"/>
      <c r="L180" s="236">
        <v>59.9968</v>
      </c>
    </row>
    <row r="181" spans="1:12" x14ac:dyDescent="0.25">
      <c r="A181" s="697"/>
      <c r="B181" s="705" t="s">
        <v>168</v>
      </c>
      <c r="C181" s="705"/>
      <c r="D181" s="705"/>
      <c r="E181" s="705"/>
      <c r="F181" s="59">
        <v>20</v>
      </c>
      <c r="G181" s="258" t="s">
        <v>23</v>
      </c>
      <c r="H181" s="259"/>
      <c r="I181" s="59">
        <v>25</v>
      </c>
      <c r="J181" s="258" t="s">
        <v>23</v>
      </c>
      <c r="K181" s="259"/>
      <c r="L181" s="237"/>
    </row>
    <row r="182" spans="1:12" x14ac:dyDescent="0.25">
      <c r="A182" s="697"/>
      <c r="B182" s="705" t="s">
        <v>187</v>
      </c>
      <c r="C182" s="705"/>
      <c r="D182" s="705"/>
      <c r="E182" s="705"/>
      <c r="F182" s="268">
        <f>F184*L179%/(F180-F179)</f>
        <v>500.66285714285721</v>
      </c>
      <c r="G182" s="259"/>
      <c r="H182" s="259"/>
      <c r="I182" s="268">
        <f>I184*L179%/(I180-I179)</f>
        <v>657.12</v>
      </c>
      <c r="J182" s="258"/>
      <c r="K182" s="258"/>
    </row>
    <row r="183" spans="1:12" x14ac:dyDescent="0.25">
      <c r="A183" s="697"/>
      <c r="B183" s="705" t="s">
        <v>187</v>
      </c>
      <c r="C183" s="705"/>
      <c r="D183" s="705"/>
      <c r="E183" s="705"/>
      <c r="F183" s="268">
        <f>F184*L180%/(F181-F180)</f>
        <v>657.08495360000006</v>
      </c>
      <c r="G183" s="259"/>
      <c r="H183" s="259"/>
      <c r="I183" s="268">
        <f>I184*L180%/(I181-I180)</f>
        <v>716.81994938181822</v>
      </c>
      <c r="J183" s="258"/>
      <c r="K183" s="258"/>
    </row>
    <row r="184" spans="1:12" x14ac:dyDescent="0.25">
      <c r="A184" s="697"/>
      <c r="B184" s="705" t="s">
        <v>27</v>
      </c>
      <c r="C184" s="705"/>
      <c r="D184" s="705"/>
      <c r="E184" s="705"/>
      <c r="F184" s="269">
        <f>F185*40/100</f>
        <v>8761.6</v>
      </c>
      <c r="G184" s="259"/>
      <c r="H184" s="259"/>
      <c r="I184" s="269">
        <f>F185*60/100</f>
        <v>13142.4</v>
      </c>
      <c r="J184" s="259"/>
      <c r="K184" s="259"/>
    </row>
    <row r="185" spans="1:12" x14ac:dyDescent="0.25">
      <c r="A185" s="695" t="s">
        <v>28</v>
      </c>
      <c r="B185" s="695"/>
      <c r="C185" s="695"/>
      <c r="D185" s="695"/>
      <c r="E185" s="695"/>
      <c r="F185" s="695">
        <f>D164*29.6/100</f>
        <v>21904</v>
      </c>
      <c r="G185" s="695"/>
      <c r="H185" s="695"/>
      <c r="I185" s="695"/>
      <c r="J185" s="695"/>
      <c r="K185" s="695"/>
    </row>
    <row r="186" spans="1:12" ht="20.25" x14ac:dyDescent="0.25">
      <c r="A186" s="696" t="s">
        <v>219</v>
      </c>
      <c r="B186" s="696"/>
      <c r="C186" s="696"/>
      <c r="D186" s="696"/>
      <c r="E186" s="696"/>
      <c r="F186" s="696"/>
      <c r="G186" s="696"/>
      <c r="H186" s="696"/>
      <c r="I186" s="696"/>
      <c r="J186" s="696"/>
      <c r="K186" s="696"/>
    </row>
    <row r="187" spans="1:12" x14ac:dyDescent="0.25">
      <c r="A187" s="697">
        <v>3</v>
      </c>
      <c r="B187" s="697" t="s">
        <v>190</v>
      </c>
      <c r="C187" s="697"/>
      <c r="D187" s="697"/>
      <c r="E187" s="697"/>
      <c r="F187" s="697" t="s">
        <v>363</v>
      </c>
      <c r="G187" s="697"/>
      <c r="H187" s="258" t="s">
        <v>159</v>
      </c>
      <c r="I187" s="697" t="s">
        <v>163</v>
      </c>
      <c r="J187" s="697"/>
      <c r="K187" s="697"/>
    </row>
    <row r="188" spans="1:12" x14ac:dyDescent="0.25">
      <c r="A188" s="697"/>
      <c r="B188" s="697" t="s">
        <v>220</v>
      </c>
      <c r="C188" s="697"/>
      <c r="D188" s="697"/>
      <c r="E188" s="697"/>
      <c r="F188" s="697" t="s">
        <v>221</v>
      </c>
      <c r="G188" s="697"/>
      <c r="H188" s="697"/>
      <c r="I188" s="697"/>
      <c r="J188" s="697"/>
      <c r="K188" s="697"/>
    </row>
    <row r="189" spans="1:12" x14ac:dyDescent="0.25">
      <c r="A189" s="697"/>
      <c r="B189" s="698" t="s">
        <v>222</v>
      </c>
      <c r="C189" s="699"/>
      <c r="D189" s="699"/>
      <c r="E189" s="700"/>
      <c r="F189" s="698" t="s">
        <v>365</v>
      </c>
      <c r="G189" s="699"/>
      <c r="H189" s="699"/>
      <c r="I189" s="699"/>
      <c r="J189" s="699"/>
      <c r="K189" s="700"/>
    </row>
    <row r="190" spans="1:12" x14ac:dyDescent="0.25">
      <c r="A190" s="697"/>
      <c r="B190" s="697" t="s">
        <v>193</v>
      </c>
      <c r="C190" s="697"/>
      <c r="D190" s="697"/>
      <c r="E190" s="697"/>
      <c r="F190" s="657">
        <v>10</v>
      </c>
      <c r="G190" s="657"/>
      <c r="H190" s="657"/>
      <c r="I190" s="657"/>
      <c r="J190" s="657"/>
      <c r="K190" s="657"/>
    </row>
    <row r="191" spans="1:12" x14ac:dyDescent="0.25">
      <c r="A191" s="697"/>
      <c r="B191" s="697" t="s">
        <v>194</v>
      </c>
      <c r="C191" s="697"/>
      <c r="D191" s="697"/>
      <c r="E191" s="697"/>
      <c r="F191" s="657">
        <v>15</v>
      </c>
      <c r="G191" s="657"/>
      <c r="H191" s="657"/>
      <c r="I191" s="657"/>
      <c r="J191" s="657"/>
      <c r="K191" s="657"/>
    </row>
    <row r="192" spans="1:12" x14ac:dyDescent="0.25">
      <c r="A192" s="697"/>
      <c r="B192" s="697" t="s">
        <v>195</v>
      </c>
      <c r="C192" s="697"/>
      <c r="D192" s="697"/>
      <c r="E192" s="697"/>
      <c r="F192" s="657">
        <v>25</v>
      </c>
      <c r="G192" s="657"/>
      <c r="H192" s="657"/>
      <c r="I192" s="657"/>
      <c r="J192" s="657"/>
      <c r="K192" s="657"/>
    </row>
    <row r="193" spans="1:16" x14ac:dyDescent="0.25">
      <c r="A193" s="697"/>
      <c r="B193" s="697" t="s">
        <v>224</v>
      </c>
      <c r="C193" s="697"/>
      <c r="D193" s="697"/>
      <c r="E193" s="697"/>
      <c r="F193" s="697">
        <v>2083.84</v>
      </c>
      <c r="G193" s="697"/>
      <c r="H193" s="697"/>
      <c r="I193" s="697"/>
      <c r="J193" s="697"/>
      <c r="K193" s="697"/>
    </row>
    <row r="194" spans="1:16" x14ac:dyDescent="0.25">
      <c r="A194" s="697"/>
      <c r="B194" s="697" t="s">
        <v>225</v>
      </c>
      <c r="C194" s="697"/>
      <c r="D194" s="697"/>
      <c r="E194" s="697"/>
      <c r="F194" s="701">
        <v>1562.88</v>
      </c>
      <c r="G194" s="701"/>
      <c r="H194" s="701"/>
      <c r="I194" s="701"/>
      <c r="J194" s="701"/>
      <c r="K194" s="701"/>
    </row>
    <row r="195" spans="1:16" x14ac:dyDescent="0.25">
      <c r="A195" s="697"/>
      <c r="B195" s="697" t="s">
        <v>226</v>
      </c>
      <c r="C195" s="697"/>
      <c r="D195" s="697"/>
      <c r="E195" s="697"/>
      <c r="F195" s="695">
        <f>D164*35.2/100</f>
        <v>26048</v>
      </c>
      <c r="G195" s="695"/>
      <c r="H195" s="695"/>
      <c r="I195" s="695"/>
      <c r="J195" s="695"/>
      <c r="K195" s="695"/>
    </row>
    <row r="196" spans="1:16" ht="20.25" x14ac:dyDescent="0.25">
      <c r="A196" s="715" t="s">
        <v>138</v>
      </c>
      <c r="B196" s="715"/>
      <c r="C196" s="715"/>
      <c r="D196" s="715"/>
      <c r="E196" s="715"/>
      <c r="F196" s="715"/>
      <c r="G196" s="715"/>
      <c r="H196" s="715"/>
      <c r="I196" s="715"/>
      <c r="J196" s="715"/>
      <c r="K196" s="715"/>
    </row>
    <row r="197" spans="1:16" ht="18.75" x14ac:dyDescent="0.25">
      <c r="A197" s="705" t="s">
        <v>139</v>
      </c>
      <c r="B197" s="705"/>
      <c r="C197" s="705"/>
      <c r="D197" s="716" t="s">
        <v>207</v>
      </c>
      <c r="E197" s="717"/>
      <c r="F197" s="717"/>
      <c r="G197" s="718"/>
      <c r="H197" s="718"/>
      <c r="I197" s="719" t="s">
        <v>141</v>
      </c>
      <c r="J197" s="719"/>
      <c r="K197" s="720"/>
    </row>
    <row r="198" spans="1:16" x14ac:dyDescent="0.25">
      <c r="A198" s="705" t="s">
        <v>2</v>
      </c>
      <c r="B198" s="705"/>
      <c r="C198" s="705"/>
      <c r="D198" s="245" t="s">
        <v>360</v>
      </c>
      <c r="E198" s="246"/>
      <c r="F198" s="246"/>
      <c r="G198" s="237"/>
      <c r="H198" s="237"/>
      <c r="I198" s="237"/>
      <c r="J198" s="237"/>
      <c r="K198" s="247"/>
    </row>
    <row r="199" spans="1:16" x14ac:dyDescent="0.25">
      <c r="A199" s="705" t="s">
        <v>143</v>
      </c>
      <c r="B199" s="705"/>
      <c r="C199" s="705"/>
      <c r="D199" s="245" t="s">
        <v>360</v>
      </c>
      <c r="E199" s="246"/>
      <c r="F199" s="246"/>
      <c r="G199" s="237"/>
      <c r="H199" s="237"/>
      <c r="I199" s="237"/>
      <c r="J199" s="237"/>
      <c r="K199" s="247"/>
    </row>
    <row r="200" spans="1:16" x14ac:dyDescent="0.25">
      <c r="A200" s="705" t="s">
        <v>6</v>
      </c>
      <c r="B200" s="705"/>
      <c r="C200" s="705"/>
      <c r="D200" s="250"/>
      <c r="E200" s="251"/>
      <c r="F200" s="251"/>
      <c r="G200" s="251"/>
      <c r="H200" s="251"/>
      <c r="I200" s="251"/>
      <c r="J200" s="251"/>
      <c r="K200" s="252"/>
    </row>
    <row r="201" spans="1:16" ht="15.75" customHeight="1" x14ac:dyDescent="0.25">
      <c r="A201" s="705" t="s">
        <v>153</v>
      </c>
      <c r="B201" s="705"/>
      <c r="C201" s="705"/>
      <c r="D201" s="707" t="s">
        <v>568</v>
      </c>
      <c r="E201" s="707"/>
      <c r="F201" s="707"/>
      <c r="G201" s="707"/>
      <c r="H201" s="707"/>
      <c r="I201" s="707"/>
      <c r="J201" s="707"/>
      <c r="K201" s="707"/>
      <c r="L201" s="197" t="s">
        <v>569</v>
      </c>
      <c r="M201" s="197" t="s">
        <v>570</v>
      </c>
      <c r="N201" s="197" t="s">
        <v>571</v>
      </c>
      <c r="O201" s="197" t="s">
        <v>572</v>
      </c>
      <c r="P201" s="197" t="s">
        <v>573</v>
      </c>
    </row>
    <row r="202" spans="1:16" x14ac:dyDescent="0.25">
      <c r="A202" s="705" t="s">
        <v>9</v>
      </c>
      <c r="B202" s="705"/>
      <c r="C202" s="705"/>
      <c r="D202" s="275" t="s">
        <v>10</v>
      </c>
      <c r="E202" s="276"/>
      <c r="F202" s="276"/>
      <c r="G202" s="277"/>
      <c r="H202" s="277"/>
      <c r="I202" s="277"/>
      <c r="J202" s="277"/>
      <c r="K202" s="278"/>
    </row>
    <row r="203" spans="1:16" x14ac:dyDescent="0.25">
      <c r="A203" s="705" t="s">
        <v>155</v>
      </c>
      <c r="B203" s="705"/>
      <c r="C203" s="705"/>
      <c r="D203" s="255">
        <v>74000</v>
      </c>
      <c r="E203" s="256"/>
      <c r="F203" s="256"/>
      <c r="G203" s="237"/>
      <c r="H203" s="237"/>
      <c r="I203" s="237"/>
      <c r="J203" s="237"/>
      <c r="K203" s="247"/>
    </row>
    <row r="204" spans="1:16" x14ac:dyDescent="0.25">
      <c r="A204" s="705" t="s">
        <v>156</v>
      </c>
      <c r="B204" s="705"/>
      <c r="C204" s="705"/>
      <c r="D204" s="250">
        <f>D203*5%</f>
        <v>3700</v>
      </c>
      <c r="E204" s="279"/>
      <c r="F204" s="279"/>
      <c r="G204" s="273"/>
      <c r="H204" s="273"/>
      <c r="I204" s="273"/>
      <c r="J204" s="273"/>
      <c r="K204" s="274"/>
    </row>
    <row r="205" spans="1:16" ht="20.25" x14ac:dyDescent="0.25">
      <c r="A205" s="696" t="s">
        <v>209</v>
      </c>
      <c r="B205" s="696"/>
      <c r="C205" s="696"/>
      <c r="D205" s="696"/>
      <c r="E205" s="696"/>
      <c r="F205" s="696"/>
      <c r="G205" s="696"/>
      <c r="H205" s="696"/>
      <c r="I205" s="696"/>
      <c r="J205" s="696"/>
      <c r="K205" s="696"/>
      <c r="L205" s="240"/>
      <c r="M205" s="240"/>
      <c r="N205" s="240"/>
      <c r="O205" s="240"/>
      <c r="P205" s="240"/>
    </row>
    <row r="206" spans="1:16" x14ac:dyDescent="0.25">
      <c r="A206" s="697">
        <v>1</v>
      </c>
      <c r="B206" s="697" t="s">
        <v>190</v>
      </c>
      <c r="C206" s="697"/>
      <c r="D206" s="697"/>
      <c r="E206" s="697"/>
      <c r="F206" s="697" t="s">
        <v>363</v>
      </c>
      <c r="G206" s="697"/>
      <c r="H206" s="258" t="s">
        <v>159</v>
      </c>
      <c r="I206" s="697" t="s">
        <v>163</v>
      </c>
      <c r="J206" s="697"/>
      <c r="K206" s="697"/>
    </row>
    <row r="207" spans="1:16" ht="30.75" customHeight="1" x14ac:dyDescent="0.25">
      <c r="A207" s="697"/>
      <c r="B207" s="697" t="s">
        <v>33</v>
      </c>
      <c r="C207" s="697"/>
      <c r="D207" s="697"/>
      <c r="E207" s="697"/>
      <c r="F207" s="698" t="s">
        <v>211</v>
      </c>
      <c r="G207" s="699"/>
      <c r="H207" s="699"/>
      <c r="I207" s="699"/>
      <c r="J207" s="699"/>
      <c r="K207" s="700"/>
    </row>
    <row r="208" spans="1:16" x14ac:dyDescent="0.25">
      <c r="A208" s="697"/>
      <c r="B208" s="697" t="s">
        <v>212</v>
      </c>
      <c r="C208" s="697"/>
      <c r="D208" s="697"/>
      <c r="E208" s="697"/>
      <c r="F208" s="658">
        <v>3</v>
      </c>
      <c r="G208" s="659"/>
      <c r="H208" s="659"/>
      <c r="I208" s="659"/>
      <c r="J208" s="659"/>
      <c r="K208" s="660"/>
      <c r="L208" s="197">
        <f>F213*N208</f>
        <v>10419.200000000001</v>
      </c>
      <c r="M208" s="259">
        <v>2</v>
      </c>
      <c r="N208" s="260">
        <v>0.4</v>
      </c>
    </row>
    <row r="209" spans="1:16" x14ac:dyDescent="0.25">
      <c r="A209" s="697"/>
      <c r="B209" s="697" t="s">
        <v>213</v>
      </c>
      <c r="C209" s="697"/>
      <c r="D209" s="697"/>
      <c r="E209" s="697"/>
      <c r="F209" s="658">
        <v>5</v>
      </c>
      <c r="G209" s="659"/>
      <c r="H209" s="659"/>
      <c r="I209" s="659"/>
      <c r="J209" s="659"/>
      <c r="K209" s="660"/>
      <c r="L209" s="197">
        <f>F213*N209</f>
        <v>15628.8</v>
      </c>
      <c r="M209" s="259">
        <v>2</v>
      </c>
      <c r="N209" s="260">
        <v>0.6</v>
      </c>
    </row>
    <row r="210" spans="1:16" x14ac:dyDescent="0.25">
      <c r="A210" s="697"/>
      <c r="B210" s="697" t="s">
        <v>214</v>
      </c>
      <c r="C210" s="697"/>
      <c r="D210" s="697"/>
      <c r="E210" s="697"/>
      <c r="F210" s="658">
        <v>7</v>
      </c>
      <c r="G210" s="659"/>
      <c r="H210" s="659"/>
      <c r="I210" s="659"/>
      <c r="J210" s="659"/>
      <c r="K210" s="660"/>
      <c r="N210" s="261"/>
    </row>
    <row r="211" spans="1:16" x14ac:dyDescent="0.25">
      <c r="A211" s="697"/>
      <c r="B211" s="697" t="s">
        <v>196</v>
      </c>
      <c r="C211" s="697"/>
      <c r="D211" s="697"/>
      <c r="E211" s="697"/>
      <c r="F211" s="698">
        <v>10419.200000000001</v>
      </c>
      <c r="G211" s="699"/>
      <c r="H211" s="699"/>
      <c r="I211" s="699"/>
      <c r="J211" s="699"/>
      <c r="K211" s="700"/>
      <c r="N211" s="261"/>
    </row>
    <row r="212" spans="1:16" x14ac:dyDescent="0.25">
      <c r="A212" s="697"/>
      <c r="B212" s="697" t="s">
        <v>197</v>
      </c>
      <c r="C212" s="697"/>
      <c r="D212" s="697"/>
      <c r="E212" s="697"/>
      <c r="F212" s="709">
        <v>15628.8</v>
      </c>
      <c r="G212" s="710"/>
      <c r="H212" s="710"/>
      <c r="I212" s="710"/>
      <c r="J212" s="710"/>
      <c r="K212" s="711"/>
      <c r="N212" s="261"/>
    </row>
    <row r="213" spans="1:16" x14ac:dyDescent="0.25">
      <c r="A213" s="697"/>
      <c r="B213" s="697" t="s">
        <v>198</v>
      </c>
      <c r="C213" s="697"/>
      <c r="D213" s="697"/>
      <c r="E213" s="697"/>
      <c r="F213" s="712">
        <f>D203*35.2/100</f>
        <v>26048</v>
      </c>
      <c r="G213" s="713"/>
      <c r="H213" s="713"/>
      <c r="I213" s="713"/>
      <c r="J213" s="713"/>
      <c r="K213" s="714"/>
      <c r="L213" s="239">
        <f>10419.2+15628.8</f>
        <v>26048</v>
      </c>
      <c r="N213" s="261"/>
    </row>
    <row r="214" spans="1:16" ht="9.75" customHeight="1" x14ac:dyDescent="0.25">
      <c r="A214" s="280"/>
      <c r="B214" s="262"/>
      <c r="C214" s="262"/>
      <c r="D214" s="262"/>
      <c r="E214" s="262"/>
      <c r="F214" s="262"/>
      <c r="G214" s="262"/>
      <c r="H214" s="262"/>
      <c r="I214" s="262"/>
      <c r="J214" s="262"/>
      <c r="K214" s="281"/>
      <c r="L214" s="235"/>
      <c r="M214" s="235"/>
      <c r="N214" s="235"/>
      <c r="O214" s="235"/>
      <c r="P214" s="235"/>
    </row>
    <row r="215" spans="1:16" x14ac:dyDescent="0.25">
      <c r="A215" s="702" t="s">
        <v>215</v>
      </c>
      <c r="B215" s="703"/>
      <c r="C215" s="703"/>
      <c r="D215" s="703"/>
      <c r="E215" s="704"/>
      <c r="F215" s="697" t="s">
        <v>14</v>
      </c>
      <c r="G215" s="697"/>
      <c r="H215" s="697"/>
      <c r="I215" s="697" t="s">
        <v>15</v>
      </c>
      <c r="J215" s="697"/>
      <c r="K215" s="697"/>
    </row>
    <row r="216" spans="1:16" ht="30" x14ac:dyDescent="0.25">
      <c r="A216" s="697">
        <v>2</v>
      </c>
      <c r="B216" s="705" t="s">
        <v>17</v>
      </c>
      <c r="C216" s="705"/>
      <c r="D216" s="705"/>
      <c r="E216" s="705"/>
      <c r="F216" s="697" t="s">
        <v>363</v>
      </c>
      <c r="G216" s="697"/>
      <c r="H216" s="265" t="s">
        <v>217</v>
      </c>
      <c r="I216" s="265" t="s">
        <v>218</v>
      </c>
      <c r="J216" s="258" t="s">
        <v>162</v>
      </c>
      <c r="K216" s="265" t="s">
        <v>163</v>
      </c>
    </row>
    <row r="217" spans="1:16" x14ac:dyDescent="0.25">
      <c r="A217" s="697"/>
      <c r="B217" s="705" t="s">
        <v>164</v>
      </c>
      <c r="C217" s="705"/>
      <c r="D217" s="705"/>
      <c r="E217" s="705"/>
      <c r="F217" s="705" t="s">
        <v>364</v>
      </c>
      <c r="G217" s="705"/>
      <c r="H217" s="705"/>
      <c r="I217" s="705"/>
      <c r="J217" s="705"/>
      <c r="K217" s="705"/>
    </row>
    <row r="218" spans="1:16" x14ac:dyDescent="0.25">
      <c r="A218" s="697"/>
      <c r="B218" s="705" t="s">
        <v>166</v>
      </c>
      <c r="C218" s="705"/>
      <c r="D218" s="705"/>
      <c r="E218" s="705"/>
      <c r="F218" s="266">
        <v>5</v>
      </c>
      <c r="G218" s="258" t="s">
        <v>23</v>
      </c>
      <c r="H218" s="259"/>
      <c r="I218" s="266">
        <v>6</v>
      </c>
      <c r="J218" s="258" t="s">
        <v>23</v>
      </c>
      <c r="K218" s="259"/>
      <c r="L218" s="236">
        <v>40</v>
      </c>
    </row>
    <row r="219" spans="1:16" x14ac:dyDescent="0.25">
      <c r="A219" s="697"/>
      <c r="B219" s="705" t="s">
        <v>167</v>
      </c>
      <c r="C219" s="705"/>
      <c r="D219" s="705"/>
      <c r="E219" s="705"/>
      <c r="F219" s="59">
        <v>12</v>
      </c>
      <c r="G219" s="258" t="s">
        <v>23</v>
      </c>
      <c r="H219" s="259"/>
      <c r="I219" s="59">
        <v>14</v>
      </c>
      <c r="J219" s="258" t="s">
        <v>23</v>
      </c>
      <c r="K219" s="259"/>
      <c r="L219" s="236">
        <v>59.9968</v>
      </c>
    </row>
    <row r="220" spans="1:16" x14ac:dyDescent="0.25">
      <c r="A220" s="697"/>
      <c r="B220" s="705" t="s">
        <v>168</v>
      </c>
      <c r="C220" s="705"/>
      <c r="D220" s="705"/>
      <c r="E220" s="705"/>
      <c r="F220" s="59">
        <v>20</v>
      </c>
      <c r="G220" s="258" t="s">
        <v>23</v>
      </c>
      <c r="H220" s="259"/>
      <c r="I220" s="59">
        <v>25</v>
      </c>
      <c r="J220" s="258" t="s">
        <v>23</v>
      </c>
      <c r="K220" s="259"/>
      <c r="L220" s="237"/>
    </row>
    <row r="221" spans="1:16" x14ac:dyDescent="0.25">
      <c r="A221" s="697"/>
      <c r="B221" s="705" t="s">
        <v>187</v>
      </c>
      <c r="C221" s="705"/>
      <c r="D221" s="705"/>
      <c r="E221" s="705"/>
      <c r="F221" s="268">
        <f>F223*L218%/(F219-F218)</f>
        <v>500.66285714285721</v>
      </c>
      <c r="G221" s="259"/>
      <c r="H221" s="259"/>
      <c r="I221" s="268">
        <f>I223*L218%/(I219-I218)</f>
        <v>657.12</v>
      </c>
      <c r="J221" s="258"/>
      <c r="K221" s="258"/>
    </row>
    <row r="222" spans="1:16" x14ac:dyDescent="0.25">
      <c r="A222" s="697"/>
      <c r="B222" s="705" t="s">
        <v>187</v>
      </c>
      <c r="C222" s="705"/>
      <c r="D222" s="705"/>
      <c r="E222" s="705"/>
      <c r="F222" s="268">
        <f>F223*L219%/(F220-F219)</f>
        <v>657.08495360000006</v>
      </c>
      <c r="G222" s="259"/>
      <c r="H222" s="259"/>
      <c r="I222" s="268">
        <f>I223*L219%/(I220-I219)</f>
        <v>716.81994938181822</v>
      </c>
      <c r="J222" s="258"/>
      <c r="K222" s="258"/>
    </row>
    <row r="223" spans="1:16" x14ac:dyDescent="0.25">
      <c r="A223" s="697"/>
      <c r="B223" s="705" t="s">
        <v>27</v>
      </c>
      <c r="C223" s="705"/>
      <c r="D223" s="705"/>
      <c r="E223" s="705"/>
      <c r="F223" s="269">
        <f>F224*40/100</f>
        <v>8761.6</v>
      </c>
      <c r="G223" s="259"/>
      <c r="H223" s="259"/>
      <c r="I223" s="269">
        <f>F224*60/100</f>
        <v>13142.4</v>
      </c>
      <c r="J223" s="259"/>
      <c r="K223" s="259"/>
    </row>
    <row r="224" spans="1:16" x14ac:dyDescent="0.25">
      <c r="A224" s="695" t="s">
        <v>28</v>
      </c>
      <c r="B224" s="695"/>
      <c r="C224" s="695"/>
      <c r="D224" s="695"/>
      <c r="E224" s="695"/>
      <c r="F224" s="695">
        <f>D203*29.6/100</f>
        <v>21904</v>
      </c>
      <c r="G224" s="695"/>
      <c r="H224" s="695"/>
      <c r="I224" s="695"/>
      <c r="J224" s="695"/>
      <c r="K224" s="695"/>
    </row>
    <row r="225" spans="1:14" ht="20.25" x14ac:dyDescent="0.25">
      <c r="A225" s="696" t="s">
        <v>219</v>
      </c>
      <c r="B225" s="696"/>
      <c r="C225" s="696"/>
      <c r="D225" s="696"/>
      <c r="E225" s="696"/>
      <c r="F225" s="696"/>
      <c r="G225" s="696"/>
      <c r="H225" s="696"/>
      <c r="I225" s="696"/>
      <c r="J225" s="696"/>
      <c r="K225" s="696"/>
    </row>
    <row r="226" spans="1:14" x14ac:dyDescent="0.25">
      <c r="A226" s="697">
        <v>3</v>
      </c>
      <c r="B226" s="697" t="s">
        <v>190</v>
      </c>
      <c r="C226" s="697"/>
      <c r="D226" s="697"/>
      <c r="E226" s="697"/>
      <c r="F226" s="697" t="s">
        <v>363</v>
      </c>
      <c r="G226" s="697"/>
      <c r="H226" s="258" t="s">
        <v>159</v>
      </c>
      <c r="I226" s="697" t="s">
        <v>163</v>
      </c>
      <c r="J226" s="697"/>
      <c r="K226" s="697"/>
    </row>
    <row r="227" spans="1:14" x14ac:dyDescent="0.25">
      <c r="A227" s="697"/>
      <c r="B227" s="697" t="s">
        <v>220</v>
      </c>
      <c r="C227" s="697"/>
      <c r="D227" s="697"/>
      <c r="E227" s="697"/>
      <c r="F227" s="697" t="s">
        <v>221</v>
      </c>
      <c r="G227" s="697"/>
      <c r="H227" s="697"/>
      <c r="I227" s="697"/>
      <c r="J227" s="697"/>
      <c r="K227" s="697"/>
    </row>
    <row r="228" spans="1:14" x14ac:dyDescent="0.25">
      <c r="A228" s="697"/>
      <c r="B228" s="698" t="s">
        <v>222</v>
      </c>
      <c r="C228" s="699"/>
      <c r="D228" s="699"/>
      <c r="E228" s="700"/>
      <c r="F228" s="698" t="s">
        <v>365</v>
      </c>
      <c r="G228" s="699"/>
      <c r="H228" s="699"/>
      <c r="I228" s="699"/>
      <c r="J228" s="699"/>
      <c r="K228" s="700"/>
    </row>
    <row r="229" spans="1:14" x14ac:dyDescent="0.25">
      <c r="A229" s="697"/>
      <c r="B229" s="697" t="s">
        <v>193</v>
      </c>
      <c r="C229" s="697"/>
      <c r="D229" s="697"/>
      <c r="E229" s="697"/>
      <c r="F229" s="657">
        <v>10</v>
      </c>
      <c r="G229" s="657"/>
      <c r="H229" s="657"/>
      <c r="I229" s="657"/>
      <c r="J229" s="657"/>
      <c r="K229" s="657"/>
    </row>
    <row r="230" spans="1:14" x14ac:dyDescent="0.25">
      <c r="A230" s="697"/>
      <c r="B230" s="697" t="s">
        <v>194</v>
      </c>
      <c r="C230" s="697"/>
      <c r="D230" s="697"/>
      <c r="E230" s="697"/>
      <c r="F230" s="657">
        <v>15</v>
      </c>
      <c r="G230" s="657"/>
      <c r="H230" s="657"/>
      <c r="I230" s="657"/>
      <c r="J230" s="657"/>
      <c r="K230" s="657"/>
    </row>
    <row r="231" spans="1:14" x14ac:dyDescent="0.25">
      <c r="A231" s="697"/>
      <c r="B231" s="697" t="s">
        <v>195</v>
      </c>
      <c r="C231" s="697"/>
      <c r="D231" s="697"/>
      <c r="E231" s="697"/>
      <c r="F231" s="657">
        <v>25</v>
      </c>
      <c r="G231" s="657"/>
      <c r="H231" s="657"/>
      <c r="I231" s="657"/>
      <c r="J231" s="657"/>
      <c r="K231" s="657"/>
    </row>
    <row r="232" spans="1:14" x14ac:dyDescent="0.25">
      <c r="A232" s="697"/>
      <c r="B232" s="697" t="s">
        <v>224</v>
      </c>
      <c r="C232" s="697"/>
      <c r="D232" s="697"/>
      <c r="E232" s="697"/>
      <c r="F232" s="697">
        <v>2083.84</v>
      </c>
      <c r="G232" s="697"/>
      <c r="H232" s="697"/>
      <c r="I232" s="697"/>
      <c r="J232" s="697"/>
      <c r="K232" s="697"/>
    </row>
    <row r="233" spans="1:14" x14ac:dyDescent="0.25">
      <c r="A233" s="697"/>
      <c r="B233" s="697" t="s">
        <v>225</v>
      </c>
      <c r="C233" s="697"/>
      <c r="D233" s="697"/>
      <c r="E233" s="697"/>
      <c r="F233" s="701">
        <v>1562.88</v>
      </c>
      <c r="G233" s="701"/>
      <c r="H233" s="701"/>
      <c r="I233" s="701"/>
      <c r="J233" s="701"/>
      <c r="K233" s="701"/>
    </row>
    <row r="234" spans="1:14" x14ac:dyDescent="0.25">
      <c r="A234" s="697"/>
      <c r="B234" s="697" t="s">
        <v>226</v>
      </c>
      <c r="C234" s="697"/>
      <c r="D234" s="697"/>
      <c r="E234" s="697"/>
      <c r="F234" s="695">
        <f>D203*35.2/100</f>
        <v>26048</v>
      </c>
      <c r="G234" s="695"/>
      <c r="H234" s="695"/>
      <c r="I234" s="695"/>
      <c r="J234" s="695"/>
      <c r="K234" s="695"/>
    </row>
    <row r="235" spans="1:14" ht="20.25" x14ac:dyDescent="0.25">
      <c r="A235" s="715" t="s">
        <v>138</v>
      </c>
      <c r="B235" s="715"/>
      <c r="C235" s="715"/>
      <c r="D235" s="715"/>
      <c r="E235" s="715"/>
      <c r="F235" s="715"/>
      <c r="G235" s="715"/>
      <c r="H235" s="715"/>
      <c r="I235" s="715"/>
      <c r="J235" s="715"/>
      <c r="K235" s="715"/>
    </row>
    <row r="236" spans="1:14" ht="18.75" x14ac:dyDescent="0.25">
      <c r="A236" s="705" t="s">
        <v>139</v>
      </c>
      <c r="B236" s="705"/>
      <c r="C236" s="705"/>
      <c r="D236" s="716" t="s">
        <v>207</v>
      </c>
      <c r="E236" s="717"/>
      <c r="F236" s="717"/>
      <c r="G236" s="718"/>
      <c r="H236" s="718"/>
      <c r="I236" s="719" t="s">
        <v>141</v>
      </c>
      <c r="J236" s="719"/>
      <c r="K236" s="720"/>
    </row>
    <row r="237" spans="1:14" x14ac:dyDescent="0.25">
      <c r="A237" s="705" t="s">
        <v>2</v>
      </c>
      <c r="B237" s="705"/>
      <c r="C237" s="705"/>
      <c r="D237" s="245" t="s">
        <v>360</v>
      </c>
      <c r="E237" s="246"/>
      <c r="F237" s="246"/>
      <c r="G237" s="237"/>
      <c r="H237" s="237"/>
      <c r="I237" s="237"/>
      <c r="J237" s="237"/>
      <c r="K237" s="247"/>
    </row>
    <row r="238" spans="1:14" x14ac:dyDescent="0.25">
      <c r="A238" s="705" t="s">
        <v>143</v>
      </c>
      <c r="B238" s="705"/>
      <c r="C238" s="705"/>
      <c r="D238" s="270" t="s">
        <v>366</v>
      </c>
      <c r="E238" s="246"/>
      <c r="F238" s="246"/>
      <c r="G238" s="237"/>
      <c r="H238" s="237"/>
      <c r="I238" s="237"/>
      <c r="J238" s="237"/>
      <c r="K238" s="247"/>
    </row>
    <row r="239" spans="1:14" x14ac:dyDescent="0.25">
      <c r="A239" s="705" t="s">
        <v>6</v>
      </c>
      <c r="B239" s="705"/>
      <c r="C239" s="705"/>
      <c r="D239" s="271"/>
      <c r="E239" s="272"/>
      <c r="F239" s="272"/>
      <c r="G239" s="273"/>
      <c r="H239" s="273"/>
      <c r="I239" s="273"/>
      <c r="J239" s="273"/>
      <c r="K239" s="274"/>
    </row>
    <row r="240" spans="1:14" ht="16.5" customHeight="1" x14ac:dyDescent="0.25">
      <c r="A240" s="705" t="s">
        <v>153</v>
      </c>
      <c r="B240" s="705"/>
      <c r="C240" s="705"/>
      <c r="D240" s="707" t="s">
        <v>574</v>
      </c>
      <c r="E240" s="707"/>
      <c r="F240" s="707"/>
      <c r="G240" s="707"/>
      <c r="H240" s="707"/>
      <c r="I240" s="707"/>
      <c r="J240" s="707"/>
      <c r="K240" s="707"/>
      <c r="L240" s="197" t="s">
        <v>575</v>
      </c>
      <c r="M240" s="197" t="s">
        <v>576</v>
      </c>
      <c r="N240" s="197" t="s">
        <v>577</v>
      </c>
    </row>
    <row r="241" spans="1:14" x14ac:dyDescent="0.25">
      <c r="A241" s="705" t="s">
        <v>9</v>
      </c>
      <c r="B241" s="705"/>
      <c r="C241" s="705"/>
      <c r="D241" s="275" t="s">
        <v>10</v>
      </c>
      <c r="E241" s="276"/>
      <c r="F241" s="276"/>
      <c r="G241" s="277"/>
      <c r="H241" s="277"/>
      <c r="I241" s="277"/>
      <c r="J241" s="277"/>
      <c r="K241" s="278"/>
    </row>
    <row r="242" spans="1:14" x14ac:dyDescent="0.25">
      <c r="A242" s="705" t="s">
        <v>155</v>
      </c>
      <c r="B242" s="705"/>
      <c r="C242" s="705"/>
      <c r="D242" s="255">
        <v>74000</v>
      </c>
      <c r="E242" s="256"/>
      <c r="F242" s="256"/>
      <c r="G242" s="237"/>
      <c r="H242" s="237"/>
      <c r="I242" s="237"/>
      <c r="J242" s="237"/>
      <c r="K242" s="247"/>
    </row>
    <row r="243" spans="1:14" x14ac:dyDescent="0.25">
      <c r="A243" s="705" t="s">
        <v>156</v>
      </c>
      <c r="B243" s="705"/>
      <c r="C243" s="705"/>
      <c r="D243" s="250">
        <f>D242*5%</f>
        <v>3700</v>
      </c>
      <c r="E243" s="279"/>
      <c r="F243" s="279"/>
      <c r="G243" s="273"/>
      <c r="H243" s="273"/>
      <c r="I243" s="273"/>
      <c r="J243" s="273"/>
      <c r="K243" s="274"/>
    </row>
    <row r="244" spans="1:14" ht="20.25" x14ac:dyDescent="0.25">
      <c r="A244" s="696" t="s">
        <v>209</v>
      </c>
      <c r="B244" s="696"/>
      <c r="C244" s="696"/>
      <c r="D244" s="696"/>
      <c r="E244" s="696"/>
      <c r="F244" s="696"/>
      <c r="G244" s="696"/>
      <c r="H244" s="696"/>
      <c r="I244" s="696"/>
      <c r="J244" s="696"/>
      <c r="K244" s="696"/>
      <c r="L244" s="240"/>
      <c r="M244" s="240"/>
      <c r="N244" s="240"/>
    </row>
    <row r="245" spans="1:14" x14ac:dyDescent="0.25">
      <c r="A245" s="697">
        <v>1</v>
      </c>
      <c r="B245" s="697" t="s">
        <v>190</v>
      </c>
      <c r="C245" s="697"/>
      <c r="D245" s="697"/>
      <c r="E245" s="697"/>
      <c r="F245" s="697" t="s">
        <v>363</v>
      </c>
      <c r="G245" s="697"/>
      <c r="H245" s="258" t="s">
        <v>159</v>
      </c>
      <c r="I245" s="697" t="s">
        <v>163</v>
      </c>
      <c r="J245" s="697"/>
      <c r="K245" s="697"/>
    </row>
    <row r="246" spans="1:14" ht="30.75" customHeight="1" x14ac:dyDescent="0.25">
      <c r="A246" s="697"/>
      <c r="B246" s="697" t="s">
        <v>33</v>
      </c>
      <c r="C246" s="697"/>
      <c r="D246" s="697"/>
      <c r="E246" s="697"/>
      <c r="F246" s="698" t="s">
        <v>211</v>
      </c>
      <c r="G246" s="699"/>
      <c r="H246" s="699"/>
      <c r="I246" s="699"/>
      <c r="J246" s="699"/>
      <c r="K246" s="700"/>
    </row>
    <row r="247" spans="1:14" x14ac:dyDescent="0.25">
      <c r="A247" s="697"/>
      <c r="B247" s="697" t="s">
        <v>212</v>
      </c>
      <c r="C247" s="697"/>
      <c r="D247" s="697"/>
      <c r="E247" s="697"/>
      <c r="F247" s="658">
        <v>3</v>
      </c>
      <c r="G247" s="659"/>
      <c r="H247" s="659"/>
      <c r="I247" s="659"/>
      <c r="J247" s="659"/>
      <c r="K247" s="660"/>
      <c r="L247" s="197">
        <f>F252*N247</f>
        <v>10419.200000000001</v>
      </c>
      <c r="M247" s="259">
        <v>2</v>
      </c>
      <c r="N247" s="260">
        <v>0.4</v>
      </c>
    </row>
    <row r="248" spans="1:14" x14ac:dyDescent="0.25">
      <c r="A248" s="697"/>
      <c r="B248" s="697" t="s">
        <v>213</v>
      </c>
      <c r="C248" s="697"/>
      <c r="D248" s="697"/>
      <c r="E248" s="697"/>
      <c r="F248" s="658">
        <v>5</v>
      </c>
      <c r="G248" s="659"/>
      <c r="H248" s="659"/>
      <c r="I248" s="659"/>
      <c r="J248" s="659"/>
      <c r="K248" s="660"/>
      <c r="L248" s="197">
        <f>F252*N248</f>
        <v>15628.8</v>
      </c>
      <c r="M248" s="259">
        <v>2</v>
      </c>
      <c r="N248" s="260">
        <v>0.6</v>
      </c>
    </row>
    <row r="249" spans="1:14" x14ac:dyDescent="0.25">
      <c r="A249" s="697"/>
      <c r="B249" s="697" t="s">
        <v>214</v>
      </c>
      <c r="C249" s="697"/>
      <c r="D249" s="697"/>
      <c r="E249" s="697"/>
      <c r="F249" s="658">
        <v>7</v>
      </c>
      <c r="G249" s="659"/>
      <c r="H249" s="659"/>
      <c r="I249" s="659"/>
      <c r="J249" s="659"/>
      <c r="K249" s="660"/>
      <c r="N249" s="261"/>
    </row>
    <row r="250" spans="1:14" x14ac:dyDescent="0.25">
      <c r="A250" s="697"/>
      <c r="B250" s="697" t="s">
        <v>196</v>
      </c>
      <c r="C250" s="697"/>
      <c r="D250" s="697"/>
      <c r="E250" s="697"/>
      <c r="F250" s="698">
        <v>10419.200000000001</v>
      </c>
      <c r="G250" s="699"/>
      <c r="H250" s="699"/>
      <c r="I250" s="699"/>
      <c r="J250" s="699"/>
      <c r="K250" s="700"/>
      <c r="N250" s="261"/>
    </row>
    <row r="251" spans="1:14" x14ac:dyDescent="0.25">
      <c r="A251" s="697"/>
      <c r="B251" s="697" t="s">
        <v>197</v>
      </c>
      <c r="C251" s="697"/>
      <c r="D251" s="697"/>
      <c r="E251" s="697"/>
      <c r="F251" s="709">
        <v>15628.8</v>
      </c>
      <c r="G251" s="710"/>
      <c r="H251" s="710"/>
      <c r="I251" s="710"/>
      <c r="J251" s="710"/>
      <c r="K251" s="711"/>
      <c r="N251" s="261"/>
    </row>
    <row r="252" spans="1:14" x14ac:dyDescent="0.25">
      <c r="A252" s="697"/>
      <c r="B252" s="697" t="s">
        <v>198</v>
      </c>
      <c r="C252" s="697"/>
      <c r="D252" s="697"/>
      <c r="E252" s="697"/>
      <c r="F252" s="712">
        <f>D242*35.2/100</f>
        <v>26048</v>
      </c>
      <c r="G252" s="713"/>
      <c r="H252" s="713"/>
      <c r="I252" s="713"/>
      <c r="J252" s="713"/>
      <c r="K252" s="714"/>
      <c r="N252" s="261"/>
    </row>
    <row r="253" spans="1:14" ht="9.75" customHeight="1" x14ac:dyDescent="0.25">
      <c r="A253" s="280"/>
      <c r="B253" s="262"/>
      <c r="C253" s="262"/>
      <c r="D253" s="262"/>
      <c r="E253" s="262"/>
      <c r="F253" s="262"/>
      <c r="G253" s="262"/>
      <c r="H253" s="262"/>
      <c r="I253" s="262"/>
      <c r="J253" s="262"/>
      <c r="K253" s="281"/>
      <c r="L253" s="235"/>
      <c r="M253" s="235"/>
      <c r="N253" s="235"/>
    </row>
    <row r="254" spans="1:14" x14ac:dyDescent="0.25">
      <c r="A254" s="702" t="s">
        <v>215</v>
      </c>
      <c r="B254" s="703"/>
      <c r="C254" s="703"/>
      <c r="D254" s="703"/>
      <c r="E254" s="704"/>
      <c r="F254" s="697" t="s">
        <v>14</v>
      </c>
      <c r="G254" s="697"/>
      <c r="H254" s="697"/>
      <c r="I254" s="697" t="s">
        <v>15</v>
      </c>
      <c r="J254" s="697"/>
      <c r="K254" s="697"/>
    </row>
    <row r="255" spans="1:14" ht="30" x14ac:dyDescent="0.25">
      <c r="A255" s="697">
        <v>2</v>
      </c>
      <c r="B255" s="705" t="s">
        <v>17</v>
      </c>
      <c r="C255" s="705"/>
      <c r="D255" s="705"/>
      <c r="E255" s="705"/>
      <c r="F255" s="697" t="s">
        <v>363</v>
      </c>
      <c r="G255" s="697"/>
      <c r="H255" s="265" t="s">
        <v>217</v>
      </c>
      <c r="I255" s="265" t="s">
        <v>218</v>
      </c>
      <c r="J255" s="258" t="s">
        <v>162</v>
      </c>
      <c r="K255" s="265" t="s">
        <v>163</v>
      </c>
    </row>
    <row r="256" spans="1:14" ht="21" customHeight="1" x14ac:dyDescent="0.25">
      <c r="A256" s="697"/>
      <c r="B256" s="705" t="s">
        <v>164</v>
      </c>
      <c r="C256" s="705"/>
      <c r="D256" s="705"/>
      <c r="E256" s="705"/>
      <c r="F256" s="705" t="s">
        <v>364</v>
      </c>
      <c r="G256" s="705"/>
      <c r="H256" s="705"/>
      <c r="I256" s="705"/>
      <c r="J256" s="705"/>
      <c r="K256" s="705"/>
    </row>
    <row r="257" spans="1:12" x14ac:dyDescent="0.25">
      <c r="A257" s="697"/>
      <c r="B257" s="705" t="s">
        <v>166</v>
      </c>
      <c r="C257" s="705"/>
      <c r="D257" s="705"/>
      <c r="E257" s="705"/>
      <c r="F257" s="266">
        <v>5</v>
      </c>
      <c r="G257" s="258" t="s">
        <v>23</v>
      </c>
      <c r="H257" s="259"/>
      <c r="I257" s="266">
        <v>6</v>
      </c>
      <c r="J257" s="258" t="s">
        <v>23</v>
      </c>
      <c r="K257" s="259"/>
      <c r="L257" s="236">
        <v>40</v>
      </c>
    </row>
    <row r="258" spans="1:12" x14ac:dyDescent="0.25">
      <c r="A258" s="697"/>
      <c r="B258" s="705" t="s">
        <v>167</v>
      </c>
      <c r="C258" s="705"/>
      <c r="D258" s="705"/>
      <c r="E258" s="705"/>
      <c r="F258" s="59">
        <v>12</v>
      </c>
      <c r="G258" s="258" t="s">
        <v>23</v>
      </c>
      <c r="H258" s="259"/>
      <c r="I258" s="59">
        <v>14</v>
      </c>
      <c r="J258" s="258" t="s">
        <v>23</v>
      </c>
      <c r="K258" s="259"/>
      <c r="L258" s="236">
        <v>59.9968</v>
      </c>
    </row>
    <row r="259" spans="1:12" x14ac:dyDescent="0.25">
      <c r="A259" s="697"/>
      <c r="B259" s="705" t="s">
        <v>168</v>
      </c>
      <c r="C259" s="705"/>
      <c r="D259" s="705"/>
      <c r="E259" s="705"/>
      <c r="F259" s="59">
        <v>20</v>
      </c>
      <c r="G259" s="258" t="s">
        <v>23</v>
      </c>
      <c r="H259" s="259"/>
      <c r="I259" s="59">
        <v>25</v>
      </c>
      <c r="J259" s="258" t="s">
        <v>23</v>
      </c>
      <c r="K259" s="259"/>
      <c r="L259" s="237"/>
    </row>
    <row r="260" spans="1:12" x14ac:dyDescent="0.25">
      <c r="A260" s="697"/>
      <c r="B260" s="705" t="s">
        <v>187</v>
      </c>
      <c r="C260" s="705"/>
      <c r="D260" s="705"/>
      <c r="E260" s="705"/>
      <c r="F260" s="268">
        <f>F262*L257%/(F258-F257)</f>
        <v>500.66285714285721</v>
      </c>
      <c r="G260" s="259"/>
      <c r="H260" s="259"/>
      <c r="I260" s="268">
        <f>I262*L257%/(I258-I257)</f>
        <v>657.12</v>
      </c>
      <c r="J260" s="258"/>
      <c r="K260" s="258"/>
    </row>
    <row r="261" spans="1:12" x14ac:dyDescent="0.25">
      <c r="A261" s="697"/>
      <c r="B261" s="705" t="s">
        <v>187</v>
      </c>
      <c r="C261" s="705"/>
      <c r="D261" s="705"/>
      <c r="E261" s="705"/>
      <c r="F261" s="268">
        <f>F262*L258%/(F259-F258)</f>
        <v>657.08495360000006</v>
      </c>
      <c r="G261" s="259"/>
      <c r="H261" s="259"/>
      <c r="I261" s="268">
        <f>I262*L258%/(I259-I258)</f>
        <v>716.81994938181822</v>
      </c>
      <c r="J261" s="258"/>
      <c r="K261" s="258"/>
    </row>
    <row r="262" spans="1:12" x14ac:dyDescent="0.25">
      <c r="A262" s="697"/>
      <c r="B262" s="705" t="s">
        <v>27</v>
      </c>
      <c r="C262" s="705"/>
      <c r="D262" s="705"/>
      <c r="E262" s="705"/>
      <c r="F262" s="269">
        <f>F263*40/100</f>
        <v>8761.6</v>
      </c>
      <c r="G262" s="259"/>
      <c r="H262" s="259"/>
      <c r="I262" s="269">
        <f>F263*60/100</f>
        <v>13142.4</v>
      </c>
      <c r="J262" s="259"/>
      <c r="K262" s="259"/>
    </row>
    <row r="263" spans="1:12" x14ac:dyDescent="0.25">
      <c r="A263" s="695" t="s">
        <v>28</v>
      </c>
      <c r="B263" s="695"/>
      <c r="C263" s="695"/>
      <c r="D263" s="695"/>
      <c r="E263" s="695"/>
      <c r="F263" s="695">
        <f>D242*29.6/100</f>
        <v>21904</v>
      </c>
      <c r="G263" s="695"/>
      <c r="H263" s="695"/>
      <c r="I263" s="695"/>
      <c r="J263" s="695"/>
      <c r="K263" s="695"/>
    </row>
    <row r="264" spans="1:12" ht="20.25" x14ac:dyDescent="0.25">
      <c r="A264" s="696" t="s">
        <v>219</v>
      </c>
      <c r="B264" s="696"/>
      <c r="C264" s="696"/>
      <c r="D264" s="696"/>
      <c r="E264" s="696"/>
      <c r="F264" s="696"/>
      <c r="G264" s="696"/>
      <c r="H264" s="696"/>
      <c r="I264" s="696"/>
      <c r="J264" s="696"/>
      <c r="K264" s="696"/>
    </row>
    <row r="265" spans="1:12" x14ac:dyDescent="0.25">
      <c r="A265" s="697">
        <v>3</v>
      </c>
      <c r="B265" s="697" t="s">
        <v>190</v>
      </c>
      <c r="C265" s="697"/>
      <c r="D265" s="697"/>
      <c r="E265" s="697"/>
      <c r="F265" s="697" t="s">
        <v>363</v>
      </c>
      <c r="G265" s="697"/>
      <c r="H265" s="258" t="s">
        <v>159</v>
      </c>
      <c r="I265" s="697" t="s">
        <v>163</v>
      </c>
      <c r="J265" s="697"/>
      <c r="K265" s="697"/>
    </row>
    <row r="266" spans="1:12" ht="17.25" customHeight="1" x14ac:dyDescent="0.25">
      <c r="A266" s="697"/>
      <c r="B266" s="697" t="s">
        <v>220</v>
      </c>
      <c r="C266" s="697"/>
      <c r="D266" s="697"/>
      <c r="E266" s="697"/>
      <c r="F266" s="697" t="s">
        <v>221</v>
      </c>
      <c r="G266" s="697"/>
      <c r="H266" s="697"/>
      <c r="I266" s="697"/>
      <c r="J266" s="697"/>
      <c r="K266" s="697"/>
    </row>
    <row r="267" spans="1:12" x14ac:dyDescent="0.25">
      <c r="A267" s="697"/>
      <c r="B267" s="698" t="s">
        <v>222</v>
      </c>
      <c r="C267" s="699"/>
      <c r="D267" s="699"/>
      <c r="E267" s="700"/>
      <c r="F267" s="698" t="s">
        <v>365</v>
      </c>
      <c r="G267" s="699"/>
      <c r="H267" s="699"/>
      <c r="I267" s="699"/>
      <c r="J267" s="699"/>
      <c r="K267" s="700"/>
    </row>
    <row r="268" spans="1:12" x14ac:dyDescent="0.25">
      <c r="A268" s="697"/>
      <c r="B268" s="697" t="s">
        <v>193</v>
      </c>
      <c r="C268" s="697"/>
      <c r="D268" s="697"/>
      <c r="E268" s="697"/>
      <c r="F268" s="657">
        <v>10</v>
      </c>
      <c r="G268" s="657"/>
      <c r="H268" s="657"/>
      <c r="I268" s="657"/>
      <c r="J268" s="657"/>
      <c r="K268" s="657"/>
    </row>
    <row r="269" spans="1:12" x14ac:dyDescent="0.25">
      <c r="A269" s="697"/>
      <c r="B269" s="697" t="s">
        <v>194</v>
      </c>
      <c r="C269" s="697"/>
      <c r="D269" s="697"/>
      <c r="E269" s="697"/>
      <c r="F269" s="657">
        <v>15</v>
      </c>
      <c r="G269" s="657"/>
      <c r="H269" s="657"/>
      <c r="I269" s="657"/>
      <c r="J269" s="657"/>
      <c r="K269" s="657"/>
    </row>
    <row r="270" spans="1:12" x14ac:dyDescent="0.25">
      <c r="A270" s="697"/>
      <c r="B270" s="697" t="s">
        <v>195</v>
      </c>
      <c r="C270" s="697"/>
      <c r="D270" s="697"/>
      <c r="E270" s="697"/>
      <c r="F270" s="657">
        <v>25</v>
      </c>
      <c r="G270" s="657"/>
      <c r="H270" s="657"/>
      <c r="I270" s="657"/>
      <c r="J270" s="657"/>
      <c r="K270" s="657"/>
    </row>
    <row r="271" spans="1:12" x14ac:dyDescent="0.25">
      <c r="A271" s="697"/>
      <c r="B271" s="697" t="s">
        <v>224</v>
      </c>
      <c r="C271" s="697"/>
      <c r="D271" s="697"/>
      <c r="E271" s="697"/>
      <c r="F271" s="697">
        <v>2083.84</v>
      </c>
      <c r="G271" s="697"/>
      <c r="H271" s="697"/>
      <c r="I271" s="697"/>
      <c r="J271" s="697"/>
      <c r="K271" s="697"/>
    </row>
    <row r="272" spans="1:12" x14ac:dyDescent="0.25">
      <c r="A272" s="697"/>
      <c r="B272" s="697" t="s">
        <v>225</v>
      </c>
      <c r="C272" s="697"/>
      <c r="D272" s="697"/>
      <c r="E272" s="697"/>
      <c r="F272" s="701">
        <v>1562.88</v>
      </c>
      <c r="G272" s="701"/>
      <c r="H272" s="701"/>
      <c r="I272" s="701"/>
      <c r="J272" s="701"/>
      <c r="K272" s="701"/>
    </row>
    <row r="273" spans="1:14" x14ac:dyDescent="0.25">
      <c r="A273" s="697"/>
      <c r="B273" s="697" t="s">
        <v>226</v>
      </c>
      <c r="C273" s="697"/>
      <c r="D273" s="697"/>
      <c r="E273" s="697"/>
      <c r="F273" s="695">
        <f>D242*35.2/100</f>
        <v>26048</v>
      </c>
      <c r="G273" s="695"/>
      <c r="H273" s="695"/>
      <c r="I273" s="695"/>
      <c r="J273" s="695"/>
      <c r="K273" s="695"/>
    </row>
    <row r="274" spans="1:14" ht="20.25" x14ac:dyDescent="0.25">
      <c r="A274" s="715" t="s">
        <v>138</v>
      </c>
      <c r="B274" s="715"/>
      <c r="C274" s="715"/>
      <c r="D274" s="715"/>
      <c r="E274" s="715"/>
      <c r="F274" s="715"/>
      <c r="G274" s="715"/>
      <c r="H274" s="715"/>
      <c r="I274" s="715"/>
      <c r="J274" s="715"/>
      <c r="K274" s="715"/>
    </row>
    <row r="275" spans="1:14" ht="18.75" x14ac:dyDescent="0.25">
      <c r="A275" s="705" t="s">
        <v>139</v>
      </c>
      <c r="B275" s="705"/>
      <c r="C275" s="705"/>
      <c r="D275" s="716" t="s">
        <v>207</v>
      </c>
      <c r="E275" s="717"/>
      <c r="F275" s="717"/>
      <c r="G275" s="718"/>
      <c r="H275" s="718"/>
      <c r="I275" s="719" t="s">
        <v>141</v>
      </c>
      <c r="J275" s="719"/>
      <c r="K275" s="720"/>
    </row>
    <row r="276" spans="1:14" x14ac:dyDescent="0.25">
      <c r="A276" s="705" t="s">
        <v>2</v>
      </c>
      <c r="B276" s="705"/>
      <c r="C276" s="705"/>
      <c r="D276" s="245" t="s">
        <v>360</v>
      </c>
      <c r="E276" s="246"/>
      <c r="F276" s="246"/>
      <c r="G276" s="237"/>
      <c r="H276" s="237"/>
      <c r="I276" s="237"/>
      <c r="J276" s="237"/>
      <c r="K276" s="247"/>
    </row>
    <row r="277" spans="1:14" x14ac:dyDescent="0.25">
      <c r="A277" s="705" t="s">
        <v>143</v>
      </c>
      <c r="B277" s="705"/>
      <c r="C277" s="705"/>
      <c r="D277" s="270" t="s">
        <v>368</v>
      </c>
      <c r="E277" s="246"/>
      <c r="F277" s="246"/>
      <c r="G277" s="237"/>
      <c r="H277" s="237"/>
      <c r="I277" s="237"/>
      <c r="J277" s="237"/>
      <c r="K277" s="247"/>
    </row>
    <row r="278" spans="1:14" ht="12.75" customHeight="1" x14ac:dyDescent="0.25">
      <c r="A278" s="705" t="s">
        <v>6</v>
      </c>
      <c r="B278" s="705"/>
      <c r="C278" s="705"/>
      <c r="D278" s="271"/>
      <c r="E278" s="272"/>
      <c r="F278" s="272"/>
      <c r="G278" s="273"/>
      <c r="H278" s="273"/>
      <c r="I278" s="273"/>
      <c r="J278" s="273"/>
      <c r="K278" s="274"/>
    </row>
    <row r="279" spans="1:14" ht="30" x14ac:dyDescent="0.25">
      <c r="A279" s="705" t="s">
        <v>153</v>
      </c>
      <c r="B279" s="705"/>
      <c r="C279" s="705"/>
      <c r="D279" s="707" t="s">
        <v>578</v>
      </c>
      <c r="E279" s="707"/>
      <c r="F279" s="707"/>
      <c r="G279" s="707"/>
      <c r="H279" s="707"/>
      <c r="I279" s="707"/>
      <c r="J279" s="707"/>
      <c r="K279" s="707"/>
      <c r="L279" s="197" t="s">
        <v>579</v>
      </c>
      <c r="M279" s="197" t="s">
        <v>580</v>
      </c>
      <c r="N279" s="197" t="s">
        <v>581</v>
      </c>
    </row>
    <row r="280" spans="1:14" x14ac:dyDescent="0.25">
      <c r="A280" s="705" t="s">
        <v>9</v>
      </c>
      <c r="B280" s="705"/>
      <c r="C280" s="705"/>
      <c r="D280" s="275" t="s">
        <v>10</v>
      </c>
      <c r="E280" s="276"/>
      <c r="F280" s="276"/>
      <c r="G280" s="277"/>
      <c r="H280" s="277"/>
      <c r="I280" s="277"/>
      <c r="J280" s="277"/>
      <c r="K280" s="278"/>
    </row>
    <row r="281" spans="1:14" x14ac:dyDescent="0.25">
      <c r="A281" s="705" t="s">
        <v>155</v>
      </c>
      <c r="B281" s="705"/>
      <c r="C281" s="705"/>
      <c r="D281" s="255">
        <v>74000</v>
      </c>
      <c r="E281" s="256"/>
      <c r="F281" s="256"/>
      <c r="G281" s="237"/>
      <c r="H281" s="237"/>
      <c r="I281" s="237"/>
      <c r="J281" s="237"/>
      <c r="K281" s="247"/>
    </row>
    <row r="282" spans="1:14" x14ac:dyDescent="0.25">
      <c r="A282" s="705" t="s">
        <v>156</v>
      </c>
      <c r="B282" s="705"/>
      <c r="C282" s="705"/>
      <c r="D282" s="250">
        <f>D281*5%</f>
        <v>3700</v>
      </c>
      <c r="E282" s="279"/>
      <c r="F282" s="279"/>
      <c r="G282" s="273"/>
      <c r="H282" s="273"/>
      <c r="I282" s="273"/>
      <c r="J282" s="273"/>
      <c r="K282" s="274"/>
    </row>
    <row r="283" spans="1:14" ht="20.25" x14ac:dyDescent="0.25">
      <c r="A283" s="696" t="s">
        <v>209</v>
      </c>
      <c r="B283" s="696"/>
      <c r="C283" s="696"/>
      <c r="D283" s="696"/>
      <c r="E283" s="696"/>
      <c r="F283" s="696"/>
      <c r="G283" s="696"/>
      <c r="H283" s="696"/>
      <c r="I283" s="696"/>
      <c r="J283" s="696"/>
      <c r="K283" s="696"/>
      <c r="L283" s="240"/>
      <c r="M283" s="240"/>
      <c r="N283" s="240"/>
    </row>
    <row r="284" spans="1:14" x14ac:dyDescent="0.25">
      <c r="A284" s="697">
        <v>1</v>
      </c>
      <c r="B284" s="697" t="s">
        <v>190</v>
      </c>
      <c r="C284" s="697"/>
      <c r="D284" s="697"/>
      <c r="E284" s="697"/>
      <c r="F284" s="697" t="s">
        <v>363</v>
      </c>
      <c r="G284" s="697"/>
      <c r="H284" s="258" t="s">
        <v>159</v>
      </c>
      <c r="I284" s="697" t="s">
        <v>163</v>
      </c>
      <c r="J284" s="697"/>
      <c r="K284" s="697"/>
    </row>
    <row r="285" spans="1:14" ht="33" customHeight="1" x14ac:dyDescent="0.25">
      <c r="A285" s="697"/>
      <c r="B285" s="697" t="s">
        <v>33</v>
      </c>
      <c r="C285" s="697"/>
      <c r="D285" s="697"/>
      <c r="E285" s="697"/>
      <c r="F285" s="698" t="s">
        <v>211</v>
      </c>
      <c r="G285" s="699"/>
      <c r="H285" s="699"/>
      <c r="I285" s="699"/>
      <c r="J285" s="699"/>
      <c r="K285" s="700"/>
    </row>
    <row r="286" spans="1:14" x14ac:dyDescent="0.25">
      <c r="A286" s="697"/>
      <c r="B286" s="697" t="s">
        <v>212</v>
      </c>
      <c r="C286" s="697"/>
      <c r="D286" s="697"/>
      <c r="E286" s="697"/>
      <c r="F286" s="658">
        <v>3</v>
      </c>
      <c r="G286" s="659"/>
      <c r="H286" s="659"/>
      <c r="I286" s="659"/>
      <c r="J286" s="659"/>
      <c r="K286" s="660"/>
      <c r="L286" s="197">
        <f>F291*N286</f>
        <v>10419.200000000001</v>
      </c>
      <c r="M286" s="259">
        <v>2</v>
      </c>
      <c r="N286" s="260">
        <v>0.4</v>
      </c>
    </row>
    <row r="287" spans="1:14" x14ac:dyDescent="0.25">
      <c r="A287" s="697"/>
      <c r="B287" s="697" t="s">
        <v>213</v>
      </c>
      <c r="C287" s="697"/>
      <c r="D287" s="697"/>
      <c r="E287" s="697"/>
      <c r="F287" s="658">
        <v>5</v>
      </c>
      <c r="G287" s="659"/>
      <c r="H287" s="659"/>
      <c r="I287" s="659"/>
      <c r="J287" s="659"/>
      <c r="K287" s="660"/>
      <c r="L287" s="197">
        <f>F291*N287</f>
        <v>15628.8</v>
      </c>
      <c r="M287" s="259">
        <v>2</v>
      </c>
      <c r="N287" s="260">
        <v>0.6</v>
      </c>
    </row>
    <row r="288" spans="1:14" x14ac:dyDescent="0.25">
      <c r="A288" s="697"/>
      <c r="B288" s="697" t="s">
        <v>214</v>
      </c>
      <c r="C288" s="697"/>
      <c r="D288" s="697"/>
      <c r="E288" s="697"/>
      <c r="F288" s="658">
        <v>7</v>
      </c>
      <c r="G288" s="659"/>
      <c r="H288" s="659"/>
      <c r="I288" s="659"/>
      <c r="J288" s="659"/>
      <c r="K288" s="660"/>
      <c r="N288" s="261"/>
    </row>
    <row r="289" spans="1:14" x14ac:dyDescent="0.25">
      <c r="A289" s="697"/>
      <c r="B289" s="697" t="s">
        <v>196</v>
      </c>
      <c r="C289" s="697"/>
      <c r="D289" s="697"/>
      <c r="E289" s="697"/>
      <c r="F289" s="698">
        <v>10419.200000000001</v>
      </c>
      <c r="G289" s="699"/>
      <c r="H289" s="699"/>
      <c r="I289" s="699"/>
      <c r="J289" s="699"/>
      <c r="K289" s="700"/>
      <c r="N289" s="261"/>
    </row>
    <row r="290" spans="1:14" x14ac:dyDescent="0.25">
      <c r="A290" s="697"/>
      <c r="B290" s="697" t="s">
        <v>197</v>
      </c>
      <c r="C290" s="697"/>
      <c r="D290" s="697"/>
      <c r="E290" s="697"/>
      <c r="F290" s="709">
        <v>15628.8</v>
      </c>
      <c r="G290" s="710"/>
      <c r="H290" s="710"/>
      <c r="I290" s="710"/>
      <c r="J290" s="710"/>
      <c r="K290" s="711"/>
      <c r="N290" s="261"/>
    </row>
    <row r="291" spans="1:14" x14ac:dyDescent="0.25">
      <c r="A291" s="697"/>
      <c r="B291" s="697" t="s">
        <v>198</v>
      </c>
      <c r="C291" s="697"/>
      <c r="D291" s="697"/>
      <c r="E291" s="697"/>
      <c r="F291" s="712">
        <f>D281*35.2/100</f>
        <v>26048</v>
      </c>
      <c r="G291" s="713"/>
      <c r="H291" s="713"/>
      <c r="I291" s="713"/>
      <c r="J291" s="713"/>
      <c r="K291" s="714"/>
      <c r="N291" s="261"/>
    </row>
    <row r="292" spans="1:14" ht="8.25" customHeight="1" x14ac:dyDescent="0.25">
      <c r="A292" s="280"/>
      <c r="B292" s="262"/>
      <c r="C292" s="262"/>
      <c r="D292" s="262"/>
      <c r="E292" s="262"/>
      <c r="F292" s="262"/>
      <c r="G292" s="262"/>
      <c r="H292" s="262"/>
      <c r="I292" s="262"/>
      <c r="J292" s="262"/>
      <c r="K292" s="281"/>
      <c r="L292" s="235"/>
      <c r="M292" s="235"/>
      <c r="N292" s="235"/>
    </row>
    <row r="293" spans="1:14" x14ac:dyDescent="0.25">
      <c r="A293" s="702" t="s">
        <v>215</v>
      </c>
      <c r="B293" s="703"/>
      <c r="C293" s="703"/>
      <c r="D293" s="703"/>
      <c r="E293" s="704"/>
      <c r="F293" s="697" t="s">
        <v>14</v>
      </c>
      <c r="G293" s="697"/>
      <c r="H293" s="697"/>
      <c r="I293" s="697" t="s">
        <v>15</v>
      </c>
      <c r="J293" s="697"/>
      <c r="K293" s="697"/>
    </row>
    <row r="294" spans="1:14" ht="30" x14ac:dyDescent="0.25">
      <c r="A294" s="697">
        <v>2</v>
      </c>
      <c r="B294" s="705" t="s">
        <v>17</v>
      </c>
      <c r="C294" s="705"/>
      <c r="D294" s="705"/>
      <c r="E294" s="705"/>
      <c r="F294" s="697" t="s">
        <v>363</v>
      </c>
      <c r="G294" s="697"/>
      <c r="H294" s="265" t="s">
        <v>217</v>
      </c>
      <c r="I294" s="265" t="s">
        <v>218</v>
      </c>
      <c r="J294" s="258" t="s">
        <v>162</v>
      </c>
      <c r="K294" s="265" t="s">
        <v>163</v>
      </c>
    </row>
    <row r="295" spans="1:14" ht="19.5" customHeight="1" x14ac:dyDescent="0.25">
      <c r="A295" s="697"/>
      <c r="B295" s="705" t="s">
        <v>164</v>
      </c>
      <c r="C295" s="705"/>
      <c r="D295" s="705"/>
      <c r="E295" s="705"/>
      <c r="F295" s="705" t="s">
        <v>369</v>
      </c>
      <c r="G295" s="705"/>
      <c r="H295" s="705"/>
      <c r="I295" s="705"/>
      <c r="J295" s="705"/>
      <c r="K295" s="705"/>
    </row>
    <row r="296" spans="1:14" x14ac:dyDescent="0.25">
      <c r="A296" s="697"/>
      <c r="B296" s="705" t="s">
        <v>166</v>
      </c>
      <c r="C296" s="705"/>
      <c r="D296" s="705"/>
      <c r="E296" s="705"/>
      <c r="F296" s="266">
        <v>5</v>
      </c>
      <c r="G296" s="258" t="s">
        <v>23</v>
      </c>
      <c r="H296" s="259"/>
      <c r="I296" s="266">
        <v>6</v>
      </c>
      <c r="J296" s="258" t="s">
        <v>23</v>
      </c>
      <c r="K296" s="259"/>
      <c r="L296" s="236">
        <v>40</v>
      </c>
    </row>
    <row r="297" spans="1:14" x14ac:dyDescent="0.25">
      <c r="A297" s="697"/>
      <c r="B297" s="705" t="s">
        <v>167</v>
      </c>
      <c r="C297" s="705"/>
      <c r="D297" s="705"/>
      <c r="E297" s="705"/>
      <c r="F297" s="59">
        <v>12</v>
      </c>
      <c r="G297" s="258" t="s">
        <v>23</v>
      </c>
      <c r="H297" s="259"/>
      <c r="I297" s="59">
        <v>14</v>
      </c>
      <c r="J297" s="258" t="s">
        <v>23</v>
      </c>
      <c r="K297" s="259"/>
      <c r="L297" s="236">
        <v>59.9968</v>
      </c>
    </row>
    <row r="298" spans="1:14" x14ac:dyDescent="0.25">
      <c r="A298" s="697"/>
      <c r="B298" s="705" t="s">
        <v>168</v>
      </c>
      <c r="C298" s="705"/>
      <c r="D298" s="705"/>
      <c r="E298" s="705"/>
      <c r="F298" s="59">
        <v>20</v>
      </c>
      <c r="G298" s="258" t="s">
        <v>23</v>
      </c>
      <c r="H298" s="259"/>
      <c r="I298" s="59">
        <v>25</v>
      </c>
      <c r="J298" s="258" t="s">
        <v>23</v>
      </c>
      <c r="K298" s="259"/>
      <c r="L298" s="237"/>
    </row>
    <row r="299" spans="1:14" x14ac:dyDescent="0.25">
      <c r="A299" s="697"/>
      <c r="B299" s="705" t="s">
        <v>187</v>
      </c>
      <c r="C299" s="705"/>
      <c r="D299" s="705"/>
      <c r="E299" s="705"/>
      <c r="F299" s="268">
        <f>F301*L296%/(F297-F296)</f>
        <v>500.66285714285721</v>
      </c>
      <c r="G299" s="259"/>
      <c r="H299" s="259"/>
      <c r="I299" s="268">
        <f>I301*L296%/(I297-I296)</f>
        <v>657.12</v>
      </c>
      <c r="J299" s="258"/>
      <c r="K299" s="258"/>
    </row>
    <row r="300" spans="1:14" x14ac:dyDescent="0.25">
      <c r="A300" s="697"/>
      <c r="B300" s="705" t="s">
        <v>187</v>
      </c>
      <c r="C300" s="705"/>
      <c r="D300" s="705"/>
      <c r="E300" s="705"/>
      <c r="F300" s="268">
        <f>F301*L297%/(F298-F297)</f>
        <v>657.08495360000006</v>
      </c>
      <c r="G300" s="259"/>
      <c r="H300" s="259"/>
      <c r="I300" s="268">
        <f>I301*L297%/(I298-I297)</f>
        <v>716.81994938181822</v>
      </c>
      <c r="J300" s="258"/>
      <c r="K300" s="258"/>
    </row>
    <row r="301" spans="1:14" x14ac:dyDescent="0.25">
      <c r="A301" s="697"/>
      <c r="B301" s="705" t="s">
        <v>27</v>
      </c>
      <c r="C301" s="705"/>
      <c r="D301" s="705"/>
      <c r="E301" s="705"/>
      <c r="F301" s="269">
        <f>F302*40/100</f>
        <v>8761.6</v>
      </c>
      <c r="G301" s="259"/>
      <c r="H301" s="259"/>
      <c r="I301" s="269">
        <f>F302*60/100</f>
        <v>13142.4</v>
      </c>
      <c r="J301" s="259"/>
      <c r="K301" s="259"/>
    </row>
    <row r="302" spans="1:14" x14ac:dyDescent="0.25">
      <c r="A302" s="695" t="s">
        <v>28</v>
      </c>
      <c r="B302" s="695"/>
      <c r="C302" s="695"/>
      <c r="D302" s="695"/>
      <c r="E302" s="695"/>
      <c r="F302" s="723">
        <f>D281*29.6/100</f>
        <v>21904</v>
      </c>
      <c r="G302" s="723"/>
      <c r="H302" s="723"/>
      <c r="I302" s="723"/>
      <c r="J302" s="723"/>
      <c r="K302" s="723"/>
    </row>
    <row r="303" spans="1:14" ht="20.25" x14ac:dyDescent="0.25">
      <c r="A303" s="696" t="s">
        <v>219</v>
      </c>
      <c r="B303" s="696"/>
      <c r="C303" s="696"/>
      <c r="D303" s="696"/>
      <c r="E303" s="696"/>
      <c r="F303" s="696"/>
      <c r="G303" s="696"/>
      <c r="H303" s="696"/>
      <c r="I303" s="696"/>
      <c r="J303" s="696"/>
      <c r="K303" s="696"/>
    </row>
    <row r="304" spans="1:14" x14ac:dyDescent="0.25">
      <c r="A304" s="697">
        <v>3</v>
      </c>
      <c r="B304" s="697" t="s">
        <v>190</v>
      </c>
      <c r="C304" s="697"/>
      <c r="D304" s="697"/>
      <c r="E304" s="697"/>
      <c r="F304" s="697" t="s">
        <v>363</v>
      </c>
      <c r="G304" s="697"/>
      <c r="H304" s="258" t="s">
        <v>159</v>
      </c>
      <c r="I304" s="697" t="s">
        <v>163</v>
      </c>
      <c r="J304" s="697"/>
      <c r="K304" s="697"/>
    </row>
    <row r="305" spans="1:14" ht="17.25" customHeight="1" x14ac:dyDescent="0.25">
      <c r="A305" s="697"/>
      <c r="B305" s="697" t="s">
        <v>220</v>
      </c>
      <c r="C305" s="697"/>
      <c r="D305" s="697"/>
      <c r="E305" s="697"/>
      <c r="F305" s="697" t="s">
        <v>221</v>
      </c>
      <c r="G305" s="697"/>
      <c r="H305" s="697"/>
      <c r="I305" s="697"/>
      <c r="J305" s="697"/>
      <c r="K305" s="697"/>
    </row>
    <row r="306" spans="1:14" x14ac:dyDescent="0.25">
      <c r="A306" s="697"/>
      <c r="B306" s="698" t="s">
        <v>222</v>
      </c>
      <c r="C306" s="699"/>
      <c r="D306" s="699"/>
      <c r="E306" s="700"/>
      <c r="F306" s="698" t="s">
        <v>365</v>
      </c>
      <c r="G306" s="699"/>
      <c r="H306" s="699"/>
      <c r="I306" s="699"/>
      <c r="J306" s="699"/>
      <c r="K306" s="700"/>
    </row>
    <row r="307" spans="1:14" x14ac:dyDescent="0.25">
      <c r="A307" s="697"/>
      <c r="B307" s="697" t="s">
        <v>193</v>
      </c>
      <c r="C307" s="697"/>
      <c r="D307" s="697"/>
      <c r="E307" s="697"/>
      <c r="F307" s="657">
        <v>10</v>
      </c>
      <c r="G307" s="657"/>
      <c r="H307" s="657"/>
      <c r="I307" s="657"/>
      <c r="J307" s="657"/>
      <c r="K307" s="657"/>
    </row>
    <row r="308" spans="1:14" x14ac:dyDescent="0.25">
      <c r="A308" s="697"/>
      <c r="B308" s="697" t="s">
        <v>194</v>
      </c>
      <c r="C308" s="697"/>
      <c r="D308" s="697"/>
      <c r="E308" s="697"/>
      <c r="F308" s="657">
        <v>15</v>
      </c>
      <c r="G308" s="657"/>
      <c r="H308" s="657"/>
      <c r="I308" s="657"/>
      <c r="J308" s="657"/>
      <c r="K308" s="657"/>
    </row>
    <row r="309" spans="1:14" x14ac:dyDescent="0.25">
      <c r="A309" s="697"/>
      <c r="B309" s="697" t="s">
        <v>195</v>
      </c>
      <c r="C309" s="697"/>
      <c r="D309" s="697"/>
      <c r="E309" s="697"/>
      <c r="F309" s="657">
        <v>25</v>
      </c>
      <c r="G309" s="657"/>
      <c r="H309" s="657"/>
      <c r="I309" s="657"/>
      <c r="J309" s="657"/>
      <c r="K309" s="657"/>
    </row>
    <row r="310" spans="1:14" x14ac:dyDescent="0.25">
      <c r="A310" s="697"/>
      <c r="B310" s="697" t="s">
        <v>224</v>
      </c>
      <c r="C310" s="697"/>
      <c r="D310" s="697"/>
      <c r="E310" s="697"/>
      <c r="F310" s="697">
        <v>2083.84</v>
      </c>
      <c r="G310" s="697"/>
      <c r="H310" s="697"/>
      <c r="I310" s="697"/>
      <c r="J310" s="697"/>
      <c r="K310" s="697"/>
    </row>
    <row r="311" spans="1:14" x14ac:dyDescent="0.25">
      <c r="A311" s="697"/>
      <c r="B311" s="697" t="s">
        <v>225</v>
      </c>
      <c r="C311" s="697"/>
      <c r="D311" s="697"/>
      <c r="E311" s="697"/>
      <c r="F311" s="701">
        <v>1562.88</v>
      </c>
      <c r="G311" s="701"/>
      <c r="H311" s="701"/>
      <c r="I311" s="701"/>
      <c r="J311" s="701"/>
      <c r="K311" s="701"/>
    </row>
    <row r="312" spans="1:14" x14ac:dyDescent="0.25">
      <c r="A312" s="697"/>
      <c r="B312" s="697" t="s">
        <v>226</v>
      </c>
      <c r="C312" s="697"/>
      <c r="D312" s="697"/>
      <c r="E312" s="697"/>
      <c r="F312" s="695">
        <f>D281*35.2/100</f>
        <v>26048</v>
      </c>
      <c r="G312" s="695"/>
      <c r="H312" s="695"/>
      <c r="I312" s="695"/>
      <c r="J312" s="695"/>
      <c r="K312" s="695"/>
    </row>
    <row r="313" spans="1:14" ht="20.25" x14ac:dyDescent="0.25">
      <c r="A313" s="715" t="s">
        <v>138</v>
      </c>
      <c r="B313" s="715"/>
      <c r="C313" s="715"/>
      <c r="D313" s="715"/>
      <c r="E313" s="715"/>
      <c r="F313" s="715"/>
      <c r="G313" s="715"/>
      <c r="H313" s="715"/>
      <c r="I313" s="715"/>
      <c r="J313" s="715"/>
      <c r="K313" s="715"/>
    </row>
    <row r="314" spans="1:14" ht="18.75" x14ac:dyDescent="0.25">
      <c r="A314" s="705" t="s">
        <v>139</v>
      </c>
      <c r="B314" s="705"/>
      <c r="C314" s="705"/>
      <c r="D314" s="716" t="s">
        <v>207</v>
      </c>
      <c r="E314" s="717"/>
      <c r="F314" s="717"/>
      <c r="G314" s="718"/>
      <c r="H314" s="718"/>
      <c r="I314" s="719" t="s">
        <v>141</v>
      </c>
      <c r="J314" s="719"/>
      <c r="K314" s="720"/>
    </row>
    <row r="315" spans="1:14" x14ac:dyDescent="0.25">
      <c r="A315" s="705" t="s">
        <v>2</v>
      </c>
      <c r="B315" s="705"/>
      <c r="C315" s="705"/>
      <c r="D315" s="245" t="s">
        <v>360</v>
      </c>
      <c r="E315" s="246"/>
      <c r="F315" s="246"/>
      <c r="G315" s="237"/>
      <c r="H315" s="237"/>
      <c r="I315" s="237"/>
      <c r="J315" s="237"/>
      <c r="K315" s="247"/>
    </row>
    <row r="316" spans="1:14" x14ac:dyDescent="0.25">
      <c r="A316" s="705" t="s">
        <v>143</v>
      </c>
      <c r="B316" s="705"/>
      <c r="C316" s="705"/>
      <c r="D316" s="270" t="s">
        <v>370</v>
      </c>
      <c r="E316" s="246"/>
      <c r="F316" s="246"/>
      <c r="G316" s="237"/>
      <c r="H316" s="237"/>
      <c r="I316" s="237"/>
      <c r="J316" s="237"/>
      <c r="K316" s="247"/>
    </row>
    <row r="317" spans="1:14" ht="10.5" customHeight="1" x14ac:dyDescent="0.25">
      <c r="A317" s="705" t="s">
        <v>6</v>
      </c>
      <c r="B317" s="705"/>
      <c r="C317" s="705"/>
      <c r="D317" s="271"/>
      <c r="E317" s="272"/>
      <c r="F317" s="272"/>
      <c r="G317" s="273"/>
      <c r="H317" s="273"/>
      <c r="I317" s="273"/>
      <c r="J317" s="273"/>
      <c r="K317" s="274"/>
    </row>
    <row r="318" spans="1:14" ht="19.5" customHeight="1" x14ac:dyDescent="0.25">
      <c r="A318" s="705" t="s">
        <v>153</v>
      </c>
      <c r="B318" s="705"/>
      <c r="C318" s="705"/>
      <c r="D318" s="707" t="s">
        <v>582</v>
      </c>
      <c r="E318" s="707"/>
      <c r="F318" s="707"/>
      <c r="G318" s="707"/>
      <c r="H318" s="707"/>
      <c r="I318" s="707"/>
      <c r="J318" s="707"/>
      <c r="K318" s="707"/>
      <c r="L318" s="197" t="s">
        <v>583</v>
      </c>
      <c r="M318" s="197" t="s">
        <v>584</v>
      </c>
      <c r="N318" s="197" t="s">
        <v>585</v>
      </c>
    </row>
    <row r="319" spans="1:14" x14ac:dyDescent="0.25">
      <c r="A319" s="705" t="s">
        <v>9</v>
      </c>
      <c r="B319" s="705"/>
      <c r="C319" s="705"/>
      <c r="D319" s="275" t="s">
        <v>10</v>
      </c>
      <c r="E319" s="276"/>
      <c r="F319" s="276"/>
      <c r="G319" s="277"/>
      <c r="H319" s="277"/>
      <c r="I319" s="277"/>
      <c r="J319" s="277"/>
      <c r="K319" s="278"/>
    </row>
    <row r="320" spans="1:14" x14ac:dyDescent="0.25">
      <c r="A320" s="705" t="s">
        <v>155</v>
      </c>
      <c r="B320" s="705"/>
      <c r="C320" s="705"/>
      <c r="D320" s="255">
        <v>74000</v>
      </c>
      <c r="E320" s="256"/>
      <c r="F320" s="256"/>
      <c r="G320" s="237"/>
      <c r="H320" s="237"/>
      <c r="I320" s="237"/>
      <c r="J320" s="237"/>
      <c r="K320" s="247"/>
    </row>
    <row r="321" spans="1:14" x14ac:dyDescent="0.25">
      <c r="A321" s="705" t="s">
        <v>156</v>
      </c>
      <c r="B321" s="705"/>
      <c r="C321" s="705"/>
      <c r="D321" s="250">
        <f>D320*5%</f>
        <v>3700</v>
      </c>
      <c r="E321" s="279"/>
      <c r="F321" s="279"/>
      <c r="G321" s="273"/>
      <c r="H321" s="273"/>
      <c r="I321" s="273"/>
      <c r="J321" s="273"/>
      <c r="K321" s="274"/>
    </row>
    <row r="322" spans="1:14" ht="20.25" x14ac:dyDescent="0.25">
      <c r="A322" s="696" t="s">
        <v>209</v>
      </c>
      <c r="B322" s="696"/>
      <c r="C322" s="696"/>
      <c r="D322" s="696"/>
      <c r="E322" s="696"/>
      <c r="F322" s="696"/>
      <c r="G322" s="696"/>
      <c r="H322" s="696"/>
      <c r="I322" s="696"/>
      <c r="J322" s="696"/>
      <c r="K322" s="696"/>
      <c r="L322" s="240"/>
      <c r="M322" s="240"/>
      <c r="N322" s="240"/>
    </row>
    <row r="323" spans="1:14" x14ac:dyDescent="0.25">
      <c r="A323" s="697">
        <v>1</v>
      </c>
      <c r="B323" s="697" t="s">
        <v>190</v>
      </c>
      <c r="C323" s="697"/>
      <c r="D323" s="697"/>
      <c r="E323" s="697"/>
      <c r="F323" s="697" t="s">
        <v>363</v>
      </c>
      <c r="G323" s="697"/>
      <c r="H323" s="258" t="s">
        <v>159</v>
      </c>
      <c r="I323" s="697" t="s">
        <v>163</v>
      </c>
      <c r="J323" s="697"/>
      <c r="K323" s="697"/>
    </row>
    <row r="324" spans="1:14" ht="27.75" customHeight="1" x14ac:dyDescent="0.25">
      <c r="A324" s="697"/>
      <c r="B324" s="697" t="s">
        <v>33</v>
      </c>
      <c r="C324" s="697"/>
      <c r="D324" s="697"/>
      <c r="E324" s="697"/>
      <c r="F324" s="698" t="s">
        <v>211</v>
      </c>
      <c r="G324" s="699"/>
      <c r="H324" s="699"/>
      <c r="I324" s="699"/>
      <c r="J324" s="699"/>
      <c r="K324" s="700"/>
    </row>
    <row r="325" spans="1:14" x14ac:dyDescent="0.25">
      <c r="A325" s="697"/>
      <c r="B325" s="697" t="s">
        <v>212</v>
      </c>
      <c r="C325" s="697"/>
      <c r="D325" s="697"/>
      <c r="E325" s="697"/>
      <c r="F325" s="658">
        <v>3</v>
      </c>
      <c r="G325" s="659"/>
      <c r="H325" s="659"/>
      <c r="I325" s="659"/>
      <c r="J325" s="659"/>
      <c r="K325" s="660"/>
      <c r="L325" s="197">
        <f>F330*N325</f>
        <v>10419.200000000001</v>
      </c>
      <c r="M325" s="259">
        <v>2</v>
      </c>
      <c r="N325" s="260">
        <v>0.4</v>
      </c>
    </row>
    <row r="326" spans="1:14" x14ac:dyDescent="0.25">
      <c r="A326" s="697"/>
      <c r="B326" s="697" t="s">
        <v>213</v>
      </c>
      <c r="C326" s="697"/>
      <c r="D326" s="697"/>
      <c r="E326" s="697"/>
      <c r="F326" s="658">
        <v>5</v>
      </c>
      <c r="G326" s="659"/>
      <c r="H326" s="659"/>
      <c r="I326" s="659"/>
      <c r="J326" s="659"/>
      <c r="K326" s="660"/>
      <c r="L326" s="197">
        <f>F330*N326</f>
        <v>15628.8</v>
      </c>
      <c r="M326" s="259">
        <v>2</v>
      </c>
      <c r="N326" s="260">
        <v>0.6</v>
      </c>
    </row>
    <row r="327" spans="1:14" x14ac:dyDescent="0.25">
      <c r="A327" s="697"/>
      <c r="B327" s="697" t="s">
        <v>214</v>
      </c>
      <c r="C327" s="697"/>
      <c r="D327" s="697"/>
      <c r="E327" s="697"/>
      <c r="F327" s="658">
        <v>7</v>
      </c>
      <c r="G327" s="659"/>
      <c r="H327" s="659"/>
      <c r="I327" s="659"/>
      <c r="J327" s="659"/>
      <c r="K327" s="660"/>
      <c r="N327" s="261"/>
    </row>
    <row r="328" spans="1:14" x14ac:dyDescent="0.25">
      <c r="A328" s="697"/>
      <c r="B328" s="697" t="s">
        <v>196</v>
      </c>
      <c r="C328" s="697"/>
      <c r="D328" s="697"/>
      <c r="E328" s="697"/>
      <c r="F328" s="698">
        <v>10419.200000000001</v>
      </c>
      <c r="G328" s="699"/>
      <c r="H328" s="699"/>
      <c r="I328" s="699"/>
      <c r="J328" s="699"/>
      <c r="K328" s="700"/>
      <c r="N328" s="261"/>
    </row>
    <row r="329" spans="1:14" x14ac:dyDescent="0.25">
      <c r="A329" s="697"/>
      <c r="B329" s="697" t="s">
        <v>197</v>
      </c>
      <c r="C329" s="697"/>
      <c r="D329" s="697"/>
      <c r="E329" s="697"/>
      <c r="F329" s="709">
        <v>15628.8</v>
      </c>
      <c r="G329" s="710"/>
      <c r="H329" s="710"/>
      <c r="I329" s="710"/>
      <c r="J329" s="710"/>
      <c r="K329" s="711"/>
      <c r="N329" s="261"/>
    </row>
    <row r="330" spans="1:14" x14ac:dyDescent="0.25">
      <c r="A330" s="697"/>
      <c r="B330" s="697" t="s">
        <v>198</v>
      </c>
      <c r="C330" s="697"/>
      <c r="D330" s="697"/>
      <c r="E330" s="697"/>
      <c r="F330" s="712">
        <f>D320*35.2/100</f>
        <v>26048</v>
      </c>
      <c r="G330" s="713"/>
      <c r="H330" s="713"/>
      <c r="I330" s="713"/>
      <c r="J330" s="713"/>
      <c r="K330" s="714"/>
      <c r="N330" s="261"/>
    </row>
    <row r="331" spans="1:14" ht="7.5" customHeight="1" x14ac:dyDescent="0.25">
      <c r="A331" s="280"/>
      <c r="B331" s="262"/>
      <c r="C331" s="262"/>
      <c r="D331" s="262"/>
      <c r="E331" s="262"/>
      <c r="F331" s="262"/>
      <c r="G331" s="262"/>
      <c r="H331" s="262"/>
      <c r="I331" s="262"/>
      <c r="J331" s="262"/>
      <c r="K331" s="281"/>
      <c r="L331" s="235"/>
      <c r="M331" s="235"/>
      <c r="N331" s="235"/>
    </row>
    <row r="332" spans="1:14" x14ac:dyDescent="0.25">
      <c r="A332" s="702" t="s">
        <v>215</v>
      </c>
      <c r="B332" s="703"/>
      <c r="C332" s="703"/>
      <c r="D332" s="703"/>
      <c r="E332" s="704"/>
      <c r="F332" s="697" t="s">
        <v>14</v>
      </c>
      <c r="G332" s="697"/>
      <c r="H332" s="697"/>
      <c r="I332" s="697" t="s">
        <v>15</v>
      </c>
      <c r="J332" s="697"/>
      <c r="K332" s="697"/>
    </row>
    <row r="333" spans="1:14" ht="30" x14ac:dyDescent="0.25">
      <c r="A333" s="697">
        <v>2</v>
      </c>
      <c r="B333" s="705" t="s">
        <v>17</v>
      </c>
      <c r="C333" s="705"/>
      <c r="D333" s="705"/>
      <c r="E333" s="705"/>
      <c r="F333" s="697" t="s">
        <v>363</v>
      </c>
      <c r="G333" s="697"/>
      <c r="H333" s="265" t="s">
        <v>217</v>
      </c>
      <c r="I333" s="265" t="s">
        <v>218</v>
      </c>
      <c r="J333" s="258" t="s">
        <v>162</v>
      </c>
      <c r="K333" s="265" t="s">
        <v>163</v>
      </c>
    </row>
    <row r="334" spans="1:14" ht="17.25" customHeight="1" x14ac:dyDescent="0.25">
      <c r="A334" s="697"/>
      <c r="B334" s="705" t="s">
        <v>164</v>
      </c>
      <c r="C334" s="705"/>
      <c r="D334" s="705"/>
      <c r="E334" s="705"/>
      <c r="F334" s="705" t="s">
        <v>369</v>
      </c>
      <c r="G334" s="705"/>
      <c r="H334" s="705"/>
      <c r="I334" s="705"/>
      <c r="J334" s="705"/>
      <c r="K334" s="705"/>
    </row>
    <row r="335" spans="1:14" x14ac:dyDescent="0.25">
      <c r="A335" s="697"/>
      <c r="B335" s="705" t="s">
        <v>166</v>
      </c>
      <c r="C335" s="705"/>
      <c r="D335" s="705"/>
      <c r="E335" s="705"/>
      <c r="F335" s="266">
        <v>5</v>
      </c>
      <c r="G335" s="258" t="s">
        <v>23</v>
      </c>
      <c r="H335" s="259"/>
      <c r="I335" s="266">
        <v>6</v>
      </c>
      <c r="J335" s="258" t="s">
        <v>23</v>
      </c>
      <c r="K335" s="259"/>
      <c r="L335" s="236">
        <v>40</v>
      </c>
    </row>
    <row r="336" spans="1:14" x14ac:dyDescent="0.25">
      <c r="A336" s="697"/>
      <c r="B336" s="705" t="s">
        <v>167</v>
      </c>
      <c r="C336" s="705"/>
      <c r="D336" s="705"/>
      <c r="E336" s="705"/>
      <c r="F336" s="59">
        <v>12</v>
      </c>
      <c r="G336" s="258" t="s">
        <v>23</v>
      </c>
      <c r="H336" s="259"/>
      <c r="I336" s="59">
        <v>14</v>
      </c>
      <c r="J336" s="258" t="s">
        <v>23</v>
      </c>
      <c r="K336" s="259"/>
      <c r="L336" s="236">
        <v>59.9968</v>
      </c>
    </row>
    <row r="337" spans="1:12" x14ac:dyDescent="0.25">
      <c r="A337" s="697"/>
      <c r="B337" s="705" t="s">
        <v>168</v>
      </c>
      <c r="C337" s="705"/>
      <c r="D337" s="705"/>
      <c r="E337" s="705"/>
      <c r="F337" s="59">
        <v>20</v>
      </c>
      <c r="G337" s="258" t="s">
        <v>23</v>
      </c>
      <c r="H337" s="259"/>
      <c r="I337" s="59">
        <v>25</v>
      </c>
      <c r="J337" s="258" t="s">
        <v>23</v>
      </c>
      <c r="K337" s="259"/>
      <c r="L337" s="237"/>
    </row>
    <row r="338" spans="1:12" x14ac:dyDescent="0.25">
      <c r="A338" s="697"/>
      <c r="B338" s="705" t="s">
        <v>187</v>
      </c>
      <c r="C338" s="705"/>
      <c r="D338" s="705"/>
      <c r="E338" s="705"/>
      <c r="F338" s="268">
        <f>F340*L335%/(F336-F335)</f>
        <v>500.66285714285721</v>
      </c>
      <c r="G338" s="259"/>
      <c r="H338" s="259"/>
      <c r="I338" s="268">
        <f>I340*L335%/(I336-I335)</f>
        <v>657.12</v>
      </c>
      <c r="J338" s="258"/>
      <c r="K338" s="258"/>
    </row>
    <row r="339" spans="1:12" x14ac:dyDescent="0.25">
      <c r="A339" s="697"/>
      <c r="B339" s="705" t="s">
        <v>187</v>
      </c>
      <c r="C339" s="705"/>
      <c r="D339" s="705"/>
      <c r="E339" s="705"/>
      <c r="F339" s="268">
        <f>F340*L336%/(F337-F336)</f>
        <v>657.08495360000006</v>
      </c>
      <c r="G339" s="259"/>
      <c r="H339" s="259"/>
      <c r="I339" s="268">
        <f>I340*L336%/(I337-I336)</f>
        <v>716.81994938181822</v>
      </c>
      <c r="J339" s="258"/>
      <c r="K339" s="258"/>
    </row>
    <row r="340" spans="1:12" x14ac:dyDescent="0.25">
      <c r="A340" s="697"/>
      <c r="B340" s="705" t="s">
        <v>27</v>
      </c>
      <c r="C340" s="705"/>
      <c r="D340" s="705"/>
      <c r="E340" s="705"/>
      <c r="F340" s="269">
        <f>F341*40/100</f>
        <v>8761.6</v>
      </c>
      <c r="G340" s="259"/>
      <c r="H340" s="259"/>
      <c r="I340" s="269">
        <f>F341*60/100</f>
        <v>13142.4</v>
      </c>
      <c r="J340" s="259"/>
      <c r="K340" s="259"/>
    </row>
    <row r="341" spans="1:12" x14ac:dyDescent="0.25">
      <c r="A341" s="695" t="s">
        <v>28</v>
      </c>
      <c r="B341" s="695"/>
      <c r="C341" s="695"/>
      <c r="D341" s="695"/>
      <c r="E341" s="695"/>
      <c r="F341" s="695">
        <f>D320*29.6/100</f>
        <v>21904</v>
      </c>
      <c r="G341" s="695"/>
      <c r="H341" s="695"/>
      <c r="I341" s="695"/>
      <c r="J341" s="695"/>
      <c r="K341" s="695"/>
    </row>
    <row r="342" spans="1:12" ht="20.25" x14ac:dyDescent="0.25">
      <c r="A342" s="696" t="s">
        <v>219</v>
      </c>
      <c r="B342" s="696"/>
      <c r="C342" s="696"/>
      <c r="D342" s="696"/>
      <c r="E342" s="696"/>
      <c r="F342" s="696"/>
      <c r="G342" s="696"/>
      <c r="H342" s="696"/>
      <c r="I342" s="696"/>
      <c r="J342" s="696"/>
      <c r="K342" s="696"/>
    </row>
    <row r="343" spans="1:12" x14ac:dyDescent="0.25">
      <c r="A343" s="697">
        <v>3</v>
      </c>
      <c r="B343" s="697" t="s">
        <v>190</v>
      </c>
      <c r="C343" s="697"/>
      <c r="D343" s="697"/>
      <c r="E343" s="697"/>
      <c r="F343" s="697" t="s">
        <v>363</v>
      </c>
      <c r="G343" s="697"/>
      <c r="H343" s="258" t="s">
        <v>159</v>
      </c>
      <c r="I343" s="697" t="s">
        <v>163</v>
      </c>
      <c r="J343" s="697"/>
      <c r="K343" s="697"/>
    </row>
    <row r="344" spans="1:12" ht="17.25" customHeight="1" x14ac:dyDescent="0.25">
      <c r="A344" s="697"/>
      <c r="B344" s="697" t="s">
        <v>220</v>
      </c>
      <c r="C344" s="697"/>
      <c r="D344" s="697"/>
      <c r="E344" s="697"/>
      <c r="F344" s="697" t="s">
        <v>221</v>
      </c>
      <c r="G344" s="697"/>
      <c r="H344" s="697"/>
      <c r="I344" s="697"/>
      <c r="J344" s="697"/>
      <c r="K344" s="697"/>
    </row>
    <row r="345" spans="1:12" x14ac:dyDescent="0.25">
      <c r="A345" s="697"/>
      <c r="B345" s="698" t="s">
        <v>222</v>
      </c>
      <c r="C345" s="699"/>
      <c r="D345" s="699"/>
      <c r="E345" s="700"/>
      <c r="F345" s="698" t="s">
        <v>365</v>
      </c>
      <c r="G345" s="699"/>
      <c r="H345" s="699"/>
      <c r="I345" s="699"/>
      <c r="J345" s="699"/>
      <c r="K345" s="700"/>
    </row>
    <row r="346" spans="1:12" x14ac:dyDescent="0.25">
      <c r="A346" s="697"/>
      <c r="B346" s="697" t="s">
        <v>193</v>
      </c>
      <c r="C346" s="697"/>
      <c r="D346" s="697"/>
      <c r="E346" s="697"/>
      <c r="F346" s="657">
        <v>10</v>
      </c>
      <c r="G346" s="657"/>
      <c r="H346" s="657"/>
      <c r="I346" s="657"/>
      <c r="J346" s="657"/>
      <c r="K346" s="657"/>
    </row>
    <row r="347" spans="1:12" x14ac:dyDescent="0.25">
      <c r="A347" s="697"/>
      <c r="B347" s="697" t="s">
        <v>194</v>
      </c>
      <c r="C347" s="697"/>
      <c r="D347" s="697"/>
      <c r="E347" s="697"/>
      <c r="F347" s="657">
        <v>15</v>
      </c>
      <c r="G347" s="657"/>
      <c r="H347" s="657"/>
      <c r="I347" s="657"/>
      <c r="J347" s="657"/>
      <c r="K347" s="657"/>
    </row>
    <row r="348" spans="1:12" x14ac:dyDescent="0.25">
      <c r="A348" s="697"/>
      <c r="B348" s="697" t="s">
        <v>195</v>
      </c>
      <c r="C348" s="697"/>
      <c r="D348" s="697"/>
      <c r="E348" s="697"/>
      <c r="F348" s="657">
        <v>25</v>
      </c>
      <c r="G348" s="657"/>
      <c r="H348" s="657"/>
      <c r="I348" s="657"/>
      <c r="J348" s="657"/>
      <c r="K348" s="657"/>
    </row>
    <row r="349" spans="1:12" x14ac:dyDescent="0.25">
      <c r="A349" s="697"/>
      <c r="B349" s="697" t="s">
        <v>224</v>
      </c>
      <c r="C349" s="697"/>
      <c r="D349" s="697"/>
      <c r="E349" s="697"/>
      <c r="F349" s="697">
        <v>2083.84</v>
      </c>
      <c r="G349" s="697"/>
      <c r="H349" s="697"/>
      <c r="I349" s="697"/>
      <c r="J349" s="697"/>
      <c r="K349" s="697"/>
    </row>
    <row r="350" spans="1:12" x14ac:dyDescent="0.25">
      <c r="A350" s="697"/>
      <c r="B350" s="697" t="s">
        <v>225</v>
      </c>
      <c r="C350" s="697"/>
      <c r="D350" s="697"/>
      <c r="E350" s="697"/>
      <c r="F350" s="701">
        <v>1562.88</v>
      </c>
      <c r="G350" s="701"/>
      <c r="H350" s="701"/>
      <c r="I350" s="701"/>
      <c r="J350" s="701"/>
      <c r="K350" s="701"/>
    </row>
    <row r="351" spans="1:12" x14ac:dyDescent="0.25">
      <c r="A351" s="697"/>
      <c r="B351" s="697" t="s">
        <v>226</v>
      </c>
      <c r="C351" s="697"/>
      <c r="D351" s="697"/>
      <c r="E351" s="697"/>
      <c r="F351" s="695">
        <f>D320*35.2/100</f>
        <v>26048</v>
      </c>
      <c r="G351" s="695"/>
      <c r="H351" s="695"/>
      <c r="I351" s="695"/>
      <c r="J351" s="695"/>
      <c r="K351" s="695"/>
    </row>
    <row r="352" spans="1:12" ht="20.25" x14ac:dyDescent="0.25">
      <c r="A352" s="715" t="s">
        <v>138</v>
      </c>
      <c r="B352" s="715"/>
      <c r="C352" s="715"/>
      <c r="D352" s="715"/>
      <c r="E352" s="715"/>
      <c r="F352" s="715"/>
      <c r="G352" s="715"/>
      <c r="H352" s="715"/>
      <c r="I352" s="715"/>
      <c r="J352" s="715"/>
      <c r="K352" s="715"/>
    </row>
    <row r="353" spans="1:14" ht="18.75" x14ac:dyDescent="0.25">
      <c r="A353" s="705" t="s">
        <v>139</v>
      </c>
      <c r="B353" s="705"/>
      <c r="C353" s="705"/>
      <c r="D353" s="716" t="s">
        <v>207</v>
      </c>
      <c r="E353" s="717"/>
      <c r="F353" s="717"/>
      <c r="G353" s="718"/>
      <c r="H353" s="718"/>
      <c r="I353" s="719" t="s">
        <v>141</v>
      </c>
      <c r="J353" s="719"/>
      <c r="K353" s="720"/>
    </row>
    <row r="354" spans="1:14" x14ac:dyDescent="0.25">
      <c r="A354" s="705" t="s">
        <v>2</v>
      </c>
      <c r="B354" s="705"/>
      <c r="C354" s="705"/>
      <c r="D354" s="245" t="s">
        <v>360</v>
      </c>
      <c r="E354" s="246"/>
      <c r="F354" s="246"/>
      <c r="G354" s="237"/>
      <c r="H354" s="237"/>
      <c r="I354" s="237"/>
      <c r="J354" s="237"/>
      <c r="K354" s="247"/>
    </row>
    <row r="355" spans="1:14" x14ac:dyDescent="0.25">
      <c r="A355" s="705" t="s">
        <v>143</v>
      </c>
      <c r="B355" s="705"/>
      <c r="C355" s="705"/>
      <c r="D355" s="270" t="s">
        <v>372</v>
      </c>
      <c r="E355" s="246"/>
      <c r="F355" s="246"/>
      <c r="G355" s="237"/>
      <c r="H355" s="237"/>
      <c r="I355" s="237"/>
      <c r="J355" s="237"/>
      <c r="K355" s="247"/>
    </row>
    <row r="356" spans="1:14" x14ac:dyDescent="0.25">
      <c r="A356" s="705" t="s">
        <v>6</v>
      </c>
      <c r="B356" s="705"/>
      <c r="C356" s="705"/>
      <c r="D356" s="721"/>
      <c r="E356" s="722"/>
      <c r="F356" s="722"/>
      <c r="G356" s="722"/>
      <c r="H356" s="273"/>
      <c r="I356" s="273"/>
      <c r="J356" s="273"/>
      <c r="K356" s="274"/>
    </row>
    <row r="357" spans="1:14" ht="15.75" customHeight="1" x14ac:dyDescent="0.25">
      <c r="A357" s="705" t="s">
        <v>153</v>
      </c>
      <c r="B357" s="705"/>
      <c r="C357" s="705"/>
      <c r="D357" s="706" t="s">
        <v>586</v>
      </c>
      <c r="E357" s="707"/>
      <c r="F357" s="707"/>
      <c r="G357" s="707"/>
      <c r="H357" s="707"/>
      <c r="I357" s="707"/>
      <c r="J357" s="707"/>
      <c r="K357" s="707"/>
      <c r="L357" s="197" t="s">
        <v>587</v>
      </c>
      <c r="M357" s="197" t="s">
        <v>588</v>
      </c>
      <c r="N357" s="197" t="s">
        <v>589</v>
      </c>
    </row>
    <row r="358" spans="1:14" x14ac:dyDescent="0.25">
      <c r="A358" s="705" t="s">
        <v>9</v>
      </c>
      <c r="B358" s="705"/>
      <c r="C358" s="705"/>
      <c r="D358" s="276" t="s">
        <v>10</v>
      </c>
      <c r="E358" s="276"/>
      <c r="F358" s="276"/>
      <c r="G358" s="277"/>
      <c r="H358" s="277"/>
      <c r="I358" s="277"/>
      <c r="J358" s="277"/>
      <c r="K358" s="278"/>
    </row>
    <row r="359" spans="1:14" x14ac:dyDescent="0.25">
      <c r="A359" s="705" t="s">
        <v>155</v>
      </c>
      <c r="B359" s="705"/>
      <c r="C359" s="705"/>
      <c r="D359" s="256">
        <v>74000</v>
      </c>
      <c r="E359" s="256"/>
      <c r="F359" s="256"/>
      <c r="G359" s="237"/>
      <c r="H359" s="237"/>
      <c r="I359" s="237"/>
      <c r="J359" s="237"/>
      <c r="K359" s="247"/>
    </row>
    <row r="360" spans="1:14" x14ac:dyDescent="0.25">
      <c r="A360" s="708" t="s">
        <v>156</v>
      </c>
      <c r="B360" s="708"/>
      <c r="C360" s="708"/>
      <c r="D360" s="279">
        <f>D359*5%</f>
        <v>3700</v>
      </c>
      <c r="E360" s="279"/>
      <c r="F360" s="279"/>
      <c r="G360" s="273"/>
      <c r="H360" s="273"/>
      <c r="I360" s="273"/>
      <c r="J360" s="273"/>
      <c r="K360" s="274"/>
    </row>
    <row r="361" spans="1:14" ht="20.25" x14ac:dyDescent="0.25">
      <c r="A361" s="696" t="s">
        <v>209</v>
      </c>
      <c r="B361" s="696"/>
      <c r="C361" s="696"/>
      <c r="D361" s="696"/>
      <c r="E361" s="696"/>
      <c r="F361" s="696"/>
      <c r="G361" s="696"/>
      <c r="H361" s="696"/>
      <c r="I361" s="696"/>
      <c r="J361" s="696"/>
      <c r="K361" s="696"/>
      <c r="L361" s="240"/>
      <c r="M361" s="240"/>
      <c r="N361" s="240"/>
    </row>
    <row r="362" spans="1:14" x14ac:dyDescent="0.25">
      <c r="A362" s="697">
        <v>1</v>
      </c>
      <c r="B362" s="697" t="s">
        <v>190</v>
      </c>
      <c r="C362" s="697"/>
      <c r="D362" s="697"/>
      <c r="E362" s="697"/>
      <c r="F362" s="697" t="s">
        <v>363</v>
      </c>
      <c r="G362" s="697"/>
      <c r="H362" s="258" t="s">
        <v>159</v>
      </c>
      <c r="I362" s="697" t="s">
        <v>163</v>
      </c>
      <c r="J362" s="697"/>
      <c r="K362" s="697"/>
    </row>
    <row r="363" spans="1:14" ht="28.5" customHeight="1" x14ac:dyDescent="0.25">
      <c r="A363" s="697"/>
      <c r="B363" s="697" t="s">
        <v>33</v>
      </c>
      <c r="C363" s="697"/>
      <c r="D363" s="697"/>
      <c r="E363" s="697"/>
      <c r="F363" s="698" t="s">
        <v>211</v>
      </c>
      <c r="G363" s="699"/>
      <c r="H363" s="699"/>
      <c r="I363" s="699"/>
      <c r="J363" s="699"/>
      <c r="K363" s="700"/>
    </row>
    <row r="364" spans="1:14" x14ac:dyDescent="0.25">
      <c r="A364" s="697"/>
      <c r="B364" s="697" t="s">
        <v>212</v>
      </c>
      <c r="C364" s="697"/>
      <c r="D364" s="697"/>
      <c r="E364" s="697"/>
      <c r="F364" s="658">
        <v>3</v>
      </c>
      <c r="G364" s="659"/>
      <c r="H364" s="659"/>
      <c r="I364" s="659"/>
      <c r="J364" s="659"/>
      <c r="K364" s="660"/>
      <c r="L364" s="197">
        <f>F369*N364</f>
        <v>10419.200000000001</v>
      </c>
      <c r="M364" s="259">
        <v>2</v>
      </c>
      <c r="N364" s="260">
        <v>0.4</v>
      </c>
    </row>
    <row r="365" spans="1:14" x14ac:dyDescent="0.25">
      <c r="A365" s="697"/>
      <c r="B365" s="697" t="s">
        <v>213</v>
      </c>
      <c r="C365" s="697"/>
      <c r="D365" s="697"/>
      <c r="E365" s="697"/>
      <c r="F365" s="658">
        <v>5</v>
      </c>
      <c r="G365" s="659"/>
      <c r="H365" s="659"/>
      <c r="I365" s="659"/>
      <c r="J365" s="659"/>
      <c r="K365" s="660"/>
      <c r="L365" s="197">
        <f>F369*N365</f>
        <v>15628.8</v>
      </c>
      <c r="M365" s="259">
        <v>2</v>
      </c>
      <c r="N365" s="260">
        <v>0.6</v>
      </c>
    </row>
    <row r="366" spans="1:14" x14ac:dyDescent="0.25">
      <c r="A366" s="697"/>
      <c r="B366" s="697" t="s">
        <v>214</v>
      </c>
      <c r="C366" s="697"/>
      <c r="D366" s="697"/>
      <c r="E366" s="697"/>
      <c r="F366" s="658">
        <v>7</v>
      </c>
      <c r="G366" s="659"/>
      <c r="H366" s="659"/>
      <c r="I366" s="659"/>
      <c r="J366" s="659"/>
      <c r="K366" s="660"/>
      <c r="N366" s="261"/>
    </row>
    <row r="367" spans="1:14" x14ac:dyDescent="0.25">
      <c r="A367" s="697"/>
      <c r="B367" s="697" t="s">
        <v>196</v>
      </c>
      <c r="C367" s="697"/>
      <c r="D367" s="697"/>
      <c r="E367" s="697"/>
      <c r="F367" s="698">
        <v>10419.200000000001</v>
      </c>
      <c r="G367" s="699"/>
      <c r="H367" s="699"/>
      <c r="I367" s="699"/>
      <c r="J367" s="699"/>
      <c r="K367" s="700"/>
      <c r="N367" s="261"/>
    </row>
    <row r="368" spans="1:14" x14ac:dyDescent="0.25">
      <c r="A368" s="697"/>
      <c r="B368" s="697" t="s">
        <v>197</v>
      </c>
      <c r="C368" s="697"/>
      <c r="D368" s="697"/>
      <c r="E368" s="697"/>
      <c r="F368" s="709">
        <v>15628.8</v>
      </c>
      <c r="G368" s="710"/>
      <c r="H368" s="710"/>
      <c r="I368" s="710"/>
      <c r="J368" s="710"/>
      <c r="K368" s="711"/>
      <c r="N368" s="261"/>
    </row>
    <row r="369" spans="1:14" x14ac:dyDescent="0.25">
      <c r="A369" s="697"/>
      <c r="B369" s="697" t="s">
        <v>198</v>
      </c>
      <c r="C369" s="697"/>
      <c r="D369" s="697"/>
      <c r="E369" s="697"/>
      <c r="F369" s="712">
        <f>D359*35.2/100</f>
        <v>26048</v>
      </c>
      <c r="G369" s="713"/>
      <c r="H369" s="713"/>
      <c r="I369" s="713"/>
      <c r="J369" s="713"/>
      <c r="K369" s="714"/>
      <c r="N369" s="261"/>
    </row>
    <row r="370" spans="1:14" ht="7.5" customHeight="1" x14ac:dyDescent="0.25">
      <c r="A370" s="235"/>
      <c r="B370" s="262"/>
      <c r="C370" s="262"/>
      <c r="D370" s="262"/>
      <c r="E370" s="262"/>
      <c r="F370" s="262"/>
      <c r="G370" s="262"/>
      <c r="H370" s="262"/>
      <c r="I370" s="262"/>
      <c r="J370" s="262"/>
      <c r="K370" s="262"/>
      <c r="L370" s="235"/>
      <c r="M370" s="235"/>
      <c r="N370" s="235"/>
    </row>
    <row r="371" spans="1:14" x14ac:dyDescent="0.25">
      <c r="A371" s="702" t="s">
        <v>215</v>
      </c>
      <c r="B371" s="703"/>
      <c r="C371" s="703"/>
      <c r="D371" s="703"/>
      <c r="E371" s="704"/>
      <c r="F371" s="697" t="s">
        <v>14</v>
      </c>
      <c r="G371" s="697"/>
      <c r="H371" s="697"/>
      <c r="I371" s="697" t="s">
        <v>15</v>
      </c>
      <c r="J371" s="697"/>
      <c r="K371" s="697"/>
    </row>
    <row r="372" spans="1:14" ht="30" x14ac:dyDescent="0.25">
      <c r="A372" s="697">
        <v>2</v>
      </c>
      <c r="B372" s="705" t="s">
        <v>17</v>
      </c>
      <c r="C372" s="705"/>
      <c r="D372" s="705"/>
      <c r="E372" s="705"/>
      <c r="F372" s="697" t="s">
        <v>363</v>
      </c>
      <c r="G372" s="697"/>
      <c r="H372" s="265" t="s">
        <v>217</v>
      </c>
      <c r="I372" s="265" t="s">
        <v>218</v>
      </c>
      <c r="J372" s="258" t="s">
        <v>162</v>
      </c>
      <c r="K372" s="265" t="s">
        <v>163</v>
      </c>
    </row>
    <row r="373" spans="1:14" x14ac:dyDescent="0.25">
      <c r="A373" s="697"/>
      <c r="B373" s="705" t="s">
        <v>164</v>
      </c>
      <c r="C373" s="705"/>
      <c r="D373" s="705"/>
      <c r="E373" s="705"/>
      <c r="F373" s="705" t="s">
        <v>369</v>
      </c>
      <c r="G373" s="705"/>
      <c r="H373" s="705"/>
      <c r="I373" s="705"/>
      <c r="J373" s="705"/>
      <c r="K373" s="705"/>
    </row>
    <row r="374" spans="1:14" x14ac:dyDescent="0.25">
      <c r="A374" s="697"/>
      <c r="B374" s="705" t="s">
        <v>166</v>
      </c>
      <c r="C374" s="705"/>
      <c r="D374" s="705"/>
      <c r="E374" s="705"/>
      <c r="F374" s="266">
        <v>5</v>
      </c>
      <c r="G374" s="258" t="s">
        <v>23</v>
      </c>
      <c r="H374" s="259"/>
      <c r="I374" s="266">
        <v>6</v>
      </c>
      <c r="J374" s="258" t="s">
        <v>23</v>
      </c>
      <c r="K374" s="259"/>
      <c r="L374" s="236">
        <v>40</v>
      </c>
    </row>
    <row r="375" spans="1:14" x14ac:dyDescent="0.25">
      <c r="A375" s="697"/>
      <c r="B375" s="705" t="s">
        <v>167</v>
      </c>
      <c r="C375" s="705"/>
      <c r="D375" s="705"/>
      <c r="E375" s="705"/>
      <c r="F375" s="59">
        <v>12</v>
      </c>
      <c r="G375" s="258" t="s">
        <v>23</v>
      </c>
      <c r="H375" s="259"/>
      <c r="I375" s="59">
        <v>14</v>
      </c>
      <c r="J375" s="258" t="s">
        <v>23</v>
      </c>
      <c r="K375" s="259"/>
      <c r="L375" s="236">
        <v>59.9968</v>
      </c>
    </row>
    <row r="376" spans="1:14" x14ac:dyDescent="0.25">
      <c r="A376" s="697"/>
      <c r="B376" s="705" t="s">
        <v>168</v>
      </c>
      <c r="C376" s="705"/>
      <c r="D376" s="705"/>
      <c r="E376" s="705"/>
      <c r="F376" s="59">
        <v>20</v>
      </c>
      <c r="G376" s="258" t="s">
        <v>23</v>
      </c>
      <c r="H376" s="259"/>
      <c r="I376" s="59">
        <v>25</v>
      </c>
      <c r="J376" s="258" t="s">
        <v>23</v>
      </c>
      <c r="K376" s="259"/>
      <c r="L376" s="237"/>
    </row>
    <row r="377" spans="1:14" x14ac:dyDescent="0.25">
      <c r="A377" s="697"/>
      <c r="B377" s="705" t="s">
        <v>187</v>
      </c>
      <c r="C377" s="705"/>
      <c r="D377" s="705"/>
      <c r="E377" s="705"/>
      <c r="F377" s="268">
        <f>F379*L374%/(F375-F374)</f>
        <v>500.66285714285721</v>
      </c>
      <c r="G377" s="259"/>
      <c r="H377" s="259"/>
      <c r="I377" s="268">
        <f>I379*L374%/(I375-I374)</f>
        <v>657.12</v>
      </c>
      <c r="J377" s="258"/>
      <c r="K377" s="258"/>
    </row>
    <row r="378" spans="1:14" x14ac:dyDescent="0.25">
      <c r="A378" s="697"/>
      <c r="B378" s="705" t="s">
        <v>187</v>
      </c>
      <c r="C378" s="705"/>
      <c r="D378" s="705"/>
      <c r="E378" s="705"/>
      <c r="F378" s="268">
        <f>F379*L375%/(F376-F375)</f>
        <v>657.08495360000006</v>
      </c>
      <c r="G378" s="259"/>
      <c r="H378" s="259"/>
      <c r="I378" s="268">
        <f>I379*L375%/(I376-I375)</f>
        <v>716.81994938181822</v>
      </c>
      <c r="J378" s="258"/>
      <c r="K378" s="258"/>
    </row>
    <row r="379" spans="1:14" x14ac:dyDescent="0.25">
      <c r="A379" s="697"/>
      <c r="B379" s="705" t="s">
        <v>27</v>
      </c>
      <c r="C379" s="705"/>
      <c r="D379" s="705"/>
      <c r="E379" s="705"/>
      <c r="F379" s="269">
        <f>F380*40/100</f>
        <v>8761.6</v>
      </c>
      <c r="G379" s="259"/>
      <c r="H379" s="259"/>
      <c r="I379" s="269">
        <f>F380*60/100</f>
        <v>13142.4</v>
      </c>
      <c r="J379" s="259"/>
      <c r="K379" s="259"/>
    </row>
    <row r="380" spans="1:14" x14ac:dyDescent="0.25">
      <c r="A380" s="695" t="s">
        <v>28</v>
      </c>
      <c r="B380" s="695"/>
      <c r="C380" s="695"/>
      <c r="D380" s="695"/>
      <c r="E380" s="695"/>
      <c r="F380" s="695">
        <f>D359*29.6/100</f>
        <v>21904</v>
      </c>
      <c r="G380" s="695"/>
      <c r="H380" s="695"/>
      <c r="I380" s="695"/>
      <c r="J380" s="695"/>
      <c r="K380" s="695"/>
    </row>
    <row r="381" spans="1:14" ht="20.25" x14ac:dyDescent="0.25">
      <c r="A381" s="696" t="s">
        <v>219</v>
      </c>
      <c r="B381" s="696"/>
      <c r="C381" s="696"/>
      <c r="D381" s="696"/>
      <c r="E381" s="696"/>
      <c r="F381" s="696"/>
      <c r="G381" s="696"/>
      <c r="H381" s="696"/>
      <c r="I381" s="696"/>
      <c r="J381" s="696"/>
      <c r="K381" s="696"/>
    </row>
    <row r="382" spans="1:14" x14ac:dyDescent="0.25">
      <c r="A382" s="697">
        <v>3</v>
      </c>
      <c r="B382" s="697" t="s">
        <v>190</v>
      </c>
      <c r="C382" s="697"/>
      <c r="D382" s="697"/>
      <c r="E382" s="697"/>
      <c r="F382" s="697" t="s">
        <v>363</v>
      </c>
      <c r="G382" s="697"/>
      <c r="H382" s="258" t="s">
        <v>159</v>
      </c>
      <c r="I382" s="697" t="s">
        <v>163</v>
      </c>
      <c r="J382" s="697"/>
      <c r="K382" s="697"/>
    </row>
    <row r="383" spans="1:14" ht="18" customHeight="1" x14ac:dyDescent="0.25">
      <c r="A383" s="697"/>
      <c r="B383" s="697" t="s">
        <v>220</v>
      </c>
      <c r="C383" s="697"/>
      <c r="D383" s="697"/>
      <c r="E383" s="697"/>
      <c r="F383" s="697" t="s">
        <v>221</v>
      </c>
      <c r="G383" s="697"/>
      <c r="H383" s="697"/>
      <c r="I383" s="697"/>
      <c r="J383" s="697"/>
      <c r="K383" s="697"/>
    </row>
    <row r="384" spans="1:14" x14ac:dyDescent="0.25">
      <c r="A384" s="697"/>
      <c r="B384" s="698" t="s">
        <v>222</v>
      </c>
      <c r="C384" s="699"/>
      <c r="D384" s="699"/>
      <c r="E384" s="700"/>
      <c r="F384" s="698" t="s">
        <v>365</v>
      </c>
      <c r="G384" s="699"/>
      <c r="H384" s="699"/>
      <c r="I384" s="699"/>
      <c r="J384" s="699"/>
      <c r="K384" s="700"/>
    </row>
    <row r="385" spans="1:11" x14ac:dyDescent="0.25">
      <c r="A385" s="697"/>
      <c r="B385" s="697" t="s">
        <v>193</v>
      </c>
      <c r="C385" s="697"/>
      <c r="D385" s="697"/>
      <c r="E385" s="697"/>
      <c r="F385" s="657">
        <v>10</v>
      </c>
      <c r="G385" s="657"/>
      <c r="H385" s="657"/>
      <c r="I385" s="657"/>
      <c r="J385" s="657"/>
      <c r="K385" s="657"/>
    </row>
    <row r="386" spans="1:11" x14ac:dyDescent="0.25">
      <c r="A386" s="697"/>
      <c r="B386" s="697" t="s">
        <v>194</v>
      </c>
      <c r="C386" s="697"/>
      <c r="D386" s="697"/>
      <c r="E386" s="697"/>
      <c r="F386" s="657">
        <v>15</v>
      </c>
      <c r="G386" s="657"/>
      <c r="H386" s="657"/>
      <c r="I386" s="657"/>
      <c r="J386" s="657"/>
      <c r="K386" s="657"/>
    </row>
    <row r="387" spans="1:11" x14ac:dyDescent="0.25">
      <c r="A387" s="697"/>
      <c r="B387" s="697" t="s">
        <v>195</v>
      </c>
      <c r="C387" s="697"/>
      <c r="D387" s="697"/>
      <c r="E387" s="697"/>
      <c r="F387" s="657">
        <v>25</v>
      </c>
      <c r="G387" s="657"/>
      <c r="H387" s="657"/>
      <c r="I387" s="657"/>
      <c r="J387" s="657"/>
      <c r="K387" s="657"/>
    </row>
    <row r="388" spans="1:11" x14ac:dyDescent="0.25">
      <c r="A388" s="697"/>
      <c r="B388" s="697" t="s">
        <v>224</v>
      </c>
      <c r="C388" s="697"/>
      <c r="D388" s="697"/>
      <c r="E388" s="697"/>
      <c r="F388" s="697">
        <v>2083.84</v>
      </c>
      <c r="G388" s="697"/>
      <c r="H388" s="697"/>
      <c r="I388" s="697"/>
      <c r="J388" s="697"/>
      <c r="K388" s="697"/>
    </row>
    <row r="389" spans="1:11" x14ac:dyDescent="0.25">
      <c r="A389" s="697"/>
      <c r="B389" s="697" t="s">
        <v>225</v>
      </c>
      <c r="C389" s="697"/>
      <c r="D389" s="697"/>
      <c r="E389" s="697"/>
      <c r="F389" s="701">
        <v>1562.88</v>
      </c>
      <c r="G389" s="701"/>
      <c r="H389" s="701"/>
      <c r="I389" s="701"/>
      <c r="J389" s="701"/>
      <c r="K389" s="701"/>
    </row>
    <row r="390" spans="1:11" x14ac:dyDescent="0.25">
      <c r="A390" s="697"/>
      <c r="B390" s="697" t="s">
        <v>226</v>
      </c>
      <c r="C390" s="697"/>
      <c r="D390" s="697"/>
      <c r="E390" s="697"/>
      <c r="F390" s="695">
        <f>D359*35.2/100</f>
        <v>26048</v>
      </c>
      <c r="G390" s="695"/>
      <c r="H390" s="695"/>
      <c r="I390" s="695"/>
      <c r="J390" s="695"/>
      <c r="K390" s="695"/>
    </row>
  </sheetData>
  <mergeCells count="689">
    <mergeCell ref="A186:K186"/>
    <mergeCell ref="A187:A195"/>
    <mergeCell ref="B187:E187"/>
    <mergeCell ref="F187:G187"/>
    <mergeCell ref="I187:K187"/>
    <mergeCell ref="B188:E188"/>
    <mergeCell ref="F188:K188"/>
    <mergeCell ref="B189:E189"/>
    <mergeCell ref="F189:K189"/>
    <mergeCell ref="B190:E190"/>
    <mergeCell ref="B194:E194"/>
    <mergeCell ref="F194:K194"/>
    <mergeCell ref="B195:E195"/>
    <mergeCell ref="F195:K195"/>
    <mergeCell ref="F190:K190"/>
    <mergeCell ref="B191:E191"/>
    <mergeCell ref="F191:K191"/>
    <mergeCell ref="B192:E192"/>
    <mergeCell ref="F192:K192"/>
    <mergeCell ref="B193:E193"/>
    <mergeCell ref="F193:K193"/>
    <mergeCell ref="B181:E181"/>
    <mergeCell ref="B182:E182"/>
    <mergeCell ref="B183:E183"/>
    <mergeCell ref="B184:E184"/>
    <mergeCell ref="A185:E185"/>
    <mergeCell ref="F185:K185"/>
    <mergeCell ref="A176:E176"/>
    <mergeCell ref="F176:H176"/>
    <mergeCell ref="I176:K176"/>
    <mergeCell ref="A177:A184"/>
    <mergeCell ref="B177:E177"/>
    <mergeCell ref="F177:G177"/>
    <mergeCell ref="B178:E178"/>
    <mergeCell ref="F178:K178"/>
    <mergeCell ref="B179:E179"/>
    <mergeCell ref="B180:E180"/>
    <mergeCell ref="A163:C163"/>
    <mergeCell ref="A164:C164"/>
    <mergeCell ref="A165:C165"/>
    <mergeCell ref="A166:K166"/>
    <mergeCell ref="A167:A174"/>
    <mergeCell ref="B167:E167"/>
    <mergeCell ref="F167:G167"/>
    <mergeCell ref="I167:K167"/>
    <mergeCell ref="B168:E168"/>
    <mergeCell ref="F168:K168"/>
    <mergeCell ref="B172:E172"/>
    <mergeCell ref="F172:K172"/>
    <mergeCell ref="B173:E173"/>
    <mergeCell ref="F173:K173"/>
    <mergeCell ref="B174:E174"/>
    <mergeCell ref="F174:K174"/>
    <mergeCell ref="B169:E169"/>
    <mergeCell ref="F169:K169"/>
    <mergeCell ref="B170:E170"/>
    <mergeCell ref="F170:K170"/>
    <mergeCell ref="B171:E171"/>
    <mergeCell ref="F171:K171"/>
    <mergeCell ref="A160:C160"/>
    <mergeCell ref="A161:C161"/>
    <mergeCell ref="D161:G161"/>
    <mergeCell ref="A162:C162"/>
    <mergeCell ref="D162:K162"/>
    <mergeCell ref="B155:E155"/>
    <mergeCell ref="F155:K155"/>
    <mergeCell ref="A157:K157"/>
    <mergeCell ref="A158:C158"/>
    <mergeCell ref="D158:F158"/>
    <mergeCell ref="G158:H158"/>
    <mergeCell ref="I158:K158"/>
    <mergeCell ref="B154:E154"/>
    <mergeCell ref="F154:K154"/>
    <mergeCell ref="B149:E149"/>
    <mergeCell ref="F149:K149"/>
    <mergeCell ref="B150:E150"/>
    <mergeCell ref="F150:K150"/>
    <mergeCell ref="B151:E151"/>
    <mergeCell ref="F151:K151"/>
    <mergeCell ref="A159:C159"/>
    <mergeCell ref="B144:E144"/>
    <mergeCell ref="A145:E145"/>
    <mergeCell ref="F145:K145"/>
    <mergeCell ref="A146:K146"/>
    <mergeCell ref="A147:A155"/>
    <mergeCell ref="B147:E147"/>
    <mergeCell ref="F147:G147"/>
    <mergeCell ref="I147:K147"/>
    <mergeCell ref="B148:E148"/>
    <mergeCell ref="F148:K148"/>
    <mergeCell ref="A137:A144"/>
    <mergeCell ref="B137:E137"/>
    <mergeCell ref="F137:G137"/>
    <mergeCell ref="B138:E138"/>
    <mergeCell ref="F138:K138"/>
    <mergeCell ref="B139:E139"/>
    <mergeCell ref="B140:E140"/>
    <mergeCell ref="B141:E141"/>
    <mergeCell ref="B142:E142"/>
    <mergeCell ref="B143:E143"/>
    <mergeCell ref="B152:E152"/>
    <mergeCell ref="F152:K152"/>
    <mergeCell ref="B153:E153"/>
    <mergeCell ref="F153:K153"/>
    <mergeCell ref="A136:E136"/>
    <mergeCell ref="F136:H136"/>
    <mergeCell ref="I136:K136"/>
    <mergeCell ref="F129:K129"/>
    <mergeCell ref="B130:E130"/>
    <mergeCell ref="F130:K130"/>
    <mergeCell ref="B131:E131"/>
    <mergeCell ref="F131:K131"/>
    <mergeCell ref="B132:E132"/>
    <mergeCell ref="F132:K132"/>
    <mergeCell ref="A124:C124"/>
    <mergeCell ref="A125:C125"/>
    <mergeCell ref="A126:K126"/>
    <mergeCell ref="A127:A134"/>
    <mergeCell ref="B127:E127"/>
    <mergeCell ref="F127:G127"/>
    <mergeCell ref="I127:K127"/>
    <mergeCell ref="B128:E128"/>
    <mergeCell ref="F128:K128"/>
    <mergeCell ref="B129:E129"/>
    <mergeCell ref="B133:E133"/>
    <mergeCell ref="F133:K133"/>
    <mergeCell ref="B134:E134"/>
    <mergeCell ref="F134:K134"/>
    <mergeCell ref="A120:C120"/>
    <mergeCell ref="A121:C121"/>
    <mergeCell ref="A122:C122"/>
    <mergeCell ref="D122:K122"/>
    <mergeCell ref="A123:C123"/>
    <mergeCell ref="B115:E115"/>
    <mergeCell ref="F115:K115"/>
    <mergeCell ref="A117:K117"/>
    <mergeCell ref="A118:C118"/>
    <mergeCell ref="D118:F118"/>
    <mergeCell ref="G118:H118"/>
    <mergeCell ref="I118:K118"/>
    <mergeCell ref="B114:E114"/>
    <mergeCell ref="F114:K114"/>
    <mergeCell ref="B109:E109"/>
    <mergeCell ref="F109:K109"/>
    <mergeCell ref="B110:E110"/>
    <mergeCell ref="F110:K110"/>
    <mergeCell ref="B111:E111"/>
    <mergeCell ref="F111:K111"/>
    <mergeCell ref="A119:C119"/>
    <mergeCell ref="B104:E104"/>
    <mergeCell ref="A105:E105"/>
    <mergeCell ref="F105:K105"/>
    <mergeCell ref="A106:K106"/>
    <mergeCell ref="A107:A115"/>
    <mergeCell ref="B107:E107"/>
    <mergeCell ref="F107:G107"/>
    <mergeCell ref="I107:K107"/>
    <mergeCell ref="B108:E108"/>
    <mergeCell ref="F108:K108"/>
    <mergeCell ref="A97:A104"/>
    <mergeCell ref="B97:E97"/>
    <mergeCell ref="F97:G97"/>
    <mergeCell ref="B98:E98"/>
    <mergeCell ref="F98:K98"/>
    <mergeCell ref="B99:E99"/>
    <mergeCell ref="B100:E100"/>
    <mergeCell ref="B101:E101"/>
    <mergeCell ref="B102:E102"/>
    <mergeCell ref="B103:E103"/>
    <mergeCell ref="B112:E112"/>
    <mergeCell ref="F112:K112"/>
    <mergeCell ref="B113:E113"/>
    <mergeCell ref="F113:K113"/>
    <mergeCell ref="A96:E96"/>
    <mergeCell ref="F96:H96"/>
    <mergeCell ref="I96:K96"/>
    <mergeCell ref="F89:K89"/>
    <mergeCell ref="B90:E90"/>
    <mergeCell ref="F90:K90"/>
    <mergeCell ref="B91:E91"/>
    <mergeCell ref="F91:K91"/>
    <mergeCell ref="B92:E92"/>
    <mergeCell ref="F92:K92"/>
    <mergeCell ref="A84:C84"/>
    <mergeCell ref="A85:C85"/>
    <mergeCell ref="A86:K86"/>
    <mergeCell ref="A87:A94"/>
    <mergeCell ref="B87:E87"/>
    <mergeCell ref="F87:G87"/>
    <mergeCell ref="I87:K87"/>
    <mergeCell ref="B88:E88"/>
    <mergeCell ref="F88:K88"/>
    <mergeCell ref="B89:E89"/>
    <mergeCell ref="B93:E93"/>
    <mergeCell ref="F93:K93"/>
    <mergeCell ref="B94:E94"/>
    <mergeCell ref="F94:K94"/>
    <mergeCell ref="A80:C80"/>
    <mergeCell ref="A81:C81"/>
    <mergeCell ref="A82:C82"/>
    <mergeCell ref="D82:K82"/>
    <mergeCell ref="A83:C83"/>
    <mergeCell ref="B75:E75"/>
    <mergeCell ref="F75:K75"/>
    <mergeCell ref="A77:K77"/>
    <mergeCell ref="A78:C78"/>
    <mergeCell ref="D78:F78"/>
    <mergeCell ref="G78:H78"/>
    <mergeCell ref="I78:K78"/>
    <mergeCell ref="B74:E74"/>
    <mergeCell ref="F74:K74"/>
    <mergeCell ref="B69:E69"/>
    <mergeCell ref="F69:K69"/>
    <mergeCell ref="B70:E70"/>
    <mergeCell ref="F70:K70"/>
    <mergeCell ref="B71:E71"/>
    <mergeCell ref="F71:K71"/>
    <mergeCell ref="A79:C79"/>
    <mergeCell ref="B64:E64"/>
    <mergeCell ref="A65:E65"/>
    <mergeCell ref="F65:K65"/>
    <mergeCell ref="A66:K66"/>
    <mergeCell ref="A67:A75"/>
    <mergeCell ref="B67:E67"/>
    <mergeCell ref="F67:G67"/>
    <mergeCell ref="I67:K67"/>
    <mergeCell ref="B68:E68"/>
    <mergeCell ref="F68:K68"/>
    <mergeCell ref="A57:A64"/>
    <mergeCell ref="B57:E57"/>
    <mergeCell ref="F57:G57"/>
    <mergeCell ref="B58:E58"/>
    <mergeCell ref="F58:K58"/>
    <mergeCell ref="B59:E59"/>
    <mergeCell ref="B60:E60"/>
    <mergeCell ref="B61:E61"/>
    <mergeCell ref="B62:E62"/>
    <mergeCell ref="B63:E63"/>
    <mergeCell ref="B72:E72"/>
    <mergeCell ref="F72:K72"/>
    <mergeCell ref="B73:E73"/>
    <mergeCell ref="F73:K73"/>
    <mergeCell ref="A56:E56"/>
    <mergeCell ref="F56:H56"/>
    <mergeCell ref="I56:K56"/>
    <mergeCell ref="F49:K49"/>
    <mergeCell ref="B50:E50"/>
    <mergeCell ref="F50:K50"/>
    <mergeCell ref="B51:E51"/>
    <mergeCell ref="F51:K51"/>
    <mergeCell ref="B52:E52"/>
    <mergeCell ref="F52:K52"/>
    <mergeCell ref="A45:C45"/>
    <mergeCell ref="A46:K46"/>
    <mergeCell ref="A47:A54"/>
    <mergeCell ref="B47:E47"/>
    <mergeCell ref="F47:G47"/>
    <mergeCell ref="I47:K47"/>
    <mergeCell ref="B48:E48"/>
    <mergeCell ref="F48:K48"/>
    <mergeCell ref="B49:E49"/>
    <mergeCell ref="B53:E53"/>
    <mergeCell ref="F53:K53"/>
    <mergeCell ref="B54:E54"/>
    <mergeCell ref="F54:K54"/>
    <mergeCell ref="A41:C41"/>
    <mergeCell ref="A42:C42"/>
    <mergeCell ref="A43:C43"/>
    <mergeCell ref="D43:K43"/>
    <mergeCell ref="A44:C44"/>
    <mergeCell ref="B37:E37"/>
    <mergeCell ref="F37:K37"/>
    <mergeCell ref="A38:K38"/>
    <mergeCell ref="A39:C39"/>
    <mergeCell ref="D39:F39"/>
    <mergeCell ref="G39:H39"/>
    <mergeCell ref="I39:K39"/>
    <mergeCell ref="B36:E36"/>
    <mergeCell ref="F36:K36"/>
    <mergeCell ref="B31:E31"/>
    <mergeCell ref="F31:K31"/>
    <mergeCell ref="B32:E32"/>
    <mergeCell ref="F32:K32"/>
    <mergeCell ref="B33:E33"/>
    <mergeCell ref="F33:K33"/>
    <mergeCell ref="A40:C40"/>
    <mergeCell ref="B26:E26"/>
    <mergeCell ref="A27:E27"/>
    <mergeCell ref="F27:K27"/>
    <mergeCell ref="A28:K28"/>
    <mergeCell ref="A29:A37"/>
    <mergeCell ref="B29:E29"/>
    <mergeCell ref="F29:G29"/>
    <mergeCell ref="I29:K29"/>
    <mergeCell ref="B30:E30"/>
    <mergeCell ref="F30:K30"/>
    <mergeCell ref="A19:A26"/>
    <mergeCell ref="B19:E19"/>
    <mergeCell ref="F19:G19"/>
    <mergeCell ref="B20:E20"/>
    <mergeCell ref="F20:K20"/>
    <mergeCell ref="B21:E21"/>
    <mergeCell ref="B22:E22"/>
    <mergeCell ref="B23:E23"/>
    <mergeCell ref="B24:E24"/>
    <mergeCell ref="B25:E25"/>
    <mergeCell ref="B34:E34"/>
    <mergeCell ref="F34:K34"/>
    <mergeCell ref="B35:E35"/>
    <mergeCell ref="F35:K35"/>
    <mergeCell ref="A18:E18"/>
    <mergeCell ref="F18:H18"/>
    <mergeCell ref="I18:K18"/>
    <mergeCell ref="B12:E12"/>
    <mergeCell ref="F12:K12"/>
    <mergeCell ref="B13:E13"/>
    <mergeCell ref="F13:K13"/>
    <mergeCell ref="B14:E14"/>
    <mergeCell ref="F14:K14"/>
    <mergeCell ref="A8:K8"/>
    <mergeCell ref="A9:A16"/>
    <mergeCell ref="B9:E9"/>
    <mergeCell ref="F9:G9"/>
    <mergeCell ref="I9:K9"/>
    <mergeCell ref="B10:E10"/>
    <mergeCell ref="F10:K10"/>
    <mergeCell ref="B11:E11"/>
    <mergeCell ref="F11:K11"/>
    <mergeCell ref="B15:E15"/>
    <mergeCell ref="F15:K15"/>
    <mergeCell ref="B16:E16"/>
    <mergeCell ref="F16:K16"/>
    <mergeCell ref="A4:C4"/>
    <mergeCell ref="A5:C5"/>
    <mergeCell ref="A6:C6"/>
    <mergeCell ref="D6:K6"/>
    <mergeCell ref="A7:C7"/>
    <mergeCell ref="A1:K1"/>
    <mergeCell ref="A2:C2"/>
    <mergeCell ref="D2:F2"/>
    <mergeCell ref="G2:H2"/>
    <mergeCell ref="I2:K2"/>
    <mergeCell ref="A3:C3"/>
    <mergeCell ref="A196:K196"/>
    <mergeCell ref="A197:C197"/>
    <mergeCell ref="D197:F197"/>
    <mergeCell ref="G197:H197"/>
    <mergeCell ref="I197:K197"/>
    <mergeCell ref="A198:C198"/>
    <mergeCell ref="A199:C199"/>
    <mergeCell ref="A200:C200"/>
    <mergeCell ref="A201:C201"/>
    <mergeCell ref="D201:K201"/>
    <mergeCell ref="A202:C202"/>
    <mergeCell ref="A203:C203"/>
    <mergeCell ref="A204:C204"/>
    <mergeCell ref="A205:K205"/>
    <mergeCell ref="A206:A213"/>
    <mergeCell ref="B206:E206"/>
    <mergeCell ref="F206:G206"/>
    <mergeCell ref="I206:K206"/>
    <mergeCell ref="B207:E207"/>
    <mergeCell ref="F207:K207"/>
    <mergeCell ref="B208:E208"/>
    <mergeCell ref="F208:K208"/>
    <mergeCell ref="B209:E209"/>
    <mergeCell ref="F209:K209"/>
    <mergeCell ref="B210:E210"/>
    <mergeCell ref="F210:K210"/>
    <mergeCell ref="B211:E211"/>
    <mergeCell ref="F211:K211"/>
    <mergeCell ref="B212:E212"/>
    <mergeCell ref="F212:K212"/>
    <mergeCell ref="B213:E213"/>
    <mergeCell ref="F213:K213"/>
    <mergeCell ref="A215:E215"/>
    <mergeCell ref="F215:H215"/>
    <mergeCell ref="I215:K215"/>
    <mergeCell ref="A216:A223"/>
    <mergeCell ref="B216:E216"/>
    <mergeCell ref="F216:G216"/>
    <mergeCell ref="B217:E217"/>
    <mergeCell ref="F217:K217"/>
    <mergeCell ref="B218:E218"/>
    <mergeCell ref="B219:E219"/>
    <mergeCell ref="B220:E220"/>
    <mergeCell ref="B221:E221"/>
    <mergeCell ref="B222:E222"/>
    <mergeCell ref="B223:E223"/>
    <mergeCell ref="A224:E224"/>
    <mergeCell ref="F224:K224"/>
    <mergeCell ref="A225:K225"/>
    <mergeCell ref="A226:A234"/>
    <mergeCell ref="B226:E226"/>
    <mergeCell ref="F226:G226"/>
    <mergeCell ref="I226:K226"/>
    <mergeCell ref="B227:E227"/>
    <mergeCell ref="F227:K227"/>
    <mergeCell ref="B228:E228"/>
    <mergeCell ref="F228:K228"/>
    <mergeCell ref="B229:E229"/>
    <mergeCell ref="F229:K229"/>
    <mergeCell ref="B230:E230"/>
    <mergeCell ref="F230:K230"/>
    <mergeCell ref="B231:E231"/>
    <mergeCell ref="F231:K231"/>
    <mergeCell ref="B232:E232"/>
    <mergeCell ref="F232:K232"/>
    <mergeCell ref="B233:E233"/>
    <mergeCell ref="F233:K233"/>
    <mergeCell ref="B234:E234"/>
    <mergeCell ref="F234:K234"/>
    <mergeCell ref="A235:K235"/>
    <mergeCell ref="A236:C236"/>
    <mergeCell ref="D236:F236"/>
    <mergeCell ref="G236:H236"/>
    <mergeCell ref="I236:K236"/>
    <mergeCell ref="A237:C237"/>
    <mergeCell ref="A238:C238"/>
    <mergeCell ref="A239:C239"/>
    <mergeCell ref="A240:C240"/>
    <mergeCell ref="D240:K240"/>
    <mergeCell ref="A241:C241"/>
    <mergeCell ref="A242:C242"/>
    <mergeCell ref="A243:C243"/>
    <mergeCell ref="A244:K244"/>
    <mergeCell ref="A245:A252"/>
    <mergeCell ref="B245:E245"/>
    <mergeCell ref="F245:G245"/>
    <mergeCell ref="I245:K245"/>
    <mergeCell ref="B246:E246"/>
    <mergeCell ref="F246:K246"/>
    <mergeCell ref="B247:E247"/>
    <mergeCell ref="F247:K247"/>
    <mergeCell ref="B248:E248"/>
    <mergeCell ref="F248:K248"/>
    <mergeCell ref="B249:E249"/>
    <mergeCell ref="F249:K249"/>
    <mergeCell ref="B250:E250"/>
    <mergeCell ref="F250:K250"/>
    <mergeCell ref="B251:E251"/>
    <mergeCell ref="F251:K251"/>
    <mergeCell ref="B252:E252"/>
    <mergeCell ref="F252:K252"/>
    <mergeCell ref="A254:E254"/>
    <mergeCell ref="F254:H254"/>
    <mergeCell ref="I254:K254"/>
    <mergeCell ref="A255:A262"/>
    <mergeCell ref="B255:E255"/>
    <mergeCell ref="F255:G255"/>
    <mergeCell ref="B256:E256"/>
    <mergeCell ref="F256:K256"/>
    <mergeCell ref="B257:E257"/>
    <mergeCell ref="B258:E258"/>
    <mergeCell ref="B259:E259"/>
    <mergeCell ref="B260:E260"/>
    <mergeCell ref="B261:E261"/>
    <mergeCell ref="B262:E262"/>
    <mergeCell ref="A263:E263"/>
    <mergeCell ref="F263:K263"/>
    <mergeCell ref="A264:K264"/>
    <mergeCell ref="A265:A273"/>
    <mergeCell ref="B265:E265"/>
    <mergeCell ref="F265:G265"/>
    <mergeCell ref="I265:K265"/>
    <mergeCell ref="B266:E266"/>
    <mergeCell ref="F266:K266"/>
    <mergeCell ref="B267:E267"/>
    <mergeCell ref="F267:K267"/>
    <mergeCell ref="B268:E268"/>
    <mergeCell ref="F268:K268"/>
    <mergeCell ref="B269:E269"/>
    <mergeCell ref="F269:K269"/>
    <mergeCell ref="B270:E270"/>
    <mergeCell ref="F270:K270"/>
    <mergeCell ref="B271:E271"/>
    <mergeCell ref="F271:K271"/>
    <mergeCell ref="B272:E272"/>
    <mergeCell ref="F272:K272"/>
    <mergeCell ref="B273:E273"/>
    <mergeCell ref="F273:K273"/>
    <mergeCell ref="A274:K274"/>
    <mergeCell ref="A275:C275"/>
    <mergeCell ref="D275:F275"/>
    <mergeCell ref="G275:H275"/>
    <mergeCell ref="I275:K275"/>
    <mergeCell ref="A276:C276"/>
    <mergeCell ref="A277:C277"/>
    <mergeCell ref="A278:C278"/>
    <mergeCell ref="A279:C279"/>
    <mergeCell ref="D279:K279"/>
    <mergeCell ref="A280:C280"/>
    <mergeCell ref="A281:C281"/>
    <mergeCell ref="A282:C282"/>
    <mergeCell ref="A283:K283"/>
    <mergeCell ref="A284:A291"/>
    <mergeCell ref="B284:E284"/>
    <mergeCell ref="F284:G284"/>
    <mergeCell ref="I284:K284"/>
    <mergeCell ref="B285:E285"/>
    <mergeCell ref="F285:K285"/>
    <mergeCell ref="B286:E286"/>
    <mergeCell ref="F286:K286"/>
    <mergeCell ref="B287:E287"/>
    <mergeCell ref="F287:K287"/>
    <mergeCell ref="B288:E288"/>
    <mergeCell ref="F288:K288"/>
    <mergeCell ref="B289:E289"/>
    <mergeCell ref="F289:K289"/>
    <mergeCell ref="B290:E290"/>
    <mergeCell ref="F290:K290"/>
    <mergeCell ref="B291:E291"/>
    <mergeCell ref="F291:K291"/>
    <mergeCell ref="A293:E293"/>
    <mergeCell ref="F293:H293"/>
    <mergeCell ref="I293:K293"/>
    <mergeCell ref="A294:A301"/>
    <mergeCell ref="B294:E294"/>
    <mergeCell ref="F294:G294"/>
    <mergeCell ref="B295:E295"/>
    <mergeCell ref="F295:K295"/>
    <mergeCell ref="B296:E296"/>
    <mergeCell ref="B297:E297"/>
    <mergeCell ref="B298:E298"/>
    <mergeCell ref="B299:E299"/>
    <mergeCell ref="B300:E300"/>
    <mergeCell ref="B301:E301"/>
    <mergeCell ref="A302:E302"/>
    <mergeCell ref="F302:K302"/>
    <mergeCell ref="A303:K303"/>
    <mergeCell ref="A304:A312"/>
    <mergeCell ref="B304:E304"/>
    <mergeCell ref="F304:G304"/>
    <mergeCell ref="I304:K304"/>
    <mergeCell ref="B305:E305"/>
    <mergeCell ref="F305:K305"/>
    <mergeCell ref="B306:E306"/>
    <mergeCell ref="F306:K306"/>
    <mergeCell ref="B307:E307"/>
    <mergeCell ref="F307:K307"/>
    <mergeCell ref="B308:E308"/>
    <mergeCell ref="F308:K308"/>
    <mergeCell ref="B309:E309"/>
    <mergeCell ref="F309:K309"/>
    <mergeCell ref="B310:E310"/>
    <mergeCell ref="F310:K310"/>
    <mergeCell ref="B311:E311"/>
    <mergeCell ref="F311:K311"/>
    <mergeCell ref="B312:E312"/>
    <mergeCell ref="F312:K312"/>
    <mergeCell ref="A313:K313"/>
    <mergeCell ref="A314:C314"/>
    <mergeCell ref="D314:F314"/>
    <mergeCell ref="G314:H314"/>
    <mergeCell ref="I314:K314"/>
    <mergeCell ref="A315:C315"/>
    <mergeCell ref="A316:C316"/>
    <mergeCell ref="A317:C317"/>
    <mergeCell ref="A318:C318"/>
    <mergeCell ref="D318:K318"/>
    <mergeCell ref="A319:C319"/>
    <mergeCell ref="A320:C320"/>
    <mergeCell ref="A321:C321"/>
    <mergeCell ref="A322:K322"/>
    <mergeCell ref="A323:A330"/>
    <mergeCell ref="B323:E323"/>
    <mergeCell ref="F323:G323"/>
    <mergeCell ref="I323:K323"/>
    <mergeCell ref="B324:E324"/>
    <mergeCell ref="F324:K324"/>
    <mergeCell ref="B325:E325"/>
    <mergeCell ref="F325:K325"/>
    <mergeCell ref="B326:E326"/>
    <mergeCell ref="F326:K326"/>
    <mergeCell ref="B327:E327"/>
    <mergeCell ref="F327:K327"/>
    <mergeCell ref="B328:E328"/>
    <mergeCell ref="F328:K328"/>
    <mergeCell ref="B329:E329"/>
    <mergeCell ref="F329:K329"/>
    <mergeCell ref="B330:E330"/>
    <mergeCell ref="F330:K330"/>
    <mergeCell ref="A332:E332"/>
    <mergeCell ref="F332:H332"/>
    <mergeCell ref="I332:K332"/>
    <mergeCell ref="A333:A340"/>
    <mergeCell ref="B333:E333"/>
    <mergeCell ref="F333:G333"/>
    <mergeCell ref="B334:E334"/>
    <mergeCell ref="F334:K334"/>
    <mergeCell ref="B335:E335"/>
    <mergeCell ref="B336:E336"/>
    <mergeCell ref="B337:E337"/>
    <mergeCell ref="B338:E338"/>
    <mergeCell ref="B339:E339"/>
    <mergeCell ref="B340:E340"/>
    <mergeCell ref="A341:E341"/>
    <mergeCell ref="F341:K341"/>
    <mergeCell ref="A342:K342"/>
    <mergeCell ref="A343:A351"/>
    <mergeCell ref="B343:E343"/>
    <mergeCell ref="F343:G343"/>
    <mergeCell ref="I343:K343"/>
    <mergeCell ref="B344:E344"/>
    <mergeCell ref="F344:K344"/>
    <mergeCell ref="B345:E345"/>
    <mergeCell ref="F345:K345"/>
    <mergeCell ref="B346:E346"/>
    <mergeCell ref="F346:K346"/>
    <mergeCell ref="B347:E347"/>
    <mergeCell ref="F347:K347"/>
    <mergeCell ref="B348:E348"/>
    <mergeCell ref="F348:K348"/>
    <mergeCell ref="B349:E349"/>
    <mergeCell ref="F349:K349"/>
    <mergeCell ref="B350:E350"/>
    <mergeCell ref="F350:K350"/>
    <mergeCell ref="B351:E351"/>
    <mergeCell ref="F351:K351"/>
    <mergeCell ref="A352:K352"/>
    <mergeCell ref="A353:C353"/>
    <mergeCell ref="D353:F353"/>
    <mergeCell ref="G353:H353"/>
    <mergeCell ref="I353:K353"/>
    <mergeCell ref="A354:C354"/>
    <mergeCell ref="A355:C355"/>
    <mergeCell ref="A356:C356"/>
    <mergeCell ref="D356:G356"/>
    <mergeCell ref="A357:C357"/>
    <mergeCell ref="D357:K357"/>
    <mergeCell ref="A358:C358"/>
    <mergeCell ref="A359:C359"/>
    <mergeCell ref="A360:C360"/>
    <mergeCell ref="A361:K361"/>
    <mergeCell ref="A362:A369"/>
    <mergeCell ref="B362:E362"/>
    <mergeCell ref="F362:G362"/>
    <mergeCell ref="I362:K362"/>
    <mergeCell ref="B363:E363"/>
    <mergeCell ref="F363:K363"/>
    <mergeCell ref="B364:E364"/>
    <mergeCell ref="F364:K364"/>
    <mergeCell ref="B365:E365"/>
    <mergeCell ref="F365:K365"/>
    <mergeCell ref="B366:E366"/>
    <mergeCell ref="F366:K366"/>
    <mergeCell ref="B367:E367"/>
    <mergeCell ref="F367:K367"/>
    <mergeCell ref="B368:E368"/>
    <mergeCell ref="F368:K368"/>
    <mergeCell ref="B369:E369"/>
    <mergeCell ref="F369:K369"/>
    <mergeCell ref="A371:E371"/>
    <mergeCell ref="F371:H371"/>
    <mergeCell ref="I371:K371"/>
    <mergeCell ref="A372:A379"/>
    <mergeCell ref="B372:E372"/>
    <mergeCell ref="F372:G372"/>
    <mergeCell ref="B373:E373"/>
    <mergeCell ref="F373:K373"/>
    <mergeCell ref="B374:E374"/>
    <mergeCell ref="B375:E375"/>
    <mergeCell ref="B376:E376"/>
    <mergeCell ref="B377:E377"/>
    <mergeCell ref="B378:E378"/>
    <mergeCell ref="B379:E379"/>
    <mergeCell ref="A380:E380"/>
    <mergeCell ref="F380:K380"/>
    <mergeCell ref="A381:K381"/>
    <mergeCell ref="A382:A390"/>
    <mergeCell ref="B382:E382"/>
    <mergeCell ref="F382:G382"/>
    <mergeCell ref="I382:K382"/>
    <mergeCell ref="B383:E383"/>
    <mergeCell ref="F383:K383"/>
    <mergeCell ref="B384:E384"/>
    <mergeCell ref="F384:K384"/>
    <mergeCell ref="B385:E385"/>
    <mergeCell ref="F385:K385"/>
    <mergeCell ref="B386:E386"/>
    <mergeCell ref="F386:K386"/>
    <mergeCell ref="B387:E387"/>
    <mergeCell ref="F387:K387"/>
    <mergeCell ref="B388:E388"/>
    <mergeCell ref="F388:K388"/>
    <mergeCell ref="B389:E389"/>
    <mergeCell ref="F389:K389"/>
    <mergeCell ref="B390:E390"/>
    <mergeCell ref="F390:K390"/>
  </mergeCells>
  <printOptions horizontalCentered="1"/>
  <pageMargins left="0.45" right="0.45" top="0.5" bottom="0.5" header="0.3" footer="0.3"/>
  <pageSetup paperSize="9" scale="59" orientation="portrait" r:id="rId1"/>
  <rowBreaks count="4" manualBreakCount="4">
    <brk id="76" max="10" man="1"/>
    <brk id="156" max="10" man="1"/>
    <brk id="234" max="10" man="1"/>
    <brk id="312"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4"/>
  <sheetViews>
    <sheetView view="pageBreakPreview" topLeftCell="A208" zoomScale="70" zoomScaleNormal="70" zoomScaleSheetLayoutView="70" workbookViewId="0">
      <selection activeCell="E201" sqref="E201:N201"/>
    </sheetView>
  </sheetViews>
  <sheetFormatPr defaultColWidth="8.85546875" defaultRowHeight="15" x14ac:dyDescent="0.25"/>
  <cols>
    <col min="1" max="1" width="2.28515625" style="323" customWidth="1"/>
    <col min="2" max="2" width="8.85546875" style="345"/>
    <col min="3" max="3" width="2.42578125" style="323" customWidth="1"/>
    <col min="4" max="4" width="13.7109375" style="325" customWidth="1"/>
    <col min="5" max="5" width="9.42578125" style="325" customWidth="1"/>
    <col min="6" max="6" width="35.5703125" style="325" customWidth="1"/>
    <col min="7" max="7" width="18.28515625" style="325" customWidth="1"/>
    <col min="8" max="8" width="9.85546875" style="325" customWidth="1"/>
    <col min="9" max="10" width="17" style="325" bestFit="1" customWidth="1"/>
    <col min="11" max="11" width="9.7109375" style="325" bestFit="1" customWidth="1"/>
    <col min="12" max="12" width="10.42578125" style="325" customWidth="1"/>
    <col min="13" max="13" width="1.42578125" style="325" hidden="1" customWidth="1"/>
    <col min="14" max="14" width="5.140625" style="325" hidden="1" customWidth="1"/>
    <col min="15" max="256" width="8.85546875" style="325"/>
    <col min="257" max="257" width="6" style="325" customWidth="1"/>
    <col min="258" max="258" width="8.85546875" style="325"/>
    <col min="259" max="259" width="10.140625" style="325" customWidth="1"/>
    <col min="260" max="260" width="15" style="325" customWidth="1"/>
    <col min="261" max="261" width="9.42578125" style="325" customWidth="1"/>
    <col min="262" max="262" width="41.28515625" style="325" customWidth="1"/>
    <col min="263" max="263" width="18.28515625" style="325" customWidth="1"/>
    <col min="264" max="264" width="14.140625" style="325" customWidth="1"/>
    <col min="265" max="266" width="17" style="325" bestFit="1" customWidth="1"/>
    <col min="267" max="267" width="9.7109375" style="325" bestFit="1" customWidth="1"/>
    <col min="268" max="268" width="17" style="325" bestFit="1" customWidth="1"/>
    <col min="269" max="269" width="8.85546875" style="325"/>
    <col min="270" max="270" width="9.85546875" style="325" customWidth="1"/>
    <col min="271" max="512" width="8.85546875" style="325"/>
    <col min="513" max="513" width="6" style="325" customWidth="1"/>
    <col min="514" max="514" width="8.85546875" style="325"/>
    <col min="515" max="515" width="10.140625" style="325" customWidth="1"/>
    <col min="516" max="516" width="15" style="325" customWidth="1"/>
    <col min="517" max="517" width="9.42578125" style="325" customWidth="1"/>
    <col min="518" max="518" width="41.28515625" style="325" customWidth="1"/>
    <col min="519" max="519" width="18.28515625" style="325" customWidth="1"/>
    <col min="520" max="520" width="14.140625" style="325" customWidth="1"/>
    <col min="521" max="522" width="17" style="325" bestFit="1" customWidth="1"/>
    <col min="523" max="523" width="9.7109375" style="325" bestFit="1" customWidth="1"/>
    <col min="524" max="524" width="17" style="325" bestFit="1" customWidth="1"/>
    <col min="525" max="525" width="8.85546875" style="325"/>
    <col min="526" max="526" width="9.85546875" style="325" customWidth="1"/>
    <col min="527" max="768" width="8.85546875" style="325"/>
    <col min="769" max="769" width="6" style="325" customWidth="1"/>
    <col min="770" max="770" width="8.85546875" style="325"/>
    <col min="771" max="771" width="10.140625" style="325" customWidth="1"/>
    <col min="772" max="772" width="15" style="325" customWidth="1"/>
    <col min="773" max="773" width="9.42578125" style="325" customWidth="1"/>
    <col min="774" max="774" width="41.28515625" style="325" customWidth="1"/>
    <col min="775" max="775" width="18.28515625" style="325" customWidth="1"/>
    <col min="776" max="776" width="14.140625" style="325" customWidth="1"/>
    <col min="777" max="778" width="17" style="325" bestFit="1" customWidth="1"/>
    <col min="779" max="779" width="9.7109375" style="325" bestFit="1" customWidth="1"/>
    <col min="780" max="780" width="17" style="325" bestFit="1" customWidth="1"/>
    <col min="781" max="781" width="8.85546875" style="325"/>
    <col min="782" max="782" width="9.85546875" style="325" customWidth="1"/>
    <col min="783" max="1024" width="8.85546875" style="325"/>
    <col min="1025" max="1025" width="6" style="325" customWidth="1"/>
    <col min="1026" max="1026" width="8.85546875" style="325"/>
    <col min="1027" max="1027" width="10.140625" style="325" customWidth="1"/>
    <col min="1028" max="1028" width="15" style="325" customWidth="1"/>
    <col min="1029" max="1029" width="9.42578125" style="325" customWidth="1"/>
    <col min="1030" max="1030" width="41.28515625" style="325" customWidth="1"/>
    <col min="1031" max="1031" width="18.28515625" style="325" customWidth="1"/>
    <col min="1032" max="1032" width="14.140625" style="325" customWidth="1"/>
    <col min="1033" max="1034" width="17" style="325" bestFit="1" customWidth="1"/>
    <col min="1035" max="1035" width="9.7109375" style="325" bestFit="1" customWidth="1"/>
    <col min="1036" max="1036" width="17" style="325" bestFit="1" customWidth="1"/>
    <col min="1037" max="1037" width="8.85546875" style="325"/>
    <col min="1038" max="1038" width="9.85546875" style="325" customWidth="1"/>
    <col min="1039" max="1280" width="8.85546875" style="325"/>
    <col min="1281" max="1281" width="6" style="325" customWidth="1"/>
    <col min="1282" max="1282" width="8.85546875" style="325"/>
    <col min="1283" max="1283" width="10.140625" style="325" customWidth="1"/>
    <col min="1284" max="1284" width="15" style="325" customWidth="1"/>
    <col min="1285" max="1285" width="9.42578125" style="325" customWidth="1"/>
    <col min="1286" max="1286" width="41.28515625" style="325" customWidth="1"/>
    <col min="1287" max="1287" width="18.28515625" style="325" customWidth="1"/>
    <col min="1288" max="1288" width="14.140625" style="325" customWidth="1"/>
    <col min="1289" max="1290" width="17" style="325" bestFit="1" customWidth="1"/>
    <col min="1291" max="1291" width="9.7109375" style="325" bestFit="1" customWidth="1"/>
    <col min="1292" max="1292" width="17" style="325" bestFit="1" customWidth="1"/>
    <col min="1293" max="1293" width="8.85546875" style="325"/>
    <col min="1294" max="1294" width="9.85546875" style="325" customWidth="1"/>
    <col min="1295" max="1536" width="8.85546875" style="325"/>
    <col min="1537" max="1537" width="6" style="325" customWidth="1"/>
    <col min="1538" max="1538" width="8.85546875" style="325"/>
    <col min="1539" max="1539" width="10.140625" style="325" customWidth="1"/>
    <col min="1540" max="1540" width="15" style="325" customWidth="1"/>
    <col min="1541" max="1541" width="9.42578125" style="325" customWidth="1"/>
    <col min="1542" max="1542" width="41.28515625" style="325" customWidth="1"/>
    <col min="1543" max="1543" width="18.28515625" style="325" customWidth="1"/>
    <col min="1544" max="1544" width="14.140625" style="325" customWidth="1"/>
    <col min="1545" max="1546" width="17" style="325" bestFit="1" customWidth="1"/>
    <col min="1547" max="1547" width="9.7109375" style="325" bestFit="1" customWidth="1"/>
    <col min="1548" max="1548" width="17" style="325" bestFit="1" customWidth="1"/>
    <col min="1549" max="1549" width="8.85546875" style="325"/>
    <col min="1550" max="1550" width="9.85546875" style="325" customWidth="1"/>
    <col min="1551" max="1792" width="8.85546875" style="325"/>
    <col min="1793" max="1793" width="6" style="325" customWidth="1"/>
    <col min="1794" max="1794" width="8.85546875" style="325"/>
    <col min="1795" max="1795" width="10.140625" style="325" customWidth="1"/>
    <col min="1796" max="1796" width="15" style="325" customWidth="1"/>
    <col min="1797" max="1797" width="9.42578125" style="325" customWidth="1"/>
    <col min="1798" max="1798" width="41.28515625" style="325" customWidth="1"/>
    <col min="1799" max="1799" width="18.28515625" style="325" customWidth="1"/>
    <col min="1800" max="1800" width="14.140625" style="325" customWidth="1"/>
    <col min="1801" max="1802" width="17" style="325" bestFit="1" customWidth="1"/>
    <col min="1803" max="1803" width="9.7109375" style="325" bestFit="1" customWidth="1"/>
    <col min="1804" max="1804" width="17" style="325" bestFit="1" customWidth="1"/>
    <col min="1805" max="1805" width="8.85546875" style="325"/>
    <col min="1806" max="1806" width="9.85546875" style="325" customWidth="1"/>
    <col min="1807" max="2048" width="8.85546875" style="325"/>
    <col min="2049" max="2049" width="6" style="325" customWidth="1"/>
    <col min="2050" max="2050" width="8.85546875" style="325"/>
    <col min="2051" max="2051" width="10.140625" style="325" customWidth="1"/>
    <col min="2052" max="2052" width="15" style="325" customWidth="1"/>
    <col min="2053" max="2053" width="9.42578125" style="325" customWidth="1"/>
    <col min="2054" max="2054" width="41.28515625" style="325" customWidth="1"/>
    <col min="2055" max="2055" width="18.28515625" style="325" customWidth="1"/>
    <col min="2056" max="2056" width="14.140625" style="325" customWidth="1"/>
    <col min="2057" max="2058" width="17" style="325" bestFit="1" customWidth="1"/>
    <col min="2059" max="2059" width="9.7109375" style="325" bestFit="1" customWidth="1"/>
    <col min="2060" max="2060" width="17" style="325" bestFit="1" customWidth="1"/>
    <col min="2061" max="2061" width="8.85546875" style="325"/>
    <col min="2062" max="2062" width="9.85546875" style="325" customWidth="1"/>
    <col min="2063" max="2304" width="8.85546875" style="325"/>
    <col min="2305" max="2305" width="6" style="325" customWidth="1"/>
    <col min="2306" max="2306" width="8.85546875" style="325"/>
    <col min="2307" max="2307" width="10.140625" style="325" customWidth="1"/>
    <col min="2308" max="2308" width="15" style="325" customWidth="1"/>
    <col min="2309" max="2309" width="9.42578125" style="325" customWidth="1"/>
    <col min="2310" max="2310" width="41.28515625" style="325" customWidth="1"/>
    <col min="2311" max="2311" width="18.28515625" style="325" customWidth="1"/>
    <col min="2312" max="2312" width="14.140625" style="325" customWidth="1"/>
    <col min="2313" max="2314" width="17" style="325" bestFit="1" customWidth="1"/>
    <col min="2315" max="2315" width="9.7109375" style="325" bestFit="1" customWidth="1"/>
    <col min="2316" max="2316" width="17" style="325" bestFit="1" customWidth="1"/>
    <col min="2317" max="2317" width="8.85546875" style="325"/>
    <col min="2318" max="2318" width="9.85546875" style="325" customWidth="1"/>
    <col min="2319" max="2560" width="8.85546875" style="325"/>
    <col min="2561" max="2561" width="6" style="325" customWidth="1"/>
    <col min="2562" max="2562" width="8.85546875" style="325"/>
    <col min="2563" max="2563" width="10.140625" style="325" customWidth="1"/>
    <col min="2564" max="2564" width="15" style="325" customWidth="1"/>
    <col min="2565" max="2565" width="9.42578125" style="325" customWidth="1"/>
    <col min="2566" max="2566" width="41.28515625" style="325" customWidth="1"/>
    <col min="2567" max="2567" width="18.28515625" style="325" customWidth="1"/>
    <col min="2568" max="2568" width="14.140625" style="325" customWidth="1"/>
    <col min="2569" max="2570" width="17" style="325" bestFit="1" customWidth="1"/>
    <col min="2571" max="2571" width="9.7109375" style="325" bestFit="1" customWidth="1"/>
    <col min="2572" max="2572" width="17" style="325" bestFit="1" customWidth="1"/>
    <col min="2573" max="2573" width="8.85546875" style="325"/>
    <col min="2574" max="2574" width="9.85546875" style="325" customWidth="1"/>
    <col min="2575" max="2816" width="8.85546875" style="325"/>
    <col min="2817" max="2817" width="6" style="325" customWidth="1"/>
    <col min="2818" max="2818" width="8.85546875" style="325"/>
    <col min="2819" max="2819" width="10.140625" style="325" customWidth="1"/>
    <col min="2820" max="2820" width="15" style="325" customWidth="1"/>
    <col min="2821" max="2821" width="9.42578125" style="325" customWidth="1"/>
    <col min="2822" max="2822" width="41.28515625" style="325" customWidth="1"/>
    <col min="2823" max="2823" width="18.28515625" style="325" customWidth="1"/>
    <col min="2824" max="2824" width="14.140625" style="325" customWidth="1"/>
    <col min="2825" max="2826" width="17" style="325" bestFit="1" customWidth="1"/>
    <col min="2827" max="2827" width="9.7109375" style="325" bestFit="1" customWidth="1"/>
    <col min="2828" max="2828" width="17" style="325" bestFit="1" customWidth="1"/>
    <col min="2829" max="2829" width="8.85546875" style="325"/>
    <col min="2830" max="2830" width="9.85546875" style="325" customWidth="1"/>
    <col min="2831" max="3072" width="8.85546875" style="325"/>
    <col min="3073" max="3073" width="6" style="325" customWidth="1"/>
    <col min="3074" max="3074" width="8.85546875" style="325"/>
    <col min="3075" max="3075" width="10.140625" style="325" customWidth="1"/>
    <col min="3076" max="3076" width="15" style="325" customWidth="1"/>
    <col min="3077" max="3077" width="9.42578125" style="325" customWidth="1"/>
    <col min="3078" max="3078" width="41.28515625" style="325" customWidth="1"/>
    <col min="3079" max="3079" width="18.28515625" style="325" customWidth="1"/>
    <col min="3080" max="3080" width="14.140625" style="325" customWidth="1"/>
    <col min="3081" max="3082" width="17" style="325" bestFit="1" customWidth="1"/>
    <col min="3083" max="3083" width="9.7109375" style="325" bestFit="1" customWidth="1"/>
    <col min="3084" max="3084" width="17" style="325" bestFit="1" customWidth="1"/>
    <col min="3085" max="3085" width="8.85546875" style="325"/>
    <col min="3086" max="3086" width="9.85546875" style="325" customWidth="1"/>
    <col min="3087" max="3328" width="8.85546875" style="325"/>
    <col min="3329" max="3329" width="6" style="325" customWidth="1"/>
    <col min="3330" max="3330" width="8.85546875" style="325"/>
    <col min="3331" max="3331" width="10.140625" style="325" customWidth="1"/>
    <col min="3332" max="3332" width="15" style="325" customWidth="1"/>
    <col min="3333" max="3333" width="9.42578125" style="325" customWidth="1"/>
    <col min="3334" max="3334" width="41.28515625" style="325" customWidth="1"/>
    <col min="3335" max="3335" width="18.28515625" style="325" customWidth="1"/>
    <col min="3336" max="3336" width="14.140625" style="325" customWidth="1"/>
    <col min="3337" max="3338" width="17" style="325" bestFit="1" customWidth="1"/>
    <col min="3339" max="3339" width="9.7109375" style="325" bestFit="1" customWidth="1"/>
    <col min="3340" max="3340" width="17" style="325" bestFit="1" customWidth="1"/>
    <col min="3341" max="3341" width="8.85546875" style="325"/>
    <col min="3342" max="3342" width="9.85546875" style="325" customWidth="1"/>
    <col min="3343" max="3584" width="8.85546875" style="325"/>
    <col min="3585" max="3585" width="6" style="325" customWidth="1"/>
    <col min="3586" max="3586" width="8.85546875" style="325"/>
    <col min="3587" max="3587" width="10.140625" style="325" customWidth="1"/>
    <col min="3588" max="3588" width="15" style="325" customWidth="1"/>
    <col min="3589" max="3589" width="9.42578125" style="325" customWidth="1"/>
    <col min="3590" max="3590" width="41.28515625" style="325" customWidth="1"/>
    <col min="3591" max="3591" width="18.28515625" style="325" customWidth="1"/>
    <col min="3592" max="3592" width="14.140625" style="325" customWidth="1"/>
    <col min="3593" max="3594" width="17" style="325" bestFit="1" customWidth="1"/>
    <col min="3595" max="3595" width="9.7109375" style="325" bestFit="1" customWidth="1"/>
    <col min="3596" max="3596" width="17" style="325" bestFit="1" customWidth="1"/>
    <col min="3597" max="3597" width="8.85546875" style="325"/>
    <col min="3598" max="3598" width="9.85546875" style="325" customWidth="1"/>
    <col min="3599" max="3840" width="8.85546875" style="325"/>
    <col min="3841" max="3841" width="6" style="325" customWidth="1"/>
    <col min="3842" max="3842" width="8.85546875" style="325"/>
    <col min="3843" max="3843" width="10.140625" style="325" customWidth="1"/>
    <col min="3844" max="3844" width="15" style="325" customWidth="1"/>
    <col min="3845" max="3845" width="9.42578125" style="325" customWidth="1"/>
    <col min="3846" max="3846" width="41.28515625" style="325" customWidth="1"/>
    <col min="3847" max="3847" width="18.28515625" style="325" customWidth="1"/>
    <col min="3848" max="3848" width="14.140625" style="325" customWidth="1"/>
    <col min="3849" max="3850" width="17" style="325" bestFit="1" customWidth="1"/>
    <col min="3851" max="3851" width="9.7109375" style="325" bestFit="1" customWidth="1"/>
    <col min="3852" max="3852" width="17" style="325" bestFit="1" customWidth="1"/>
    <col min="3853" max="3853" width="8.85546875" style="325"/>
    <col min="3854" max="3854" width="9.85546875" style="325" customWidth="1"/>
    <col min="3855" max="4096" width="8.85546875" style="325"/>
    <col min="4097" max="4097" width="6" style="325" customWidth="1"/>
    <col min="4098" max="4098" width="8.85546875" style="325"/>
    <col min="4099" max="4099" width="10.140625" style="325" customWidth="1"/>
    <col min="4100" max="4100" width="15" style="325" customWidth="1"/>
    <col min="4101" max="4101" width="9.42578125" style="325" customWidth="1"/>
    <col min="4102" max="4102" width="41.28515625" style="325" customWidth="1"/>
    <col min="4103" max="4103" width="18.28515625" style="325" customWidth="1"/>
    <col min="4104" max="4104" width="14.140625" style="325" customWidth="1"/>
    <col min="4105" max="4106" width="17" style="325" bestFit="1" customWidth="1"/>
    <col min="4107" max="4107" width="9.7109375" style="325" bestFit="1" customWidth="1"/>
    <col min="4108" max="4108" width="17" style="325" bestFit="1" customWidth="1"/>
    <col min="4109" max="4109" width="8.85546875" style="325"/>
    <col min="4110" max="4110" width="9.85546875" style="325" customWidth="1"/>
    <col min="4111" max="4352" width="8.85546875" style="325"/>
    <col min="4353" max="4353" width="6" style="325" customWidth="1"/>
    <col min="4354" max="4354" width="8.85546875" style="325"/>
    <col min="4355" max="4355" width="10.140625" style="325" customWidth="1"/>
    <col min="4356" max="4356" width="15" style="325" customWidth="1"/>
    <col min="4357" max="4357" width="9.42578125" style="325" customWidth="1"/>
    <col min="4358" max="4358" width="41.28515625" style="325" customWidth="1"/>
    <col min="4359" max="4359" width="18.28515625" style="325" customWidth="1"/>
    <col min="4360" max="4360" width="14.140625" style="325" customWidth="1"/>
    <col min="4361" max="4362" width="17" style="325" bestFit="1" customWidth="1"/>
    <col min="4363" max="4363" width="9.7109375" style="325" bestFit="1" customWidth="1"/>
    <col min="4364" max="4364" width="17" style="325" bestFit="1" customWidth="1"/>
    <col min="4365" max="4365" width="8.85546875" style="325"/>
    <col min="4366" max="4366" width="9.85546875" style="325" customWidth="1"/>
    <col min="4367" max="4608" width="8.85546875" style="325"/>
    <col min="4609" max="4609" width="6" style="325" customWidth="1"/>
    <col min="4610" max="4610" width="8.85546875" style="325"/>
    <col min="4611" max="4611" width="10.140625" style="325" customWidth="1"/>
    <col min="4612" max="4612" width="15" style="325" customWidth="1"/>
    <col min="4613" max="4613" width="9.42578125" style="325" customWidth="1"/>
    <col min="4614" max="4614" width="41.28515625" style="325" customWidth="1"/>
    <col min="4615" max="4615" width="18.28515625" style="325" customWidth="1"/>
    <col min="4616" max="4616" width="14.140625" style="325" customWidth="1"/>
    <col min="4617" max="4618" width="17" style="325" bestFit="1" customWidth="1"/>
    <col min="4619" max="4619" width="9.7109375" style="325" bestFit="1" customWidth="1"/>
    <col min="4620" max="4620" width="17" style="325" bestFit="1" customWidth="1"/>
    <col min="4621" max="4621" width="8.85546875" style="325"/>
    <col min="4622" max="4622" width="9.85546875" style="325" customWidth="1"/>
    <col min="4623" max="4864" width="8.85546875" style="325"/>
    <col min="4865" max="4865" width="6" style="325" customWidth="1"/>
    <col min="4866" max="4866" width="8.85546875" style="325"/>
    <col min="4867" max="4867" width="10.140625" style="325" customWidth="1"/>
    <col min="4868" max="4868" width="15" style="325" customWidth="1"/>
    <col min="4869" max="4869" width="9.42578125" style="325" customWidth="1"/>
    <col min="4870" max="4870" width="41.28515625" style="325" customWidth="1"/>
    <col min="4871" max="4871" width="18.28515625" style="325" customWidth="1"/>
    <col min="4872" max="4872" width="14.140625" style="325" customWidth="1"/>
    <col min="4873" max="4874" width="17" style="325" bestFit="1" customWidth="1"/>
    <col min="4875" max="4875" width="9.7109375" style="325" bestFit="1" customWidth="1"/>
    <col min="4876" max="4876" width="17" style="325" bestFit="1" customWidth="1"/>
    <col min="4877" max="4877" width="8.85546875" style="325"/>
    <col min="4878" max="4878" width="9.85546875" style="325" customWidth="1"/>
    <col min="4879" max="5120" width="8.85546875" style="325"/>
    <col min="5121" max="5121" width="6" style="325" customWidth="1"/>
    <col min="5122" max="5122" width="8.85546875" style="325"/>
    <col min="5123" max="5123" width="10.140625" style="325" customWidth="1"/>
    <col min="5124" max="5124" width="15" style="325" customWidth="1"/>
    <col min="5125" max="5125" width="9.42578125" style="325" customWidth="1"/>
    <col min="5126" max="5126" width="41.28515625" style="325" customWidth="1"/>
    <col min="5127" max="5127" width="18.28515625" style="325" customWidth="1"/>
    <col min="5128" max="5128" width="14.140625" style="325" customWidth="1"/>
    <col min="5129" max="5130" width="17" style="325" bestFit="1" customWidth="1"/>
    <col min="5131" max="5131" width="9.7109375" style="325" bestFit="1" customWidth="1"/>
    <col min="5132" max="5132" width="17" style="325" bestFit="1" customWidth="1"/>
    <col min="5133" max="5133" width="8.85546875" style="325"/>
    <col min="5134" max="5134" width="9.85546875" style="325" customWidth="1"/>
    <col min="5135" max="5376" width="8.85546875" style="325"/>
    <col min="5377" max="5377" width="6" style="325" customWidth="1"/>
    <col min="5378" max="5378" width="8.85546875" style="325"/>
    <col min="5379" max="5379" width="10.140625" style="325" customWidth="1"/>
    <col min="5380" max="5380" width="15" style="325" customWidth="1"/>
    <col min="5381" max="5381" width="9.42578125" style="325" customWidth="1"/>
    <col min="5382" max="5382" width="41.28515625" style="325" customWidth="1"/>
    <col min="5383" max="5383" width="18.28515625" style="325" customWidth="1"/>
    <col min="5384" max="5384" width="14.140625" style="325" customWidth="1"/>
    <col min="5385" max="5386" width="17" style="325" bestFit="1" customWidth="1"/>
    <col min="5387" max="5387" width="9.7109375" style="325" bestFit="1" customWidth="1"/>
    <col min="5388" max="5388" width="17" style="325" bestFit="1" customWidth="1"/>
    <col min="5389" max="5389" width="8.85546875" style="325"/>
    <col min="5390" max="5390" width="9.85546875" style="325" customWidth="1"/>
    <col min="5391" max="5632" width="8.85546875" style="325"/>
    <col min="5633" max="5633" width="6" style="325" customWidth="1"/>
    <col min="5634" max="5634" width="8.85546875" style="325"/>
    <col min="5635" max="5635" width="10.140625" style="325" customWidth="1"/>
    <col min="5636" max="5636" width="15" style="325" customWidth="1"/>
    <col min="5637" max="5637" width="9.42578125" style="325" customWidth="1"/>
    <col min="5638" max="5638" width="41.28515625" style="325" customWidth="1"/>
    <col min="5639" max="5639" width="18.28515625" style="325" customWidth="1"/>
    <col min="5640" max="5640" width="14.140625" style="325" customWidth="1"/>
    <col min="5641" max="5642" width="17" style="325" bestFit="1" customWidth="1"/>
    <col min="5643" max="5643" width="9.7109375" style="325" bestFit="1" customWidth="1"/>
    <col min="5644" max="5644" width="17" style="325" bestFit="1" customWidth="1"/>
    <col min="5645" max="5645" width="8.85546875" style="325"/>
    <col min="5646" max="5646" width="9.85546875" style="325" customWidth="1"/>
    <col min="5647" max="5888" width="8.85546875" style="325"/>
    <col min="5889" max="5889" width="6" style="325" customWidth="1"/>
    <col min="5890" max="5890" width="8.85546875" style="325"/>
    <col min="5891" max="5891" width="10.140625" style="325" customWidth="1"/>
    <col min="5892" max="5892" width="15" style="325" customWidth="1"/>
    <col min="5893" max="5893" width="9.42578125" style="325" customWidth="1"/>
    <col min="5894" max="5894" width="41.28515625" style="325" customWidth="1"/>
    <col min="5895" max="5895" width="18.28515625" style="325" customWidth="1"/>
    <col min="5896" max="5896" width="14.140625" style="325" customWidth="1"/>
    <col min="5897" max="5898" width="17" style="325" bestFit="1" customWidth="1"/>
    <col min="5899" max="5899" width="9.7109375" style="325" bestFit="1" customWidth="1"/>
    <col min="5900" max="5900" width="17" style="325" bestFit="1" customWidth="1"/>
    <col min="5901" max="5901" width="8.85546875" style="325"/>
    <col min="5902" max="5902" width="9.85546875" style="325" customWidth="1"/>
    <col min="5903" max="6144" width="8.85546875" style="325"/>
    <col min="6145" max="6145" width="6" style="325" customWidth="1"/>
    <col min="6146" max="6146" width="8.85546875" style="325"/>
    <col min="6147" max="6147" width="10.140625" style="325" customWidth="1"/>
    <col min="6148" max="6148" width="15" style="325" customWidth="1"/>
    <col min="6149" max="6149" width="9.42578125" style="325" customWidth="1"/>
    <col min="6150" max="6150" width="41.28515625" style="325" customWidth="1"/>
    <col min="6151" max="6151" width="18.28515625" style="325" customWidth="1"/>
    <col min="6152" max="6152" width="14.140625" style="325" customWidth="1"/>
    <col min="6153" max="6154" width="17" style="325" bestFit="1" customWidth="1"/>
    <col min="6155" max="6155" width="9.7109375" style="325" bestFit="1" customWidth="1"/>
    <col min="6156" max="6156" width="17" style="325" bestFit="1" customWidth="1"/>
    <col min="6157" max="6157" width="8.85546875" style="325"/>
    <col min="6158" max="6158" width="9.85546875" style="325" customWidth="1"/>
    <col min="6159" max="6400" width="8.85546875" style="325"/>
    <col min="6401" max="6401" width="6" style="325" customWidth="1"/>
    <col min="6402" max="6402" width="8.85546875" style="325"/>
    <col min="6403" max="6403" width="10.140625" style="325" customWidth="1"/>
    <col min="6404" max="6404" width="15" style="325" customWidth="1"/>
    <col min="6405" max="6405" width="9.42578125" style="325" customWidth="1"/>
    <col min="6406" max="6406" width="41.28515625" style="325" customWidth="1"/>
    <col min="6407" max="6407" width="18.28515625" style="325" customWidth="1"/>
    <col min="6408" max="6408" width="14.140625" style="325" customWidth="1"/>
    <col min="6409" max="6410" width="17" style="325" bestFit="1" customWidth="1"/>
    <col min="6411" max="6411" width="9.7109375" style="325" bestFit="1" customWidth="1"/>
    <col min="6412" max="6412" width="17" style="325" bestFit="1" customWidth="1"/>
    <col min="6413" max="6413" width="8.85546875" style="325"/>
    <col min="6414" max="6414" width="9.85546875" style="325" customWidth="1"/>
    <col min="6415" max="6656" width="8.85546875" style="325"/>
    <col min="6657" max="6657" width="6" style="325" customWidth="1"/>
    <col min="6658" max="6658" width="8.85546875" style="325"/>
    <col min="6659" max="6659" width="10.140625" style="325" customWidth="1"/>
    <col min="6660" max="6660" width="15" style="325" customWidth="1"/>
    <col min="6661" max="6661" width="9.42578125" style="325" customWidth="1"/>
    <col min="6662" max="6662" width="41.28515625" style="325" customWidth="1"/>
    <col min="6663" max="6663" width="18.28515625" style="325" customWidth="1"/>
    <col min="6664" max="6664" width="14.140625" style="325" customWidth="1"/>
    <col min="6665" max="6666" width="17" style="325" bestFit="1" customWidth="1"/>
    <col min="6667" max="6667" width="9.7109375" style="325" bestFit="1" customWidth="1"/>
    <col min="6668" max="6668" width="17" style="325" bestFit="1" customWidth="1"/>
    <col min="6669" max="6669" width="8.85546875" style="325"/>
    <col min="6670" max="6670" width="9.85546875" style="325" customWidth="1"/>
    <col min="6671" max="6912" width="8.85546875" style="325"/>
    <col min="6913" max="6913" width="6" style="325" customWidth="1"/>
    <col min="6914" max="6914" width="8.85546875" style="325"/>
    <col min="6915" max="6915" width="10.140625" style="325" customWidth="1"/>
    <col min="6916" max="6916" width="15" style="325" customWidth="1"/>
    <col min="6917" max="6917" width="9.42578125" style="325" customWidth="1"/>
    <col min="6918" max="6918" width="41.28515625" style="325" customWidth="1"/>
    <col min="6919" max="6919" width="18.28515625" style="325" customWidth="1"/>
    <col min="6920" max="6920" width="14.140625" style="325" customWidth="1"/>
    <col min="6921" max="6922" width="17" style="325" bestFit="1" customWidth="1"/>
    <col min="6923" max="6923" width="9.7109375" style="325" bestFit="1" customWidth="1"/>
    <col min="6924" max="6924" width="17" style="325" bestFit="1" customWidth="1"/>
    <col min="6925" max="6925" width="8.85546875" style="325"/>
    <col min="6926" max="6926" width="9.85546875" style="325" customWidth="1"/>
    <col min="6927" max="7168" width="8.85546875" style="325"/>
    <col min="7169" max="7169" width="6" style="325" customWidth="1"/>
    <col min="7170" max="7170" width="8.85546875" style="325"/>
    <col min="7171" max="7171" width="10.140625" style="325" customWidth="1"/>
    <col min="7172" max="7172" width="15" style="325" customWidth="1"/>
    <col min="7173" max="7173" width="9.42578125" style="325" customWidth="1"/>
    <col min="7174" max="7174" width="41.28515625" style="325" customWidth="1"/>
    <col min="7175" max="7175" width="18.28515625" style="325" customWidth="1"/>
    <col min="7176" max="7176" width="14.140625" style="325" customWidth="1"/>
    <col min="7177" max="7178" width="17" style="325" bestFit="1" customWidth="1"/>
    <col min="7179" max="7179" width="9.7109375" style="325" bestFit="1" customWidth="1"/>
    <col min="7180" max="7180" width="17" style="325" bestFit="1" customWidth="1"/>
    <col min="7181" max="7181" width="8.85546875" style="325"/>
    <col min="7182" max="7182" width="9.85546875" style="325" customWidth="1"/>
    <col min="7183" max="7424" width="8.85546875" style="325"/>
    <col min="7425" max="7425" width="6" style="325" customWidth="1"/>
    <col min="7426" max="7426" width="8.85546875" style="325"/>
    <col min="7427" max="7427" width="10.140625" style="325" customWidth="1"/>
    <col min="7428" max="7428" width="15" style="325" customWidth="1"/>
    <col min="7429" max="7429" width="9.42578125" style="325" customWidth="1"/>
    <col min="7430" max="7430" width="41.28515625" style="325" customWidth="1"/>
    <col min="7431" max="7431" width="18.28515625" style="325" customWidth="1"/>
    <col min="7432" max="7432" width="14.140625" style="325" customWidth="1"/>
    <col min="7433" max="7434" width="17" style="325" bestFit="1" customWidth="1"/>
    <col min="7435" max="7435" width="9.7109375" style="325" bestFit="1" customWidth="1"/>
    <col min="7436" max="7436" width="17" style="325" bestFit="1" customWidth="1"/>
    <col min="7437" max="7437" width="8.85546875" style="325"/>
    <col min="7438" max="7438" width="9.85546875" style="325" customWidth="1"/>
    <col min="7439" max="7680" width="8.85546875" style="325"/>
    <col min="7681" max="7681" width="6" style="325" customWidth="1"/>
    <col min="7682" max="7682" width="8.85546875" style="325"/>
    <col min="7683" max="7683" width="10.140625" style="325" customWidth="1"/>
    <col min="7684" max="7684" width="15" style="325" customWidth="1"/>
    <col min="7685" max="7685" width="9.42578125" style="325" customWidth="1"/>
    <col min="7686" max="7686" width="41.28515625" style="325" customWidth="1"/>
    <col min="7687" max="7687" width="18.28515625" style="325" customWidth="1"/>
    <col min="7688" max="7688" width="14.140625" style="325" customWidth="1"/>
    <col min="7689" max="7690" width="17" style="325" bestFit="1" customWidth="1"/>
    <col min="7691" max="7691" width="9.7109375" style="325" bestFit="1" customWidth="1"/>
    <col min="7692" max="7692" width="17" style="325" bestFit="1" customWidth="1"/>
    <col min="7693" max="7693" width="8.85546875" style="325"/>
    <col min="7694" max="7694" width="9.85546875" style="325" customWidth="1"/>
    <col min="7695" max="7936" width="8.85546875" style="325"/>
    <col min="7937" max="7937" width="6" style="325" customWidth="1"/>
    <col min="7938" max="7938" width="8.85546875" style="325"/>
    <col min="7939" max="7939" width="10.140625" style="325" customWidth="1"/>
    <col min="7940" max="7940" width="15" style="325" customWidth="1"/>
    <col min="7941" max="7941" width="9.42578125" style="325" customWidth="1"/>
    <col min="7942" max="7942" width="41.28515625" style="325" customWidth="1"/>
    <col min="7943" max="7943" width="18.28515625" style="325" customWidth="1"/>
    <col min="7944" max="7944" width="14.140625" style="325" customWidth="1"/>
    <col min="7945" max="7946" width="17" style="325" bestFit="1" customWidth="1"/>
    <col min="7947" max="7947" width="9.7109375" style="325" bestFit="1" customWidth="1"/>
    <col min="7948" max="7948" width="17" style="325" bestFit="1" customWidth="1"/>
    <col min="7949" max="7949" width="8.85546875" style="325"/>
    <col min="7950" max="7950" width="9.85546875" style="325" customWidth="1"/>
    <col min="7951" max="8192" width="8.85546875" style="325"/>
    <col min="8193" max="8193" width="6" style="325" customWidth="1"/>
    <col min="8194" max="8194" width="8.85546875" style="325"/>
    <col min="8195" max="8195" width="10.140625" style="325" customWidth="1"/>
    <col min="8196" max="8196" width="15" style="325" customWidth="1"/>
    <col min="8197" max="8197" width="9.42578125" style="325" customWidth="1"/>
    <col min="8198" max="8198" width="41.28515625" style="325" customWidth="1"/>
    <col min="8199" max="8199" width="18.28515625" style="325" customWidth="1"/>
    <col min="8200" max="8200" width="14.140625" style="325" customWidth="1"/>
    <col min="8201" max="8202" width="17" style="325" bestFit="1" customWidth="1"/>
    <col min="8203" max="8203" width="9.7109375" style="325" bestFit="1" customWidth="1"/>
    <col min="8204" max="8204" width="17" style="325" bestFit="1" customWidth="1"/>
    <col min="8205" max="8205" width="8.85546875" style="325"/>
    <col min="8206" max="8206" width="9.85546875" style="325" customWidth="1"/>
    <col min="8207" max="8448" width="8.85546875" style="325"/>
    <col min="8449" max="8449" width="6" style="325" customWidth="1"/>
    <col min="8450" max="8450" width="8.85546875" style="325"/>
    <col min="8451" max="8451" width="10.140625" style="325" customWidth="1"/>
    <col min="8452" max="8452" width="15" style="325" customWidth="1"/>
    <col min="8453" max="8453" width="9.42578125" style="325" customWidth="1"/>
    <col min="8454" max="8454" width="41.28515625" style="325" customWidth="1"/>
    <col min="8455" max="8455" width="18.28515625" style="325" customWidth="1"/>
    <col min="8456" max="8456" width="14.140625" style="325" customWidth="1"/>
    <col min="8457" max="8458" width="17" style="325" bestFit="1" customWidth="1"/>
    <col min="8459" max="8459" width="9.7109375" style="325" bestFit="1" customWidth="1"/>
    <col min="8460" max="8460" width="17" style="325" bestFit="1" customWidth="1"/>
    <col min="8461" max="8461" width="8.85546875" style="325"/>
    <col min="8462" max="8462" width="9.85546875" style="325" customWidth="1"/>
    <col min="8463" max="8704" width="8.85546875" style="325"/>
    <col min="8705" max="8705" width="6" style="325" customWidth="1"/>
    <col min="8706" max="8706" width="8.85546875" style="325"/>
    <col min="8707" max="8707" width="10.140625" style="325" customWidth="1"/>
    <col min="8708" max="8708" width="15" style="325" customWidth="1"/>
    <col min="8709" max="8709" width="9.42578125" style="325" customWidth="1"/>
    <col min="8710" max="8710" width="41.28515625" style="325" customWidth="1"/>
    <col min="8711" max="8711" width="18.28515625" style="325" customWidth="1"/>
    <col min="8712" max="8712" width="14.140625" style="325" customWidth="1"/>
    <col min="8713" max="8714" width="17" style="325" bestFit="1" customWidth="1"/>
    <col min="8715" max="8715" width="9.7109375" style="325" bestFit="1" customWidth="1"/>
    <col min="8716" max="8716" width="17" style="325" bestFit="1" customWidth="1"/>
    <col min="8717" max="8717" width="8.85546875" style="325"/>
    <col min="8718" max="8718" width="9.85546875" style="325" customWidth="1"/>
    <col min="8719" max="8960" width="8.85546875" style="325"/>
    <col min="8961" max="8961" width="6" style="325" customWidth="1"/>
    <col min="8962" max="8962" width="8.85546875" style="325"/>
    <col min="8963" max="8963" width="10.140625" style="325" customWidth="1"/>
    <col min="8964" max="8964" width="15" style="325" customWidth="1"/>
    <col min="8965" max="8965" width="9.42578125" style="325" customWidth="1"/>
    <col min="8966" max="8966" width="41.28515625" style="325" customWidth="1"/>
    <col min="8967" max="8967" width="18.28515625" style="325" customWidth="1"/>
    <col min="8968" max="8968" width="14.140625" style="325" customWidth="1"/>
    <col min="8969" max="8970" width="17" style="325" bestFit="1" customWidth="1"/>
    <col min="8971" max="8971" width="9.7109375" style="325" bestFit="1" customWidth="1"/>
    <col min="8972" max="8972" width="17" style="325" bestFit="1" customWidth="1"/>
    <col min="8973" max="8973" width="8.85546875" style="325"/>
    <col min="8974" max="8974" width="9.85546875" style="325" customWidth="1"/>
    <col min="8975" max="9216" width="8.85546875" style="325"/>
    <col min="9217" max="9217" width="6" style="325" customWidth="1"/>
    <col min="9218" max="9218" width="8.85546875" style="325"/>
    <col min="9219" max="9219" width="10.140625" style="325" customWidth="1"/>
    <col min="9220" max="9220" width="15" style="325" customWidth="1"/>
    <col min="9221" max="9221" width="9.42578125" style="325" customWidth="1"/>
    <col min="9222" max="9222" width="41.28515625" style="325" customWidth="1"/>
    <col min="9223" max="9223" width="18.28515625" style="325" customWidth="1"/>
    <col min="9224" max="9224" width="14.140625" style="325" customWidth="1"/>
    <col min="9225" max="9226" width="17" style="325" bestFit="1" customWidth="1"/>
    <col min="9227" max="9227" width="9.7109375" style="325" bestFit="1" customWidth="1"/>
    <col min="9228" max="9228" width="17" style="325" bestFit="1" customWidth="1"/>
    <col min="9229" max="9229" width="8.85546875" style="325"/>
    <col min="9230" max="9230" width="9.85546875" style="325" customWidth="1"/>
    <col min="9231" max="9472" width="8.85546875" style="325"/>
    <col min="9473" max="9473" width="6" style="325" customWidth="1"/>
    <col min="9474" max="9474" width="8.85546875" style="325"/>
    <col min="9475" max="9475" width="10.140625" style="325" customWidth="1"/>
    <col min="9476" max="9476" width="15" style="325" customWidth="1"/>
    <col min="9477" max="9477" width="9.42578125" style="325" customWidth="1"/>
    <col min="9478" max="9478" width="41.28515625" style="325" customWidth="1"/>
    <col min="9479" max="9479" width="18.28515625" style="325" customWidth="1"/>
    <col min="9480" max="9480" width="14.140625" style="325" customWidth="1"/>
    <col min="9481" max="9482" width="17" style="325" bestFit="1" customWidth="1"/>
    <col min="9483" max="9483" width="9.7109375" style="325" bestFit="1" customWidth="1"/>
    <col min="9484" max="9484" width="17" style="325" bestFit="1" customWidth="1"/>
    <col min="9485" max="9485" width="8.85546875" style="325"/>
    <col min="9486" max="9486" width="9.85546875" style="325" customWidth="1"/>
    <col min="9487" max="9728" width="8.85546875" style="325"/>
    <col min="9729" max="9729" width="6" style="325" customWidth="1"/>
    <col min="9730" max="9730" width="8.85546875" style="325"/>
    <col min="9731" max="9731" width="10.140625" style="325" customWidth="1"/>
    <col min="9732" max="9732" width="15" style="325" customWidth="1"/>
    <col min="9733" max="9733" width="9.42578125" style="325" customWidth="1"/>
    <col min="9734" max="9734" width="41.28515625" style="325" customWidth="1"/>
    <col min="9735" max="9735" width="18.28515625" style="325" customWidth="1"/>
    <col min="9736" max="9736" width="14.140625" style="325" customWidth="1"/>
    <col min="9737" max="9738" width="17" style="325" bestFit="1" customWidth="1"/>
    <col min="9739" max="9739" width="9.7109375" style="325" bestFit="1" customWidth="1"/>
    <col min="9740" max="9740" width="17" style="325" bestFit="1" customWidth="1"/>
    <col min="9741" max="9741" width="8.85546875" style="325"/>
    <col min="9742" max="9742" width="9.85546875" style="325" customWidth="1"/>
    <col min="9743" max="9984" width="8.85546875" style="325"/>
    <col min="9985" max="9985" width="6" style="325" customWidth="1"/>
    <col min="9986" max="9986" width="8.85546875" style="325"/>
    <col min="9987" max="9987" width="10.140625" style="325" customWidth="1"/>
    <col min="9988" max="9988" width="15" style="325" customWidth="1"/>
    <col min="9989" max="9989" width="9.42578125" style="325" customWidth="1"/>
    <col min="9990" max="9990" width="41.28515625" style="325" customWidth="1"/>
    <col min="9991" max="9991" width="18.28515625" style="325" customWidth="1"/>
    <col min="9992" max="9992" width="14.140625" style="325" customWidth="1"/>
    <col min="9993" max="9994" width="17" style="325" bestFit="1" customWidth="1"/>
    <col min="9995" max="9995" width="9.7109375" style="325" bestFit="1" customWidth="1"/>
    <col min="9996" max="9996" width="17" style="325" bestFit="1" customWidth="1"/>
    <col min="9997" max="9997" width="8.85546875" style="325"/>
    <col min="9998" max="9998" width="9.85546875" style="325" customWidth="1"/>
    <col min="9999" max="10240" width="8.85546875" style="325"/>
    <col min="10241" max="10241" width="6" style="325" customWidth="1"/>
    <col min="10242" max="10242" width="8.85546875" style="325"/>
    <col min="10243" max="10243" width="10.140625" style="325" customWidth="1"/>
    <col min="10244" max="10244" width="15" style="325" customWidth="1"/>
    <col min="10245" max="10245" width="9.42578125" style="325" customWidth="1"/>
    <col min="10246" max="10246" width="41.28515625" style="325" customWidth="1"/>
    <col min="10247" max="10247" width="18.28515625" style="325" customWidth="1"/>
    <col min="10248" max="10248" width="14.140625" style="325" customWidth="1"/>
    <col min="10249" max="10250" width="17" style="325" bestFit="1" customWidth="1"/>
    <col min="10251" max="10251" width="9.7109375" style="325" bestFit="1" customWidth="1"/>
    <col min="10252" max="10252" width="17" style="325" bestFit="1" customWidth="1"/>
    <col min="10253" max="10253" width="8.85546875" style="325"/>
    <col min="10254" max="10254" width="9.85546875" style="325" customWidth="1"/>
    <col min="10255" max="10496" width="8.85546875" style="325"/>
    <col min="10497" max="10497" width="6" style="325" customWidth="1"/>
    <col min="10498" max="10498" width="8.85546875" style="325"/>
    <col min="10499" max="10499" width="10.140625" style="325" customWidth="1"/>
    <col min="10500" max="10500" width="15" style="325" customWidth="1"/>
    <col min="10501" max="10501" width="9.42578125" style="325" customWidth="1"/>
    <col min="10502" max="10502" width="41.28515625" style="325" customWidth="1"/>
    <col min="10503" max="10503" width="18.28515625" style="325" customWidth="1"/>
    <col min="10504" max="10504" width="14.140625" style="325" customWidth="1"/>
    <col min="10505" max="10506" width="17" style="325" bestFit="1" customWidth="1"/>
    <col min="10507" max="10507" width="9.7109375" style="325" bestFit="1" customWidth="1"/>
    <col min="10508" max="10508" width="17" style="325" bestFit="1" customWidth="1"/>
    <col min="10509" max="10509" width="8.85546875" style="325"/>
    <col min="10510" max="10510" width="9.85546875" style="325" customWidth="1"/>
    <col min="10511" max="10752" width="8.85546875" style="325"/>
    <col min="10753" max="10753" width="6" style="325" customWidth="1"/>
    <col min="10754" max="10754" width="8.85546875" style="325"/>
    <col min="10755" max="10755" width="10.140625" style="325" customWidth="1"/>
    <col min="10756" max="10756" width="15" style="325" customWidth="1"/>
    <col min="10757" max="10757" width="9.42578125" style="325" customWidth="1"/>
    <col min="10758" max="10758" width="41.28515625" style="325" customWidth="1"/>
    <col min="10759" max="10759" width="18.28515625" style="325" customWidth="1"/>
    <col min="10760" max="10760" width="14.140625" style="325" customWidth="1"/>
    <col min="10761" max="10762" width="17" style="325" bestFit="1" customWidth="1"/>
    <col min="10763" max="10763" width="9.7109375" style="325" bestFit="1" customWidth="1"/>
    <col min="10764" max="10764" width="17" style="325" bestFit="1" customWidth="1"/>
    <col min="10765" max="10765" width="8.85546875" style="325"/>
    <col min="10766" max="10766" width="9.85546875" style="325" customWidth="1"/>
    <col min="10767" max="11008" width="8.85546875" style="325"/>
    <col min="11009" max="11009" width="6" style="325" customWidth="1"/>
    <col min="11010" max="11010" width="8.85546875" style="325"/>
    <col min="11011" max="11011" width="10.140625" style="325" customWidth="1"/>
    <col min="11012" max="11012" width="15" style="325" customWidth="1"/>
    <col min="11013" max="11013" width="9.42578125" style="325" customWidth="1"/>
    <col min="11014" max="11014" width="41.28515625" style="325" customWidth="1"/>
    <col min="11015" max="11015" width="18.28515625" style="325" customWidth="1"/>
    <col min="11016" max="11016" width="14.140625" style="325" customWidth="1"/>
    <col min="11017" max="11018" width="17" style="325" bestFit="1" customWidth="1"/>
    <col min="11019" max="11019" width="9.7109375" style="325" bestFit="1" customWidth="1"/>
    <col min="11020" max="11020" width="17" style="325" bestFit="1" customWidth="1"/>
    <col min="11021" max="11021" width="8.85546875" style="325"/>
    <col min="11022" max="11022" width="9.85546875" style="325" customWidth="1"/>
    <col min="11023" max="11264" width="8.85546875" style="325"/>
    <col min="11265" max="11265" width="6" style="325" customWidth="1"/>
    <col min="11266" max="11266" width="8.85546875" style="325"/>
    <col min="11267" max="11267" width="10.140625" style="325" customWidth="1"/>
    <col min="11268" max="11268" width="15" style="325" customWidth="1"/>
    <col min="11269" max="11269" width="9.42578125" style="325" customWidth="1"/>
    <col min="11270" max="11270" width="41.28515625" style="325" customWidth="1"/>
    <col min="11271" max="11271" width="18.28515625" style="325" customWidth="1"/>
    <col min="11272" max="11272" width="14.140625" style="325" customWidth="1"/>
    <col min="11273" max="11274" width="17" style="325" bestFit="1" customWidth="1"/>
    <col min="11275" max="11275" width="9.7109375" style="325" bestFit="1" customWidth="1"/>
    <col min="11276" max="11276" width="17" style="325" bestFit="1" customWidth="1"/>
    <col min="11277" max="11277" width="8.85546875" style="325"/>
    <col min="11278" max="11278" width="9.85546875" style="325" customWidth="1"/>
    <col min="11279" max="11520" width="8.85546875" style="325"/>
    <col min="11521" max="11521" width="6" style="325" customWidth="1"/>
    <col min="11522" max="11522" width="8.85546875" style="325"/>
    <col min="11523" max="11523" width="10.140625" style="325" customWidth="1"/>
    <col min="11524" max="11524" width="15" style="325" customWidth="1"/>
    <col min="11525" max="11525" width="9.42578125" style="325" customWidth="1"/>
    <col min="11526" max="11526" width="41.28515625" style="325" customWidth="1"/>
    <col min="11527" max="11527" width="18.28515625" style="325" customWidth="1"/>
    <col min="11528" max="11528" width="14.140625" style="325" customWidth="1"/>
    <col min="11529" max="11530" width="17" style="325" bestFit="1" customWidth="1"/>
    <col min="11531" max="11531" width="9.7109375" style="325" bestFit="1" customWidth="1"/>
    <col min="11532" max="11532" width="17" style="325" bestFit="1" customWidth="1"/>
    <col min="11533" max="11533" width="8.85546875" style="325"/>
    <col min="11534" max="11534" width="9.85546875" style="325" customWidth="1"/>
    <col min="11535" max="11776" width="8.85546875" style="325"/>
    <col min="11777" max="11777" width="6" style="325" customWidth="1"/>
    <col min="11778" max="11778" width="8.85546875" style="325"/>
    <col min="11779" max="11779" width="10.140625" style="325" customWidth="1"/>
    <col min="11780" max="11780" width="15" style="325" customWidth="1"/>
    <col min="11781" max="11781" width="9.42578125" style="325" customWidth="1"/>
    <col min="11782" max="11782" width="41.28515625" style="325" customWidth="1"/>
    <col min="11783" max="11783" width="18.28515625" style="325" customWidth="1"/>
    <col min="11784" max="11784" width="14.140625" style="325" customWidth="1"/>
    <col min="11785" max="11786" width="17" style="325" bestFit="1" customWidth="1"/>
    <col min="11787" max="11787" width="9.7109375" style="325" bestFit="1" customWidth="1"/>
    <col min="11788" max="11788" width="17" style="325" bestFit="1" customWidth="1"/>
    <col min="11789" max="11789" width="8.85546875" style="325"/>
    <col min="11790" max="11790" width="9.85546875" style="325" customWidth="1"/>
    <col min="11791" max="12032" width="8.85546875" style="325"/>
    <col min="12033" max="12033" width="6" style="325" customWidth="1"/>
    <col min="12034" max="12034" width="8.85546875" style="325"/>
    <col min="12035" max="12035" width="10.140625" style="325" customWidth="1"/>
    <col min="12036" max="12036" width="15" style="325" customWidth="1"/>
    <col min="12037" max="12037" width="9.42578125" style="325" customWidth="1"/>
    <col min="12038" max="12038" width="41.28515625" style="325" customWidth="1"/>
    <col min="12039" max="12039" width="18.28515625" style="325" customWidth="1"/>
    <col min="12040" max="12040" width="14.140625" style="325" customWidth="1"/>
    <col min="12041" max="12042" width="17" style="325" bestFit="1" customWidth="1"/>
    <col min="12043" max="12043" width="9.7109375" style="325" bestFit="1" customWidth="1"/>
    <col min="12044" max="12044" width="17" style="325" bestFit="1" customWidth="1"/>
    <col min="12045" max="12045" width="8.85546875" style="325"/>
    <col min="12046" max="12046" width="9.85546875" style="325" customWidth="1"/>
    <col min="12047" max="12288" width="8.85546875" style="325"/>
    <col min="12289" max="12289" width="6" style="325" customWidth="1"/>
    <col min="12290" max="12290" width="8.85546875" style="325"/>
    <col min="12291" max="12291" width="10.140625" style="325" customWidth="1"/>
    <col min="12292" max="12292" width="15" style="325" customWidth="1"/>
    <col min="12293" max="12293" width="9.42578125" style="325" customWidth="1"/>
    <col min="12294" max="12294" width="41.28515625" style="325" customWidth="1"/>
    <col min="12295" max="12295" width="18.28515625" style="325" customWidth="1"/>
    <col min="12296" max="12296" width="14.140625" style="325" customWidth="1"/>
    <col min="12297" max="12298" width="17" style="325" bestFit="1" customWidth="1"/>
    <col min="12299" max="12299" width="9.7109375" style="325" bestFit="1" customWidth="1"/>
    <col min="12300" max="12300" width="17" style="325" bestFit="1" customWidth="1"/>
    <col min="12301" max="12301" width="8.85546875" style="325"/>
    <col min="12302" max="12302" width="9.85546875" style="325" customWidth="1"/>
    <col min="12303" max="12544" width="8.85546875" style="325"/>
    <col min="12545" max="12545" width="6" style="325" customWidth="1"/>
    <col min="12546" max="12546" width="8.85546875" style="325"/>
    <col min="12547" max="12547" width="10.140625" style="325" customWidth="1"/>
    <col min="12548" max="12548" width="15" style="325" customWidth="1"/>
    <col min="12549" max="12549" width="9.42578125" style="325" customWidth="1"/>
    <col min="12550" max="12550" width="41.28515625" style="325" customWidth="1"/>
    <col min="12551" max="12551" width="18.28515625" style="325" customWidth="1"/>
    <col min="12552" max="12552" width="14.140625" style="325" customWidth="1"/>
    <col min="12553" max="12554" width="17" style="325" bestFit="1" customWidth="1"/>
    <col min="12555" max="12555" width="9.7109375" style="325" bestFit="1" customWidth="1"/>
    <col min="12556" max="12556" width="17" style="325" bestFit="1" customWidth="1"/>
    <col min="12557" max="12557" width="8.85546875" style="325"/>
    <col min="12558" max="12558" width="9.85546875" style="325" customWidth="1"/>
    <col min="12559" max="12800" width="8.85546875" style="325"/>
    <col min="12801" max="12801" width="6" style="325" customWidth="1"/>
    <col min="12802" max="12802" width="8.85546875" style="325"/>
    <col min="12803" max="12803" width="10.140625" style="325" customWidth="1"/>
    <col min="12804" max="12804" width="15" style="325" customWidth="1"/>
    <col min="12805" max="12805" width="9.42578125" style="325" customWidth="1"/>
    <col min="12806" max="12806" width="41.28515625" style="325" customWidth="1"/>
    <col min="12807" max="12807" width="18.28515625" style="325" customWidth="1"/>
    <col min="12808" max="12808" width="14.140625" style="325" customWidth="1"/>
    <col min="12809" max="12810" width="17" style="325" bestFit="1" customWidth="1"/>
    <col min="12811" max="12811" width="9.7109375" style="325" bestFit="1" customWidth="1"/>
    <col min="12812" max="12812" width="17" style="325" bestFit="1" customWidth="1"/>
    <col min="12813" max="12813" width="8.85546875" style="325"/>
    <col min="12814" max="12814" width="9.85546875" style="325" customWidth="1"/>
    <col min="12815" max="13056" width="8.85546875" style="325"/>
    <col min="13057" max="13057" width="6" style="325" customWidth="1"/>
    <col min="13058" max="13058" width="8.85546875" style="325"/>
    <col min="13059" max="13059" width="10.140625" style="325" customWidth="1"/>
    <col min="13060" max="13060" width="15" style="325" customWidth="1"/>
    <col min="13061" max="13061" width="9.42578125" style="325" customWidth="1"/>
    <col min="13062" max="13062" width="41.28515625" style="325" customWidth="1"/>
    <col min="13063" max="13063" width="18.28515625" style="325" customWidth="1"/>
    <col min="13064" max="13064" width="14.140625" style="325" customWidth="1"/>
    <col min="13065" max="13066" width="17" style="325" bestFit="1" customWidth="1"/>
    <col min="13067" max="13067" width="9.7109375" style="325" bestFit="1" customWidth="1"/>
    <col min="13068" max="13068" width="17" style="325" bestFit="1" customWidth="1"/>
    <col min="13069" max="13069" width="8.85546875" style="325"/>
    <col min="13070" max="13070" width="9.85546875" style="325" customWidth="1"/>
    <col min="13071" max="13312" width="8.85546875" style="325"/>
    <col min="13313" max="13313" width="6" style="325" customWidth="1"/>
    <col min="13314" max="13314" width="8.85546875" style="325"/>
    <col min="13315" max="13315" width="10.140625" style="325" customWidth="1"/>
    <col min="13316" max="13316" width="15" style="325" customWidth="1"/>
    <col min="13317" max="13317" width="9.42578125" style="325" customWidth="1"/>
    <col min="13318" max="13318" width="41.28515625" style="325" customWidth="1"/>
    <col min="13319" max="13319" width="18.28515625" style="325" customWidth="1"/>
    <col min="13320" max="13320" width="14.140625" style="325" customWidth="1"/>
    <col min="13321" max="13322" width="17" style="325" bestFit="1" customWidth="1"/>
    <col min="13323" max="13323" width="9.7109375" style="325" bestFit="1" customWidth="1"/>
    <col min="13324" max="13324" width="17" style="325" bestFit="1" customWidth="1"/>
    <col min="13325" max="13325" width="8.85546875" style="325"/>
    <col min="13326" max="13326" width="9.85546875" style="325" customWidth="1"/>
    <col min="13327" max="13568" width="8.85546875" style="325"/>
    <col min="13569" max="13569" width="6" style="325" customWidth="1"/>
    <col min="13570" max="13570" width="8.85546875" style="325"/>
    <col min="13571" max="13571" width="10.140625" style="325" customWidth="1"/>
    <col min="13572" max="13572" width="15" style="325" customWidth="1"/>
    <col min="13573" max="13573" width="9.42578125" style="325" customWidth="1"/>
    <col min="13574" max="13574" width="41.28515625" style="325" customWidth="1"/>
    <col min="13575" max="13575" width="18.28515625" style="325" customWidth="1"/>
    <col min="13576" max="13576" width="14.140625" style="325" customWidth="1"/>
    <col min="13577" max="13578" width="17" style="325" bestFit="1" customWidth="1"/>
    <col min="13579" max="13579" width="9.7109375" style="325" bestFit="1" customWidth="1"/>
    <col min="13580" max="13580" width="17" style="325" bestFit="1" customWidth="1"/>
    <col min="13581" max="13581" width="8.85546875" style="325"/>
    <col min="13582" max="13582" width="9.85546875" style="325" customWidth="1"/>
    <col min="13583" max="13824" width="8.85546875" style="325"/>
    <col min="13825" max="13825" width="6" style="325" customWidth="1"/>
    <col min="13826" max="13826" width="8.85546875" style="325"/>
    <col min="13827" max="13827" width="10.140625" style="325" customWidth="1"/>
    <col min="13828" max="13828" width="15" style="325" customWidth="1"/>
    <col min="13829" max="13829" width="9.42578125" style="325" customWidth="1"/>
    <col min="13830" max="13830" width="41.28515625" style="325" customWidth="1"/>
    <col min="13831" max="13831" width="18.28515625" style="325" customWidth="1"/>
    <col min="13832" max="13832" width="14.140625" style="325" customWidth="1"/>
    <col min="13833" max="13834" width="17" style="325" bestFit="1" customWidth="1"/>
    <col min="13835" max="13835" width="9.7109375" style="325" bestFit="1" customWidth="1"/>
    <col min="13836" max="13836" width="17" style="325" bestFit="1" customWidth="1"/>
    <col min="13837" max="13837" width="8.85546875" style="325"/>
    <col min="13838" max="13838" width="9.85546875" style="325" customWidth="1"/>
    <col min="13839" max="14080" width="8.85546875" style="325"/>
    <col min="14081" max="14081" width="6" style="325" customWidth="1"/>
    <col min="14082" max="14082" width="8.85546875" style="325"/>
    <col min="14083" max="14083" width="10.140625" style="325" customWidth="1"/>
    <col min="14084" max="14084" width="15" style="325" customWidth="1"/>
    <col min="14085" max="14085" width="9.42578125" style="325" customWidth="1"/>
    <col min="14086" max="14086" width="41.28515625" style="325" customWidth="1"/>
    <col min="14087" max="14087" width="18.28515625" style="325" customWidth="1"/>
    <col min="14088" max="14088" width="14.140625" style="325" customWidth="1"/>
    <col min="14089" max="14090" width="17" style="325" bestFit="1" customWidth="1"/>
    <col min="14091" max="14091" width="9.7109375" style="325" bestFit="1" customWidth="1"/>
    <col min="14092" max="14092" width="17" style="325" bestFit="1" customWidth="1"/>
    <col min="14093" max="14093" width="8.85546875" style="325"/>
    <col min="14094" max="14094" width="9.85546875" style="325" customWidth="1"/>
    <col min="14095" max="14336" width="8.85546875" style="325"/>
    <col min="14337" max="14337" width="6" style="325" customWidth="1"/>
    <col min="14338" max="14338" width="8.85546875" style="325"/>
    <col min="14339" max="14339" width="10.140625" style="325" customWidth="1"/>
    <col min="14340" max="14340" width="15" style="325" customWidth="1"/>
    <col min="14341" max="14341" width="9.42578125" style="325" customWidth="1"/>
    <col min="14342" max="14342" width="41.28515625" style="325" customWidth="1"/>
    <col min="14343" max="14343" width="18.28515625" style="325" customWidth="1"/>
    <col min="14344" max="14344" width="14.140625" style="325" customWidth="1"/>
    <col min="14345" max="14346" width="17" style="325" bestFit="1" customWidth="1"/>
    <col min="14347" max="14347" width="9.7109375" style="325" bestFit="1" customWidth="1"/>
    <col min="14348" max="14348" width="17" style="325" bestFit="1" customWidth="1"/>
    <col min="14349" max="14349" width="8.85546875" style="325"/>
    <col min="14350" max="14350" width="9.85546875" style="325" customWidth="1"/>
    <col min="14351" max="14592" width="8.85546875" style="325"/>
    <col min="14593" max="14593" width="6" style="325" customWidth="1"/>
    <col min="14594" max="14594" width="8.85546875" style="325"/>
    <col min="14595" max="14595" width="10.140625" style="325" customWidth="1"/>
    <col min="14596" max="14596" width="15" style="325" customWidth="1"/>
    <col min="14597" max="14597" width="9.42578125" style="325" customWidth="1"/>
    <col min="14598" max="14598" width="41.28515625" style="325" customWidth="1"/>
    <col min="14599" max="14599" width="18.28515625" style="325" customWidth="1"/>
    <col min="14600" max="14600" width="14.140625" style="325" customWidth="1"/>
    <col min="14601" max="14602" width="17" style="325" bestFit="1" customWidth="1"/>
    <col min="14603" max="14603" width="9.7109375" style="325" bestFit="1" customWidth="1"/>
    <col min="14604" max="14604" width="17" style="325" bestFit="1" customWidth="1"/>
    <col min="14605" max="14605" width="8.85546875" style="325"/>
    <col min="14606" max="14606" width="9.85546875" style="325" customWidth="1"/>
    <col min="14607" max="14848" width="8.85546875" style="325"/>
    <col min="14849" max="14849" width="6" style="325" customWidth="1"/>
    <col min="14850" max="14850" width="8.85546875" style="325"/>
    <col min="14851" max="14851" width="10.140625" style="325" customWidth="1"/>
    <col min="14852" max="14852" width="15" style="325" customWidth="1"/>
    <col min="14853" max="14853" width="9.42578125" style="325" customWidth="1"/>
    <col min="14854" max="14854" width="41.28515625" style="325" customWidth="1"/>
    <col min="14855" max="14855" width="18.28515625" style="325" customWidth="1"/>
    <col min="14856" max="14856" width="14.140625" style="325" customWidth="1"/>
    <col min="14857" max="14858" width="17" style="325" bestFit="1" customWidth="1"/>
    <col min="14859" max="14859" width="9.7109375" style="325" bestFit="1" customWidth="1"/>
    <col min="14860" max="14860" width="17" style="325" bestFit="1" customWidth="1"/>
    <col min="14861" max="14861" width="8.85546875" style="325"/>
    <col min="14862" max="14862" width="9.85546875" style="325" customWidth="1"/>
    <col min="14863" max="15104" width="8.85546875" style="325"/>
    <col min="15105" max="15105" width="6" style="325" customWidth="1"/>
    <col min="15106" max="15106" width="8.85546875" style="325"/>
    <col min="15107" max="15107" width="10.140625" style="325" customWidth="1"/>
    <col min="15108" max="15108" width="15" style="325" customWidth="1"/>
    <col min="15109" max="15109" width="9.42578125" style="325" customWidth="1"/>
    <col min="15110" max="15110" width="41.28515625" style="325" customWidth="1"/>
    <col min="15111" max="15111" width="18.28515625" style="325" customWidth="1"/>
    <col min="15112" max="15112" width="14.140625" style="325" customWidth="1"/>
    <col min="15113" max="15114" width="17" style="325" bestFit="1" customWidth="1"/>
    <col min="15115" max="15115" width="9.7109375" style="325" bestFit="1" customWidth="1"/>
    <col min="15116" max="15116" width="17" style="325" bestFit="1" customWidth="1"/>
    <col min="15117" max="15117" width="8.85546875" style="325"/>
    <col min="15118" max="15118" width="9.85546875" style="325" customWidth="1"/>
    <col min="15119" max="15360" width="8.85546875" style="325"/>
    <col min="15361" max="15361" width="6" style="325" customWidth="1"/>
    <col min="15362" max="15362" width="8.85546875" style="325"/>
    <col min="15363" max="15363" width="10.140625" style="325" customWidth="1"/>
    <col min="15364" max="15364" width="15" style="325" customWidth="1"/>
    <col min="15365" max="15365" width="9.42578125" style="325" customWidth="1"/>
    <col min="15366" max="15366" width="41.28515625" style="325" customWidth="1"/>
    <col min="15367" max="15367" width="18.28515625" style="325" customWidth="1"/>
    <col min="15368" max="15368" width="14.140625" style="325" customWidth="1"/>
    <col min="15369" max="15370" width="17" style="325" bestFit="1" customWidth="1"/>
    <col min="15371" max="15371" width="9.7109375" style="325" bestFit="1" customWidth="1"/>
    <col min="15372" max="15372" width="17" style="325" bestFit="1" customWidth="1"/>
    <col min="15373" max="15373" width="8.85546875" style="325"/>
    <col min="15374" max="15374" width="9.85546875" style="325" customWidth="1"/>
    <col min="15375" max="15616" width="8.85546875" style="325"/>
    <col min="15617" max="15617" width="6" style="325" customWidth="1"/>
    <col min="15618" max="15618" width="8.85546875" style="325"/>
    <col min="15619" max="15619" width="10.140625" style="325" customWidth="1"/>
    <col min="15620" max="15620" width="15" style="325" customWidth="1"/>
    <col min="15621" max="15621" width="9.42578125" style="325" customWidth="1"/>
    <col min="15622" max="15622" width="41.28515625" style="325" customWidth="1"/>
    <col min="15623" max="15623" width="18.28515625" style="325" customWidth="1"/>
    <col min="15624" max="15624" width="14.140625" style="325" customWidth="1"/>
    <col min="15625" max="15626" width="17" style="325" bestFit="1" customWidth="1"/>
    <col min="15627" max="15627" width="9.7109375" style="325" bestFit="1" customWidth="1"/>
    <col min="15628" max="15628" width="17" style="325" bestFit="1" customWidth="1"/>
    <col min="15629" max="15629" width="8.85546875" style="325"/>
    <col min="15630" max="15630" width="9.85546875" style="325" customWidth="1"/>
    <col min="15631" max="15872" width="8.85546875" style="325"/>
    <col min="15873" max="15873" width="6" style="325" customWidth="1"/>
    <col min="15874" max="15874" width="8.85546875" style="325"/>
    <col min="15875" max="15875" width="10.140625" style="325" customWidth="1"/>
    <col min="15876" max="15876" width="15" style="325" customWidth="1"/>
    <col min="15877" max="15877" width="9.42578125" style="325" customWidth="1"/>
    <col min="15878" max="15878" width="41.28515625" style="325" customWidth="1"/>
    <col min="15879" max="15879" width="18.28515625" style="325" customWidth="1"/>
    <col min="15880" max="15880" width="14.140625" style="325" customWidth="1"/>
    <col min="15881" max="15882" width="17" style="325" bestFit="1" customWidth="1"/>
    <col min="15883" max="15883" width="9.7109375" style="325" bestFit="1" customWidth="1"/>
    <col min="15884" max="15884" width="17" style="325" bestFit="1" customWidth="1"/>
    <col min="15885" max="15885" width="8.85546875" style="325"/>
    <col min="15886" max="15886" width="9.85546875" style="325" customWidth="1"/>
    <col min="15887" max="16128" width="8.85546875" style="325"/>
    <col min="16129" max="16129" width="6" style="325" customWidth="1"/>
    <col min="16130" max="16130" width="8.85546875" style="325"/>
    <col min="16131" max="16131" width="10.140625" style="325" customWidth="1"/>
    <col min="16132" max="16132" width="15" style="325" customWidth="1"/>
    <col min="16133" max="16133" width="9.42578125" style="325" customWidth="1"/>
    <col min="16134" max="16134" width="41.28515625" style="325" customWidth="1"/>
    <col min="16135" max="16135" width="18.28515625" style="325" customWidth="1"/>
    <col min="16136" max="16136" width="14.140625" style="325" customWidth="1"/>
    <col min="16137" max="16138" width="17" style="325" bestFit="1" customWidth="1"/>
    <col min="16139" max="16139" width="9.7109375" style="325" bestFit="1" customWidth="1"/>
    <col min="16140" max="16140" width="17" style="325" bestFit="1" customWidth="1"/>
    <col min="16141" max="16141" width="8.85546875" style="325"/>
    <col min="16142" max="16142" width="9.85546875" style="325" customWidth="1"/>
    <col min="16143" max="16384" width="8.85546875" style="325"/>
  </cols>
  <sheetData>
    <row r="1" spans="2:15" ht="18.75" customHeight="1" x14ac:dyDescent="0.25">
      <c r="B1" s="799" t="s">
        <v>566</v>
      </c>
      <c r="C1" s="799"/>
      <c r="D1" s="799"/>
      <c r="E1" s="799"/>
      <c r="F1" s="799"/>
      <c r="G1" s="799"/>
      <c r="H1" s="799"/>
      <c r="I1" s="799"/>
      <c r="J1" s="799"/>
      <c r="K1" s="799"/>
      <c r="L1" s="799"/>
      <c r="M1" s="799"/>
      <c r="N1" s="799"/>
      <c r="O1" s="324"/>
    </row>
    <row r="2" spans="2:15" ht="4.5" customHeight="1" x14ac:dyDescent="0.3">
      <c r="B2" s="326"/>
      <c r="C2" s="327"/>
      <c r="D2" s="327"/>
      <c r="E2" s="327"/>
      <c r="F2" s="327"/>
      <c r="G2" s="327"/>
      <c r="H2" s="327"/>
      <c r="I2" s="327"/>
      <c r="J2" s="327"/>
      <c r="K2" s="323"/>
      <c r="L2" s="323"/>
      <c r="M2" s="323"/>
      <c r="N2" s="328"/>
      <c r="O2" s="328"/>
    </row>
    <row r="3" spans="2:15" ht="22.5" customHeight="1" x14ac:dyDescent="0.3">
      <c r="B3" s="283" t="s">
        <v>375</v>
      </c>
      <c r="C3" s="283"/>
      <c r="D3" s="283"/>
      <c r="E3" s="283"/>
      <c r="F3" s="283"/>
      <c r="G3" s="283"/>
      <c r="H3" s="283"/>
      <c r="I3" s="283"/>
      <c r="J3" s="283"/>
      <c r="K3" s="329"/>
      <c r="L3" s="330"/>
      <c r="M3" s="330"/>
      <c r="N3" s="331"/>
      <c r="O3" s="328"/>
    </row>
    <row r="4" spans="2:15" ht="20.25" customHeight="1" x14ac:dyDescent="0.3">
      <c r="B4" s="284" t="s">
        <v>376</v>
      </c>
      <c r="C4" s="285"/>
      <c r="D4" s="286"/>
      <c r="E4" s="296"/>
      <c r="F4" s="296"/>
      <c r="G4" s="332" t="s">
        <v>377</v>
      </c>
      <c r="H4" s="296"/>
      <c r="I4" s="296"/>
      <c r="J4" s="296"/>
      <c r="K4" s="296"/>
      <c r="L4" s="296"/>
      <c r="M4" s="287" t="s">
        <v>378</v>
      </c>
      <c r="N4" s="333"/>
      <c r="O4" s="328"/>
    </row>
    <row r="5" spans="2:15" ht="18" customHeight="1" x14ac:dyDescent="0.3">
      <c r="B5" s="781" t="s">
        <v>379</v>
      </c>
      <c r="C5" s="781"/>
      <c r="D5" s="781"/>
      <c r="E5" s="763" t="s">
        <v>380</v>
      </c>
      <c r="F5" s="763"/>
      <c r="G5" s="763"/>
      <c r="H5" s="763"/>
      <c r="I5" s="763"/>
      <c r="J5" s="763"/>
      <c r="K5" s="763"/>
      <c r="L5" s="763"/>
      <c r="M5" s="763"/>
      <c r="N5" s="763"/>
      <c r="O5" s="328"/>
    </row>
    <row r="6" spans="2:15" ht="18" customHeight="1" x14ac:dyDescent="0.25">
      <c r="B6" s="773" t="s">
        <v>381</v>
      </c>
      <c r="C6" s="773"/>
      <c r="D6" s="773"/>
      <c r="E6" s="800" t="s">
        <v>382</v>
      </c>
      <c r="F6" s="800"/>
      <c r="G6" s="800"/>
      <c r="H6" s="800"/>
      <c r="I6" s="800"/>
      <c r="J6" s="800"/>
      <c r="K6" s="800"/>
      <c r="L6" s="800"/>
      <c r="M6" s="800"/>
      <c r="N6" s="800"/>
      <c r="O6" s="328"/>
    </row>
    <row r="7" spans="2:15" ht="17.25" customHeight="1" x14ac:dyDescent="0.25">
      <c r="B7" s="773" t="s">
        <v>383</v>
      </c>
      <c r="C7" s="773"/>
      <c r="D7" s="773"/>
      <c r="E7" s="800" t="s">
        <v>384</v>
      </c>
      <c r="F7" s="800"/>
      <c r="G7" s="800"/>
      <c r="H7" s="800"/>
      <c r="I7" s="800"/>
      <c r="J7" s="800"/>
      <c r="K7" s="800"/>
      <c r="L7" s="800"/>
      <c r="M7" s="800"/>
      <c r="N7" s="800"/>
      <c r="O7" s="328"/>
    </row>
    <row r="8" spans="2:15" ht="19.5" customHeight="1" x14ac:dyDescent="0.3">
      <c r="B8" s="288"/>
      <c r="C8" s="334"/>
      <c r="D8" s="774" t="s">
        <v>20</v>
      </c>
      <c r="E8" s="774"/>
      <c r="F8" s="289"/>
      <c r="G8" s="775" t="s">
        <v>385</v>
      </c>
      <c r="H8" s="776"/>
      <c r="I8" s="776"/>
      <c r="J8" s="776"/>
      <c r="K8" s="776"/>
      <c r="L8" s="777"/>
      <c r="M8" s="334"/>
      <c r="N8" s="335"/>
      <c r="O8" s="328"/>
    </row>
    <row r="9" spans="2:15" ht="16.5" customHeight="1" x14ac:dyDescent="0.3">
      <c r="B9" s="290"/>
      <c r="C9" s="296"/>
      <c r="D9" s="774" t="s">
        <v>386</v>
      </c>
      <c r="E9" s="774"/>
      <c r="F9" s="283" t="s">
        <v>17</v>
      </c>
      <c r="G9" s="786">
        <v>43070</v>
      </c>
      <c r="H9" s="787"/>
      <c r="I9" s="336" t="s">
        <v>162</v>
      </c>
      <c r="J9" s="786">
        <v>43281</v>
      </c>
      <c r="K9" s="788"/>
      <c r="L9" s="788"/>
      <c r="M9" s="296"/>
      <c r="N9" s="333"/>
      <c r="O9" s="328"/>
    </row>
    <row r="10" spans="2:15" ht="33.75" customHeight="1" x14ac:dyDescent="0.3">
      <c r="B10" s="290"/>
      <c r="C10" s="296"/>
      <c r="D10" s="774"/>
      <c r="E10" s="774"/>
      <c r="F10" s="283" t="s">
        <v>387</v>
      </c>
      <c r="G10" s="789" t="s">
        <v>388</v>
      </c>
      <c r="H10" s="790"/>
      <c r="I10" s="790"/>
      <c r="J10" s="790"/>
      <c r="K10" s="790"/>
      <c r="L10" s="791"/>
      <c r="M10" s="296"/>
      <c r="N10" s="333"/>
      <c r="O10" s="328"/>
    </row>
    <row r="11" spans="2:15" ht="16.5" customHeight="1" x14ac:dyDescent="0.3">
      <c r="B11" s="290"/>
      <c r="C11" s="296"/>
      <c r="D11" s="774"/>
      <c r="E11" s="774"/>
      <c r="F11" s="291" t="s">
        <v>389</v>
      </c>
      <c r="G11" s="775">
        <v>20</v>
      </c>
      <c r="H11" s="776"/>
      <c r="I11" s="776"/>
      <c r="J11" s="776"/>
      <c r="K11" s="776"/>
      <c r="L11" s="777"/>
      <c r="M11" s="296"/>
      <c r="N11" s="333"/>
      <c r="O11" s="328"/>
    </row>
    <row r="12" spans="2:15" ht="16.5" customHeight="1" x14ac:dyDescent="0.3">
      <c r="B12" s="290"/>
      <c r="C12" s="295">
        <v>1</v>
      </c>
      <c r="D12" s="774"/>
      <c r="E12" s="774"/>
      <c r="F12" s="291" t="s">
        <v>390</v>
      </c>
      <c r="G12" s="775">
        <v>35</v>
      </c>
      <c r="H12" s="776"/>
      <c r="I12" s="776"/>
      <c r="J12" s="776"/>
      <c r="K12" s="776"/>
      <c r="L12" s="777"/>
      <c r="M12" s="296"/>
      <c r="N12" s="333"/>
      <c r="O12" s="328"/>
    </row>
    <row r="13" spans="2:15" ht="16.5" customHeight="1" x14ac:dyDescent="0.3">
      <c r="B13" s="290"/>
      <c r="C13" s="296"/>
      <c r="D13" s="774"/>
      <c r="E13" s="774"/>
      <c r="F13" s="283" t="s">
        <v>25</v>
      </c>
      <c r="G13" s="775">
        <v>50</v>
      </c>
      <c r="H13" s="776"/>
      <c r="I13" s="776"/>
      <c r="J13" s="776"/>
      <c r="K13" s="776"/>
      <c r="L13" s="777"/>
      <c r="M13" s="296"/>
      <c r="N13" s="333"/>
      <c r="O13" s="328"/>
    </row>
    <row r="14" spans="2:15" ht="16.5" customHeight="1" x14ac:dyDescent="0.3">
      <c r="B14" s="290"/>
      <c r="C14" s="296"/>
      <c r="D14" s="774"/>
      <c r="E14" s="774"/>
      <c r="F14" s="283" t="s">
        <v>391</v>
      </c>
      <c r="G14" s="775">
        <v>1000</v>
      </c>
      <c r="H14" s="776"/>
      <c r="I14" s="776"/>
      <c r="J14" s="776"/>
      <c r="K14" s="776"/>
      <c r="L14" s="777"/>
      <c r="M14" s="296"/>
      <c r="N14" s="333"/>
      <c r="O14" s="328"/>
    </row>
    <row r="15" spans="2:15" ht="16.5" customHeight="1" x14ac:dyDescent="0.3">
      <c r="B15" s="290"/>
      <c r="C15" s="296"/>
      <c r="D15" s="774"/>
      <c r="E15" s="774"/>
      <c r="F15" s="283" t="s">
        <v>392</v>
      </c>
      <c r="G15" s="775">
        <v>1533.33</v>
      </c>
      <c r="H15" s="776"/>
      <c r="I15" s="776"/>
      <c r="J15" s="776"/>
      <c r="K15" s="776"/>
      <c r="L15" s="777"/>
      <c r="M15" s="296"/>
      <c r="N15" s="333"/>
      <c r="O15" s="328"/>
    </row>
    <row r="16" spans="2:15" ht="16.5" customHeight="1" x14ac:dyDescent="0.3">
      <c r="B16" s="292"/>
      <c r="C16" s="337"/>
      <c r="D16" s="774"/>
      <c r="E16" s="774"/>
      <c r="F16" s="283" t="s">
        <v>27</v>
      </c>
      <c r="G16" s="792">
        <v>38000</v>
      </c>
      <c r="H16" s="793"/>
      <c r="I16" s="793"/>
      <c r="J16" s="793"/>
      <c r="K16" s="793"/>
      <c r="L16" s="794"/>
      <c r="M16" s="337"/>
      <c r="N16" s="338"/>
      <c r="O16" s="328"/>
    </row>
    <row r="17" spans="2:15" ht="6.75" customHeight="1" x14ac:dyDescent="0.3">
      <c r="B17" s="290"/>
      <c r="C17" s="296"/>
      <c r="D17" s="293"/>
      <c r="E17" s="293"/>
      <c r="F17" s="294"/>
      <c r="G17" s="295"/>
      <c r="H17" s="296"/>
      <c r="I17" s="295"/>
      <c r="J17" s="295"/>
      <c r="K17" s="295"/>
      <c r="L17" s="297"/>
      <c r="M17" s="296"/>
      <c r="N17" s="333"/>
      <c r="O17" s="328"/>
    </row>
    <row r="18" spans="2:15" ht="21" customHeight="1" x14ac:dyDescent="0.3">
      <c r="B18" s="288"/>
      <c r="C18" s="334"/>
      <c r="D18" s="774" t="s">
        <v>20</v>
      </c>
      <c r="E18" s="774"/>
      <c r="F18" s="289"/>
      <c r="G18" s="775" t="s">
        <v>385</v>
      </c>
      <c r="H18" s="776"/>
      <c r="I18" s="776"/>
      <c r="J18" s="776"/>
      <c r="K18" s="776"/>
      <c r="L18" s="777"/>
      <c r="M18" s="334"/>
      <c r="N18" s="335"/>
      <c r="O18" s="328"/>
    </row>
    <row r="19" spans="2:15" ht="13.5" customHeight="1" x14ac:dyDescent="0.3">
      <c r="B19" s="290"/>
      <c r="C19" s="296"/>
      <c r="D19" s="774" t="s">
        <v>393</v>
      </c>
      <c r="E19" s="774"/>
      <c r="F19" s="298" t="s">
        <v>17</v>
      </c>
      <c r="G19" s="786">
        <v>43070</v>
      </c>
      <c r="H19" s="787"/>
      <c r="I19" s="336" t="s">
        <v>162</v>
      </c>
      <c r="J19" s="786">
        <v>43281</v>
      </c>
      <c r="K19" s="788"/>
      <c r="L19" s="788"/>
      <c r="M19" s="296"/>
      <c r="N19" s="333"/>
      <c r="O19" s="328"/>
    </row>
    <row r="20" spans="2:15" ht="25.5" customHeight="1" x14ac:dyDescent="0.3">
      <c r="B20" s="290"/>
      <c r="C20" s="296"/>
      <c r="D20" s="774"/>
      <c r="E20" s="774"/>
      <c r="F20" s="283" t="s">
        <v>387</v>
      </c>
      <c r="G20" s="796" t="s">
        <v>394</v>
      </c>
      <c r="H20" s="797"/>
      <c r="I20" s="797"/>
      <c r="J20" s="797"/>
      <c r="K20" s="797"/>
      <c r="L20" s="798"/>
      <c r="M20" s="296"/>
      <c r="N20" s="333"/>
      <c r="O20" s="328"/>
    </row>
    <row r="21" spans="2:15" ht="19.5" customHeight="1" x14ac:dyDescent="0.3">
      <c r="B21" s="290"/>
      <c r="C21" s="295">
        <v>2</v>
      </c>
      <c r="D21" s="774"/>
      <c r="E21" s="774"/>
      <c r="F21" s="291" t="s">
        <v>395</v>
      </c>
      <c r="G21" s="775">
        <v>140</v>
      </c>
      <c r="H21" s="776"/>
      <c r="I21" s="776"/>
      <c r="J21" s="776"/>
      <c r="K21" s="776"/>
      <c r="L21" s="777"/>
      <c r="M21" s="296"/>
      <c r="N21" s="333"/>
      <c r="O21" s="328"/>
    </row>
    <row r="22" spans="2:15" ht="19.5" customHeight="1" x14ac:dyDescent="0.3">
      <c r="B22" s="290"/>
      <c r="C22" s="296"/>
      <c r="D22" s="774"/>
      <c r="E22" s="774"/>
      <c r="F22" s="291" t="s">
        <v>396</v>
      </c>
      <c r="G22" s="775">
        <v>125</v>
      </c>
      <c r="H22" s="776"/>
      <c r="I22" s="776"/>
      <c r="J22" s="776"/>
      <c r="K22" s="776"/>
      <c r="L22" s="777"/>
      <c r="M22" s="296"/>
      <c r="N22" s="333"/>
      <c r="O22" s="328"/>
    </row>
    <row r="23" spans="2:15" ht="19.5" customHeight="1" x14ac:dyDescent="0.3">
      <c r="B23" s="290"/>
      <c r="C23" s="296"/>
      <c r="D23" s="774"/>
      <c r="E23" s="774"/>
      <c r="F23" s="283" t="s">
        <v>25</v>
      </c>
      <c r="G23" s="775">
        <v>110</v>
      </c>
      <c r="H23" s="776"/>
      <c r="I23" s="776"/>
      <c r="J23" s="776"/>
      <c r="K23" s="776"/>
      <c r="L23" s="777"/>
      <c r="M23" s="296"/>
      <c r="N23" s="333"/>
      <c r="O23" s="328"/>
    </row>
    <row r="24" spans="2:15" ht="19.5" customHeight="1" x14ac:dyDescent="0.3">
      <c r="B24" s="290"/>
      <c r="C24" s="296"/>
      <c r="D24" s="774"/>
      <c r="E24" s="774"/>
      <c r="F24" s="283" t="s">
        <v>397</v>
      </c>
      <c r="G24" s="775">
        <v>1000</v>
      </c>
      <c r="H24" s="776"/>
      <c r="I24" s="776"/>
      <c r="J24" s="776"/>
      <c r="K24" s="776"/>
      <c r="L24" s="777"/>
      <c r="M24" s="296"/>
      <c r="N24" s="333"/>
      <c r="O24" s="328"/>
    </row>
    <row r="25" spans="2:15" ht="19.5" customHeight="1" x14ac:dyDescent="0.3">
      <c r="B25" s="290"/>
      <c r="C25" s="296"/>
      <c r="D25" s="774"/>
      <c r="E25" s="774"/>
      <c r="F25" s="283" t="s">
        <v>398</v>
      </c>
      <c r="G25" s="775">
        <v>1533.33</v>
      </c>
      <c r="H25" s="776"/>
      <c r="I25" s="776"/>
      <c r="J25" s="776"/>
      <c r="K25" s="776"/>
      <c r="L25" s="777"/>
      <c r="M25" s="296"/>
      <c r="N25" s="333"/>
      <c r="O25" s="328"/>
    </row>
    <row r="26" spans="2:15" ht="19.5" customHeight="1" x14ac:dyDescent="0.3">
      <c r="B26" s="292"/>
      <c r="C26" s="337"/>
      <c r="D26" s="774"/>
      <c r="E26" s="774"/>
      <c r="F26" s="283" t="s">
        <v>27</v>
      </c>
      <c r="G26" s="792">
        <v>38000</v>
      </c>
      <c r="H26" s="793"/>
      <c r="I26" s="793"/>
      <c r="J26" s="793"/>
      <c r="K26" s="793"/>
      <c r="L26" s="794"/>
      <c r="M26" s="337"/>
      <c r="N26" s="338"/>
      <c r="O26" s="328"/>
    </row>
    <row r="27" spans="2:15" ht="6" customHeight="1" x14ac:dyDescent="0.3">
      <c r="B27" s="782"/>
      <c r="C27" s="783"/>
      <c r="D27" s="783"/>
      <c r="E27" s="783"/>
      <c r="F27" s="783"/>
      <c r="G27" s="783"/>
      <c r="H27" s="783"/>
      <c r="I27" s="783"/>
      <c r="J27" s="783"/>
      <c r="K27" s="783"/>
      <c r="L27" s="783"/>
      <c r="M27" s="783"/>
      <c r="N27" s="784"/>
      <c r="O27" s="328"/>
    </row>
    <row r="28" spans="2:15" ht="18" customHeight="1" x14ac:dyDescent="0.3">
      <c r="B28" s="288"/>
      <c r="C28" s="334"/>
      <c r="D28" s="774" t="s">
        <v>20</v>
      </c>
      <c r="E28" s="774"/>
      <c r="F28" s="289"/>
      <c r="G28" s="775" t="s">
        <v>385</v>
      </c>
      <c r="H28" s="776"/>
      <c r="I28" s="776"/>
      <c r="J28" s="776"/>
      <c r="K28" s="776"/>
      <c r="L28" s="777"/>
      <c r="M28" s="334"/>
      <c r="N28" s="335"/>
      <c r="O28" s="328"/>
    </row>
    <row r="29" spans="2:15" ht="14.25" customHeight="1" x14ac:dyDescent="0.3">
      <c r="B29" s="290"/>
      <c r="C29" s="296"/>
      <c r="D29" s="774" t="s">
        <v>399</v>
      </c>
      <c r="E29" s="774"/>
      <c r="F29" s="283" t="s">
        <v>17</v>
      </c>
      <c r="G29" s="786">
        <v>43070</v>
      </c>
      <c r="H29" s="787"/>
      <c r="I29" s="336" t="s">
        <v>162</v>
      </c>
      <c r="J29" s="786">
        <v>43281</v>
      </c>
      <c r="K29" s="788"/>
      <c r="L29" s="787"/>
      <c r="M29" s="296"/>
      <c r="N29" s="333"/>
      <c r="O29" s="328"/>
    </row>
    <row r="30" spans="2:15" ht="36" customHeight="1" x14ac:dyDescent="0.3">
      <c r="B30" s="290"/>
      <c r="C30" s="296"/>
      <c r="D30" s="774"/>
      <c r="E30" s="774"/>
      <c r="F30" s="283" t="s">
        <v>387</v>
      </c>
      <c r="G30" s="796" t="s">
        <v>400</v>
      </c>
      <c r="H30" s="797"/>
      <c r="I30" s="797"/>
      <c r="J30" s="797"/>
      <c r="K30" s="797"/>
      <c r="L30" s="798"/>
      <c r="M30" s="296"/>
      <c r="N30" s="333"/>
      <c r="O30" s="328"/>
    </row>
    <row r="31" spans="2:15" ht="17.25" customHeight="1" x14ac:dyDescent="0.3">
      <c r="B31" s="290"/>
      <c r="C31" s="295">
        <v>3</v>
      </c>
      <c r="D31" s="774"/>
      <c r="E31" s="774"/>
      <c r="F31" s="291" t="s">
        <v>401</v>
      </c>
      <c r="G31" s="775">
        <v>20</v>
      </c>
      <c r="H31" s="776"/>
      <c r="I31" s="776"/>
      <c r="J31" s="776"/>
      <c r="K31" s="776"/>
      <c r="L31" s="777"/>
      <c r="M31" s="296"/>
      <c r="N31" s="333"/>
      <c r="O31" s="328"/>
    </row>
    <row r="32" spans="2:15" ht="17.25" customHeight="1" x14ac:dyDescent="0.3">
      <c r="B32" s="290"/>
      <c r="C32" s="296"/>
      <c r="D32" s="774"/>
      <c r="E32" s="774"/>
      <c r="F32" s="283" t="s">
        <v>25</v>
      </c>
      <c r="G32" s="775">
        <v>30</v>
      </c>
      <c r="H32" s="776"/>
      <c r="I32" s="776"/>
      <c r="J32" s="776"/>
      <c r="K32" s="776"/>
      <c r="L32" s="777"/>
      <c r="M32" s="296"/>
      <c r="N32" s="333"/>
      <c r="O32" s="328"/>
    </row>
    <row r="33" spans="2:15" ht="17.25" customHeight="1" x14ac:dyDescent="0.3">
      <c r="B33" s="290"/>
      <c r="C33" s="296"/>
      <c r="D33" s="774"/>
      <c r="E33" s="774"/>
      <c r="F33" s="283" t="s">
        <v>391</v>
      </c>
      <c r="G33" s="775">
        <v>5200</v>
      </c>
      <c r="H33" s="776"/>
      <c r="I33" s="776"/>
      <c r="J33" s="776"/>
      <c r="K33" s="776"/>
      <c r="L33" s="777"/>
      <c r="M33" s="296"/>
      <c r="N33" s="333"/>
      <c r="O33" s="328"/>
    </row>
    <row r="34" spans="2:15" ht="17.25" customHeight="1" x14ac:dyDescent="0.3">
      <c r="B34" s="290"/>
      <c r="C34" s="296"/>
      <c r="D34" s="785"/>
      <c r="E34" s="785"/>
      <c r="F34" s="299" t="s">
        <v>27</v>
      </c>
      <c r="G34" s="778">
        <v>52000</v>
      </c>
      <c r="H34" s="779"/>
      <c r="I34" s="779"/>
      <c r="J34" s="779"/>
      <c r="K34" s="779"/>
      <c r="L34" s="780"/>
      <c r="M34" s="296"/>
      <c r="N34" s="333"/>
      <c r="O34" s="328"/>
    </row>
    <row r="35" spans="2:15" ht="9" customHeight="1" x14ac:dyDescent="0.3">
      <c r="B35" s="288"/>
      <c r="C35" s="334"/>
      <c r="D35" s="334"/>
      <c r="E35" s="334"/>
      <c r="F35" s="300"/>
      <c r="G35" s="300"/>
      <c r="H35" s="339"/>
      <c r="I35" s="339"/>
      <c r="J35" s="339"/>
      <c r="K35" s="339"/>
      <c r="L35" s="339"/>
      <c r="M35" s="339"/>
      <c r="N35" s="340"/>
      <c r="O35" s="328"/>
    </row>
    <row r="36" spans="2:15" ht="22.5" customHeight="1" x14ac:dyDescent="0.3">
      <c r="B36" s="363"/>
      <c r="C36" s="339"/>
      <c r="D36" s="339"/>
      <c r="E36" s="339"/>
      <c r="F36" s="291" t="s">
        <v>273</v>
      </c>
      <c r="G36" s="301">
        <f>G34+G26+G16</f>
        <v>128000</v>
      </c>
      <c r="H36" s="337"/>
      <c r="I36" s="337"/>
      <c r="J36" s="337"/>
      <c r="K36" s="337"/>
      <c r="L36" s="337"/>
      <c r="M36" s="337"/>
      <c r="N36" s="338"/>
      <c r="O36" s="328"/>
    </row>
    <row r="37" spans="2:15" ht="4.5" customHeight="1" x14ac:dyDescent="0.3">
      <c r="B37" s="302"/>
      <c r="C37" s="296"/>
      <c r="D37" s="296"/>
      <c r="E37" s="296"/>
      <c r="F37" s="294"/>
      <c r="G37" s="296"/>
      <c r="H37" s="296"/>
      <c r="I37" s="296"/>
      <c r="J37" s="296"/>
      <c r="K37" s="296"/>
      <c r="L37" s="296"/>
      <c r="M37" s="296"/>
      <c r="N37" s="296"/>
      <c r="O37" s="323"/>
    </row>
    <row r="38" spans="2:15" ht="6.75" customHeight="1" x14ac:dyDescent="0.3">
      <c r="B38" s="341"/>
      <c r="C38" s="296"/>
      <c r="D38" s="342"/>
      <c r="E38" s="342"/>
      <c r="F38" s="342"/>
      <c r="G38" s="342"/>
      <c r="H38" s="342"/>
      <c r="I38" s="342"/>
      <c r="J38" s="342"/>
      <c r="K38" s="342"/>
      <c r="L38" s="342"/>
      <c r="M38" s="342"/>
      <c r="N38" s="342"/>
    </row>
    <row r="39" spans="2:15" ht="18.75" x14ac:dyDescent="0.3">
      <c r="B39" s="755" t="s">
        <v>374</v>
      </c>
      <c r="C39" s="755"/>
      <c r="D39" s="755"/>
      <c r="E39" s="755"/>
      <c r="F39" s="755"/>
      <c r="G39" s="755"/>
      <c r="H39" s="755"/>
      <c r="I39" s="755"/>
      <c r="J39" s="755"/>
      <c r="K39" s="755"/>
      <c r="L39" s="755"/>
      <c r="M39" s="755"/>
      <c r="N39" s="755"/>
    </row>
    <row r="40" spans="2:15" ht="8.25" customHeight="1" x14ac:dyDescent="0.3">
      <c r="B40" s="343"/>
      <c r="C40" s="344"/>
      <c r="D40" s="344"/>
      <c r="E40" s="344"/>
      <c r="F40" s="344"/>
      <c r="G40" s="344"/>
      <c r="H40" s="344"/>
      <c r="I40" s="344"/>
      <c r="J40" s="344"/>
      <c r="K40" s="296"/>
      <c r="L40" s="296"/>
      <c r="M40" s="296"/>
      <c r="N40" s="333"/>
    </row>
    <row r="41" spans="2:15" ht="18.75" x14ac:dyDescent="0.3">
      <c r="B41" s="283" t="s">
        <v>402</v>
      </c>
      <c r="C41" s="283"/>
      <c r="D41" s="283"/>
      <c r="E41" s="283"/>
      <c r="F41" s="283"/>
      <c r="G41" s="283"/>
      <c r="H41" s="283"/>
      <c r="I41" s="283"/>
      <c r="J41" s="283"/>
      <c r="K41" s="329"/>
      <c r="L41" s="330"/>
      <c r="M41" s="330"/>
      <c r="N41" s="331"/>
    </row>
    <row r="42" spans="2:15" ht="18.75" x14ac:dyDescent="0.3">
      <c r="B42" s="284" t="s">
        <v>376</v>
      </c>
      <c r="C42" s="285"/>
      <c r="D42" s="286"/>
      <c r="E42" s="296"/>
      <c r="F42" s="296"/>
      <c r="G42" s="332" t="s">
        <v>377</v>
      </c>
      <c r="H42" s="296"/>
      <c r="I42" s="296"/>
      <c r="J42" s="296"/>
      <c r="K42" s="296"/>
      <c r="L42" s="296"/>
      <c r="M42" s="287" t="s">
        <v>378</v>
      </c>
      <c r="N42" s="333"/>
    </row>
    <row r="43" spans="2:15" ht="18.75" x14ac:dyDescent="0.3">
      <c r="B43" s="781" t="s">
        <v>379</v>
      </c>
      <c r="C43" s="781"/>
      <c r="D43" s="781"/>
      <c r="E43" s="763" t="s">
        <v>380</v>
      </c>
      <c r="F43" s="763"/>
      <c r="G43" s="763"/>
      <c r="H43" s="763"/>
      <c r="I43" s="763"/>
      <c r="J43" s="763"/>
      <c r="K43" s="763"/>
      <c r="L43" s="763"/>
      <c r="M43" s="763"/>
      <c r="N43" s="763"/>
    </row>
    <row r="44" spans="2:15" ht="17.25" customHeight="1" x14ac:dyDescent="0.25">
      <c r="B44" s="795" t="s">
        <v>381</v>
      </c>
      <c r="C44" s="795"/>
      <c r="D44" s="795"/>
      <c r="E44" s="754" t="s">
        <v>403</v>
      </c>
      <c r="F44" s="754"/>
      <c r="G44" s="754"/>
      <c r="H44" s="754"/>
      <c r="I44" s="754"/>
      <c r="J44" s="754"/>
      <c r="K44" s="754"/>
      <c r="L44" s="754"/>
      <c r="M44" s="754"/>
      <c r="N44" s="754"/>
    </row>
    <row r="45" spans="2:15" ht="21.75" customHeight="1" x14ac:dyDescent="0.25">
      <c r="B45" s="795" t="s">
        <v>404</v>
      </c>
      <c r="C45" s="795"/>
      <c r="D45" s="795"/>
      <c r="E45" s="754" t="s">
        <v>405</v>
      </c>
      <c r="F45" s="754"/>
      <c r="G45" s="754"/>
      <c r="H45" s="754"/>
      <c r="I45" s="754"/>
      <c r="J45" s="754"/>
      <c r="K45" s="754"/>
      <c r="L45" s="754"/>
      <c r="M45" s="754"/>
      <c r="N45" s="754"/>
    </row>
    <row r="46" spans="2:15" ht="21.75" customHeight="1" x14ac:dyDescent="0.25">
      <c r="B46" s="795" t="s">
        <v>406</v>
      </c>
      <c r="C46" s="795"/>
      <c r="D46" s="795"/>
      <c r="E46" s="754" t="s">
        <v>407</v>
      </c>
      <c r="F46" s="754"/>
      <c r="G46" s="754"/>
      <c r="H46" s="754"/>
      <c r="I46" s="754"/>
      <c r="J46" s="754"/>
      <c r="K46" s="754"/>
      <c r="L46" s="754"/>
      <c r="M46" s="754"/>
      <c r="N46" s="754"/>
    </row>
    <row r="47" spans="2:15" ht="18" customHeight="1" x14ac:dyDescent="0.25">
      <c r="B47" s="795" t="s">
        <v>408</v>
      </c>
      <c r="C47" s="795"/>
      <c r="D47" s="795"/>
      <c r="E47" s="754" t="s">
        <v>409</v>
      </c>
      <c r="F47" s="754"/>
      <c r="G47" s="754"/>
      <c r="H47" s="754"/>
      <c r="I47" s="754"/>
      <c r="J47" s="754"/>
      <c r="K47" s="754"/>
      <c r="L47" s="754"/>
      <c r="M47" s="754"/>
      <c r="N47" s="754"/>
    </row>
    <row r="48" spans="2:15" ht="18.75" x14ac:dyDescent="0.3">
      <c r="B48" s="288"/>
      <c r="C48" s="334"/>
      <c r="D48" s="774" t="s">
        <v>20</v>
      </c>
      <c r="E48" s="774"/>
      <c r="F48" s="289"/>
      <c r="G48" s="775" t="s">
        <v>385</v>
      </c>
      <c r="H48" s="776"/>
      <c r="I48" s="776"/>
      <c r="J48" s="776"/>
      <c r="K48" s="776"/>
      <c r="L48" s="777"/>
      <c r="M48" s="334"/>
      <c r="N48" s="335"/>
    </row>
    <row r="49" spans="2:14" ht="18.75" x14ac:dyDescent="0.3">
      <c r="B49" s="290"/>
      <c r="C49" s="296"/>
      <c r="D49" s="774" t="s">
        <v>386</v>
      </c>
      <c r="E49" s="774"/>
      <c r="F49" s="283" t="s">
        <v>17</v>
      </c>
      <c r="G49" s="786">
        <v>43070</v>
      </c>
      <c r="H49" s="787"/>
      <c r="I49" s="336" t="s">
        <v>162</v>
      </c>
      <c r="J49" s="786">
        <v>43281</v>
      </c>
      <c r="K49" s="788"/>
      <c r="L49" s="788"/>
      <c r="M49" s="296"/>
      <c r="N49" s="333"/>
    </row>
    <row r="50" spans="2:14" ht="35.25" customHeight="1" x14ac:dyDescent="0.3">
      <c r="B50" s="290"/>
      <c r="C50" s="296"/>
      <c r="D50" s="774"/>
      <c r="E50" s="774"/>
      <c r="F50" s="283" t="s">
        <v>387</v>
      </c>
      <c r="G50" s="789" t="s">
        <v>388</v>
      </c>
      <c r="H50" s="790"/>
      <c r="I50" s="790"/>
      <c r="J50" s="790"/>
      <c r="K50" s="790"/>
      <c r="L50" s="791"/>
      <c r="M50" s="296"/>
      <c r="N50" s="333"/>
    </row>
    <row r="51" spans="2:14" ht="18.75" x14ac:dyDescent="0.3">
      <c r="B51" s="290"/>
      <c r="C51" s="296"/>
      <c r="D51" s="774"/>
      <c r="E51" s="774"/>
      <c r="F51" s="291" t="s">
        <v>401</v>
      </c>
      <c r="G51" s="775">
        <v>20</v>
      </c>
      <c r="H51" s="776"/>
      <c r="I51" s="776"/>
      <c r="J51" s="776"/>
      <c r="K51" s="776"/>
      <c r="L51" s="777"/>
      <c r="M51" s="296"/>
      <c r="N51" s="333"/>
    </row>
    <row r="52" spans="2:14" ht="18.75" x14ac:dyDescent="0.3">
      <c r="B52" s="290"/>
      <c r="C52" s="295">
        <v>1</v>
      </c>
      <c r="D52" s="774"/>
      <c r="E52" s="774"/>
      <c r="F52" s="291" t="s">
        <v>410</v>
      </c>
      <c r="G52" s="775">
        <v>35</v>
      </c>
      <c r="H52" s="776"/>
      <c r="I52" s="776"/>
      <c r="J52" s="776"/>
      <c r="K52" s="776"/>
      <c r="L52" s="777"/>
      <c r="M52" s="296"/>
      <c r="N52" s="333"/>
    </row>
    <row r="53" spans="2:14" ht="18.75" x14ac:dyDescent="0.3">
      <c r="B53" s="290"/>
      <c r="C53" s="296"/>
      <c r="D53" s="774"/>
      <c r="E53" s="774"/>
      <c r="F53" s="283" t="s">
        <v>25</v>
      </c>
      <c r="G53" s="775">
        <v>50</v>
      </c>
      <c r="H53" s="776"/>
      <c r="I53" s="776"/>
      <c r="J53" s="776"/>
      <c r="K53" s="776"/>
      <c r="L53" s="777"/>
      <c r="M53" s="296"/>
      <c r="N53" s="333"/>
    </row>
    <row r="54" spans="2:14" ht="18.75" x14ac:dyDescent="0.3">
      <c r="B54" s="290"/>
      <c r="C54" s="296"/>
      <c r="D54" s="774"/>
      <c r="E54" s="774"/>
      <c r="F54" s="283" t="s">
        <v>391</v>
      </c>
      <c r="G54" s="775">
        <v>1000</v>
      </c>
      <c r="H54" s="776"/>
      <c r="I54" s="776"/>
      <c r="J54" s="776"/>
      <c r="K54" s="776"/>
      <c r="L54" s="777"/>
      <c r="M54" s="296"/>
      <c r="N54" s="333"/>
    </row>
    <row r="55" spans="2:14" ht="18.75" x14ac:dyDescent="0.3">
      <c r="B55" s="290"/>
      <c r="C55" s="296"/>
      <c r="D55" s="774"/>
      <c r="E55" s="774"/>
      <c r="F55" s="283" t="s">
        <v>392</v>
      </c>
      <c r="G55" s="775">
        <v>1533.33</v>
      </c>
      <c r="H55" s="776"/>
      <c r="I55" s="776"/>
      <c r="J55" s="776"/>
      <c r="K55" s="776"/>
      <c r="L55" s="777"/>
      <c r="M55" s="296"/>
      <c r="N55" s="333"/>
    </row>
    <row r="56" spans="2:14" ht="18.75" x14ac:dyDescent="0.3">
      <c r="B56" s="292"/>
      <c r="C56" s="337"/>
      <c r="D56" s="774"/>
      <c r="E56" s="774"/>
      <c r="F56" s="283" t="s">
        <v>27</v>
      </c>
      <c r="G56" s="792">
        <v>38000</v>
      </c>
      <c r="H56" s="793"/>
      <c r="I56" s="793"/>
      <c r="J56" s="793"/>
      <c r="K56" s="793"/>
      <c r="L56" s="794"/>
      <c r="M56" s="337"/>
      <c r="N56" s="338"/>
    </row>
    <row r="57" spans="2:14" ht="6" customHeight="1" x14ac:dyDescent="0.3">
      <c r="B57" s="290"/>
      <c r="C57" s="296"/>
      <c r="D57" s="293"/>
      <c r="E57" s="293"/>
      <c r="F57" s="294"/>
      <c r="G57" s="295"/>
      <c r="H57" s="296"/>
      <c r="I57" s="295"/>
      <c r="J57" s="295"/>
      <c r="K57" s="295"/>
      <c r="L57" s="297"/>
      <c r="M57" s="296"/>
      <c r="N57" s="333"/>
    </row>
    <row r="58" spans="2:14" ht="18.75" x14ac:dyDescent="0.3">
      <c r="B58" s="288"/>
      <c r="C58" s="334"/>
      <c r="D58" s="774" t="s">
        <v>20</v>
      </c>
      <c r="E58" s="774"/>
      <c r="F58" s="289"/>
      <c r="G58" s="775" t="s">
        <v>385</v>
      </c>
      <c r="H58" s="776"/>
      <c r="I58" s="776"/>
      <c r="J58" s="776"/>
      <c r="K58" s="776"/>
      <c r="L58" s="777"/>
      <c r="M58" s="334"/>
      <c r="N58" s="335"/>
    </row>
    <row r="59" spans="2:14" ht="16.5" customHeight="1" x14ac:dyDescent="0.3">
      <c r="B59" s="290"/>
      <c r="C59" s="296"/>
      <c r="D59" s="774" t="s">
        <v>393</v>
      </c>
      <c r="E59" s="774"/>
      <c r="F59" s="283" t="s">
        <v>17</v>
      </c>
      <c r="G59" s="786">
        <v>43070</v>
      </c>
      <c r="H59" s="787"/>
      <c r="I59" s="336" t="s">
        <v>162</v>
      </c>
      <c r="J59" s="786">
        <v>43281</v>
      </c>
      <c r="K59" s="788"/>
      <c r="L59" s="788"/>
      <c r="M59" s="296"/>
      <c r="N59" s="333"/>
    </row>
    <row r="60" spans="2:14" ht="18.75" x14ac:dyDescent="0.3">
      <c r="B60" s="290"/>
      <c r="C60" s="296"/>
      <c r="D60" s="774"/>
      <c r="E60" s="774"/>
      <c r="F60" s="283" t="s">
        <v>387</v>
      </c>
      <c r="G60" s="789" t="s">
        <v>394</v>
      </c>
      <c r="H60" s="790"/>
      <c r="I60" s="790"/>
      <c r="J60" s="790"/>
      <c r="K60" s="790"/>
      <c r="L60" s="791"/>
      <c r="M60" s="296"/>
      <c r="N60" s="333"/>
    </row>
    <row r="61" spans="2:14" ht="18.75" x14ac:dyDescent="0.3">
      <c r="B61" s="290"/>
      <c r="C61" s="295">
        <v>2</v>
      </c>
      <c r="D61" s="774"/>
      <c r="E61" s="774"/>
      <c r="F61" s="291" t="s">
        <v>411</v>
      </c>
      <c r="G61" s="775">
        <v>160</v>
      </c>
      <c r="H61" s="776"/>
      <c r="I61" s="776"/>
      <c r="J61" s="776"/>
      <c r="K61" s="776"/>
      <c r="L61" s="777"/>
      <c r="M61" s="296"/>
      <c r="N61" s="333"/>
    </row>
    <row r="62" spans="2:14" ht="18.75" x14ac:dyDescent="0.3">
      <c r="B62" s="290"/>
      <c r="C62" s="296"/>
      <c r="D62" s="774"/>
      <c r="E62" s="774"/>
      <c r="F62" s="291" t="s">
        <v>396</v>
      </c>
      <c r="G62" s="775">
        <v>145</v>
      </c>
      <c r="H62" s="776"/>
      <c r="I62" s="776"/>
      <c r="J62" s="776"/>
      <c r="K62" s="776"/>
      <c r="L62" s="777"/>
      <c r="M62" s="296"/>
      <c r="N62" s="333"/>
    </row>
    <row r="63" spans="2:14" ht="18.75" x14ac:dyDescent="0.3">
      <c r="B63" s="290"/>
      <c r="C63" s="296"/>
      <c r="D63" s="774"/>
      <c r="E63" s="774"/>
      <c r="F63" s="283" t="s">
        <v>25</v>
      </c>
      <c r="G63" s="775">
        <v>130</v>
      </c>
      <c r="H63" s="776"/>
      <c r="I63" s="776"/>
      <c r="J63" s="776"/>
      <c r="K63" s="776"/>
      <c r="L63" s="777"/>
      <c r="M63" s="296"/>
      <c r="N63" s="333"/>
    </row>
    <row r="64" spans="2:14" ht="18.75" x14ac:dyDescent="0.3">
      <c r="B64" s="290"/>
      <c r="C64" s="296"/>
      <c r="D64" s="774"/>
      <c r="E64" s="774"/>
      <c r="F64" s="283" t="s">
        <v>397</v>
      </c>
      <c r="G64" s="775">
        <v>1000</v>
      </c>
      <c r="H64" s="776"/>
      <c r="I64" s="776"/>
      <c r="J64" s="776"/>
      <c r="K64" s="776"/>
      <c r="L64" s="777"/>
      <c r="M64" s="296"/>
      <c r="N64" s="333"/>
    </row>
    <row r="65" spans="2:14" ht="18.75" x14ac:dyDescent="0.3">
      <c r="B65" s="290"/>
      <c r="C65" s="296"/>
      <c r="D65" s="774"/>
      <c r="E65" s="774"/>
      <c r="F65" s="283" t="s">
        <v>398</v>
      </c>
      <c r="G65" s="775">
        <v>1533.33</v>
      </c>
      <c r="H65" s="776"/>
      <c r="I65" s="776"/>
      <c r="J65" s="776"/>
      <c r="K65" s="776"/>
      <c r="L65" s="777"/>
      <c r="M65" s="296"/>
      <c r="N65" s="333"/>
    </row>
    <row r="66" spans="2:14" ht="18.75" x14ac:dyDescent="0.3">
      <c r="B66" s="290"/>
      <c r="C66" s="296"/>
      <c r="D66" s="785"/>
      <c r="E66" s="785"/>
      <c r="F66" s="299" t="s">
        <v>27</v>
      </c>
      <c r="G66" s="792">
        <v>38000</v>
      </c>
      <c r="H66" s="793"/>
      <c r="I66" s="793"/>
      <c r="J66" s="793"/>
      <c r="K66" s="793"/>
      <c r="L66" s="794"/>
      <c r="M66" s="296"/>
      <c r="N66" s="333"/>
    </row>
    <row r="67" spans="2:14" ht="4.5" customHeight="1" x14ac:dyDescent="0.3">
      <c r="B67" s="782"/>
      <c r="C67" s="783"/>
      <c r="D67" s="783"/>
      <c r="E67" s="783"/>
      <c r="F67" s="783"/>
      <c r="G67" s="783"/>
      <c r="H67" s="783"/>
      <c r="I67" s="783"/>
      <c r="J67" s="783"/>
      <c r="K67" s="783"/>
      <c r="L67" s="783"/>
      <c r="M67" s="783"/>
      <c r="N67" s="784"/>
    </row>
    <row r="68" spans="2:14" ht="15.75" customHeight="1" x14ac:dyDescent="0.3">
      <c r="B68" s="288"/>
      <c r="C68" s="334"/>
      <c r="D68" s="774" t="s">
        <v>20</v>
      </c>
      <c r="E68" s="774"/>
      <c r="F68" s="289"/>
      <c r="G68" s="775" t="s">
        <v>385</v>
      </c>
      <c r="H68" s="776"/>
      <c r="I68" s="776"/>
      <c r="J68" s="776"/>
      <c r="K68" s="776"/>
      <c r="L68" s="777"/>
      <c r="M68" s="334"/>
      <c r="N68" s="335"/>
    </row>
    <row r="69" spans="2:14" ht="18.75" x14ac:dyDescent="0.3">
      <c r="B69" s="290"/>
      <c r="C69" s="296"/>
      <c r="D69" s="774" t="s">
        <v>399</v>
      </c>
      <c r="E69" s="774"/>
      <c r="F69" s="283" t="s">
        <v>17</v>
      </c>
      <c r="G69" s="786">
        <v>43070</v>
      </c>
      <c r="H69" s="787"/>
      <c r="I69" s="336" t="s">
        <v>162</v>
      </c>
      <c r="J69" s="786">
        <v>43281</v>
      </c>
      <c r="K69" s="788"/>
      <c r="L69" s="788"/>
      <c r="M69" s="296"/>
      <c r="N69" s="333"/>
    </row>
    <row r="70" spans="2:14" ht="33.75" customHeight="1" x14ac:dyDescent="0.3">
      <c r="B70" s="290"/>
      <c r="C70" s="296"/>
      <c r="D70" s="774"/>
      <c r="E70" s="774"/>
      <c r="F70" s="283" t="s">
        <v>387</v>
      </c>
      <c r="G70" s="789" t="s">
        <v>400</v>
      </c>
      <c r="H70" s="790"/>
      <c r="I70" s="790"/>
      <c r="J70" s="790"/>
      <c r="K70" s="790"/>
      <c r="L70" s="791"/>
      <c r="M70" s="296"/>
      <c r="N70" s="333"/>
    </row>
    <row r="71" spans="2:14" ht="18.75" x14ac:dyDescent="0.3">
      <c r="B71" s="290"/>
      <c r="C71" s="295">
        <v>3</v>
      </c>
      <c r="D71" s="774"/>
      <c r="E71" s="774"/>
      <c r="F71" s="291" t="s">
        <v>401</v>
      </c>
      <c r="G71" s="775">
        <v>20</v>
      </c>
      <c r="H71" s="776"/>
      <c r="I71" s="776"/>
      <c r="J71" s="776"/>
      <c r="K71" s="776"/>
      <c r="L71" s="777"/>
      <c r="M71" s="296"/>
      <c r="N71" s="333"/>
    </row>
    <row r="72" spans="2:14" ht="18.75" x14ac:dyDescent="0.3">
      <c r="B72" s="290"/>
      <c r="C72" s="296"/>
      <c r="D72" s="774"/>
      <c r="E72" s="774"/>
      <c r="F72" s="283" t="s">
        <v>25</v>
      </c>
      <c r="G72" s="775">
        <v>30</v>
      </c>
      <c r="H72" s="776"/>
      <c r="I72" s="776"/>
      <c r="J72" s="776"/>
      <c r="K72" s="776"/>
      <c r="L72" s="777"/>
      <c r="M72" s="296"/>
      <c r="N72" s="333"/>
    </row>
    <row r="73" spans="2:14" ht="18.75" x14ac:dyDescent="0.3">
      <c r="B73" s="290"/>
      <c r="C73" s="296"/>
      <c r="D73" s="774"/>
      <c r="E73" s="774"/>
      <c r="F73" s="283" t="s">
        <v>391</v>
      </c>
      <c r="G73" s="775">
        <v>5200</v>
      </c>
      <c r="H73" s="776"/>
      <c r="I73" s="776"/>
      <c r="J73" s="776"/>
      <c r="K73" s="776"/>
      <c r="L73" s="777"/>
      <c r="M73" s="296"/>
      <c r="N73" s="333"/>
    </row>
    <row r="74" spans="2:14" ht="18.75" x14ac:dyDescent="0.3">
      <c r="B74" s="290"/>
      <c r="C74" s="296"/>
      <c r="D74" s="785"/>
      <c r="E74" s="785"/>
      <c r="F74" s="299" t="s">
        <v>27</v>
      </c>
      <c r="G74" s="778">
        <v>52000</v>
      </c>
      <c r="H74" s="779"/>
      <c r="I74" s="779"/>
      <c r="J74" s="779"/>
      <c r="K74" s="779"/>
      <c r="L74" s="780"/>
      <c r="M74" s="296"/>
      <c r="N74" s="333"/>
    </row>
    <row r="75" spans="2:14" ht="6" customHeight="1" x14ac:dyDescent="0.3">
      <c r="B75" s="288"/>
      <c r="C75" s="334"/>
      <c r="D75" s="334"/>
      <c r="E75" s="334"/>
      <c r="F75" s="300"/>
      <c r="G75" s="300"/>
      <c r="H75" s="339"/>
      <c r="I75" s="339"/>
      <c r="J75" s="339"/>
      <c r="K75" s="339"/>
      <c r="L75" s="339"/>
      <c r="M75" s="339"/>
      <c r="N75" s="340"/>
    </row>
    <row r="76" spans="2:14" ht="17.25" customHeight="1" x14ac:dyDescent="0.3">
      <c r="B76" s="363"/>
      <c r="C76" s="339"/>
      <c r="D76" s="339"/>
      <c r="E76" s="339"/>
      <c r="F76" s="291" t="s">
        <v>273</v>
      </c>
      <c r="G76" s="301">
        <f>G74+G66+G56</f>
        <v>128000</v>
      </c>
      <c r="H76" s="337"/>
      <c r="I76" s="337"/>
      <c r="J76" s="337"/>
      <c r="K76" s="337"/>
      <c r="L76" s="337"/>
      <c r="M76" s="337"/>
      <c r="N76" s="338"/>
    </row>
    <row r="77" spans="2:14" ht="6.75" customHeight="1" x14ac:dyDescent="0.25"/>
    <row r="78" spans="2:14" ht="22.5" x14ac:dyDescent="0.3">
      <c r="B78" s="761" t="s">
        <v>374</v>
      </c>
      <c r="C78" s="761"/>
      <c r="D78" s="761"/>
      <c r="E78" s="761"/>
      <c r="F78" s="761"/>
      <c r="G78" s="761"/>
      <c r="H78" s="761"/>
      <c r="I78" s="761"/>
      <c r="J78" s="761"/>
      <c r="K78" s="761"/>
      <c r="L78" s="761"/>
      <c r="M78" s="761"/>
      <c r="N78" s="761"/>
    </row>
    <row r="79" spans="2:14" ht="3.75" customHeight="1" x14ac:dyDescent="0.3">
      <c r="B79" s="326"/>
      <c r="C79" s="327"/>
      <c r="D79" s="327"/>
      <c r="E79" s="327"/>
      <c r="F79" s="327"/>
      <c r="G79" s="327"/>
      <c r="H79" s="327"/>
      <c r="I79" s="327"/>
      <c r="J79" s="327"/>
      <c r="K79" s="323"/>
      <c r="L79" s="323"/>
      <c r="M79" s="323"/>
      <c r="N79" s="328"/>
    </row>
    <row r="80" spans="2:14" ht="18.75" x14ac:dyDescent="0.3">
      <c r="B80" s="283" t="s">
        <v>412</v>
      </c>
      <c r="C80" s="283"/>
      <c r="D80" s="283"/>
      <c r="E80" s="283"/>
      <c r="F80" s="283"/>
      <c r="G80" s="283"/>
      <c r="H80" s="283"/>
      <c r="I80" s="283"/>
      <c r="J80" s="283"/>
      <c r="K80" s="329"/>
      <c r="L80" s="330"/>
      <c r="M80" s="330"/>
      <c r="N80" s="331"/>
    </row>
    <row r="81" spans="2:14" ht="18.75" x14ac:dyDescent="0.3">
      <c r="B81" s="284" t="s">
        <v>376</v>
      </c>
      <c r="C81" s="285"/>
      <c r="D81" s="286"/>
      <c r="E81" s="296"/>
      <c r="F81" s="296"/>
      <c r="G81" s="332" t="s">
        <v>377</v>
      </c>
      <c r="H81" s="296"/>
      <c r="I81" s="296"/>
      <c r="J81" s="296"/>
      <c r="K81" s="296"/>
      <c r="L81" s="296"/>
      <c r="M81" s="287" t="s">
        <v>378</v>
      </c>
      <c r="N81" s="333"/>
    </row>
    <row r="82" spans="2:14" ht="18.75" x14ac:dyDescent="0.3">
      <c r="B82" s="781" t="s">
        <v>379</v>
      </c>
      <c r="C82" s="781"/>
      <c r="D82" s="781"/>
      <c r="E82" s="763" t="s">
        <v>380</v>
      </c>
      <c r="F82" s="763"/>
      <c r="G82" s="763"/>
      <c r="H82" s="763"/>
      <c r="I82" s="763"/>
      <c r="J82" s="763"/>
      <c r="K82" s="763"/>
      <c r="L82" s="763"/>
      <c r="M82" s="763"/>
      <c r="N82" s="763"/>
    </row>
    <row r="83" spans="2:14" ht="19.5" customHeight="1" x14ac:dyDescent="0.25">
      <c r="B83" s="773" t="s">
        <v>381</v>
      </c>
      <c r="C83" s="773"/>
      <c r="D83" s="773"/>
      <c r="E83" s="754" t="s">
        <v>413</v>
      </c>
      <c r="F83" s="754"/>
      <c r="G83" s="754"/>
      <c r="H83" s="754"/>
      <c r="I83" s="754"/>
      <c r="J83" s="754"/>
      <c r="K83" s="754"/>
      <c r="L83" s="754"/>
      <c r="M83" s="754"/>
      <c r="N83" s="754"/>
    </row>
    <row r="84" spans="2:14" ht="19.5" customHeight="1" x14ac:dyDescent="0.25">
      <c r="B84" s="773" t="s">
        <v>414</v>
      </c>
      <c r="C84" s="773"/>
      <c r="D84" s="773"/>
      <c r="E84" s="754" t="s">
        <v>415</v>
      </c>
      <c r="F84" s="754"/>
      <c r="G84" s="754"/>
      <c r="H84" s="754"/>
      <c r="I84" s="754"/>
      <c r="J84" s="754"/>
      <c r="K84" s="754"/>
      <c r="L84" s="754"/>
      <c r="M84" s="754"/>
      <c r="N84" s="754"/>
    </row>
    <row r="85" spans="2:14" ht="19.5" customHeight="1" x14ac:dyDescent="0.25">
      <c r="B85" s="773" t="s">
        <v>416</v>
      </c>
      <c r="C85" s="773"/>
      <c r="D85" s="773"/>
      <c r="E85" s="754" t="s">
        <v>417</v>
      </c>
      <c r="F85" s="754"/>
      <c r="G85" s="754"/>
      <c r="H85" s="754"/>
      <c r="I85" s="754"/>
      <c r="J85" s="754"/>
      <c r="K85" s="754"/>
      <c r="L85" s="754"/>
      <c r="M85" s="754"/>
      <c r="N85" s="754"/>
    </row>
    <row r="86" spans="2:14" ht="19.5" customHeight="1" x14ac:dyDescent="0.25">
      <c r="B86" s="773" t="s">
        <v>418</v>
      </c>
      <c r="C86" s="773"/>
      <c r="D86" s="773"/>
      <c r="E86" s="754" t="s">
        <v>419</v>
      </c>
      <c r="F86" s="754"/>
      <c r="G86" s="754"/>
      <c r="H86" s="754"/>
      <c r="I86" s="754"/>
      <c r="J86" s="754"/>
      <c r="K86" s="754"/>
      <c r="L86" s="754"/>
      <c r="M86" s="754"/>
      <c r="N86" s="754"/>
    </row>
    <row r="87" spans="2:14" ht="18.75" x14ac:dyDescent="0.3">
      <c r="B87" s="288"/>
      <c r="C87" s="334"/>
      <c r="D87" s="774" t="s">
        <v>20</v>
      </c>
      <c r="E87" s="774"/>
      <c r="F87" s="289"/>
      <c r="G87" s="775" t="s">
        <v>385</v>
      </c>
      <c r="H87" s="776"/>
      <c r="I87" s="776"/>
      <c r="J87" s="776"/>
      <c r="K87" s="776"/>
      <c r="L87" s="777"/>
      <c r="M87" s="334"/>
      <c r="N87" s="335"/>
    </row>
    <row r="88" spans="2:14" ht="16.5" x14ac:dyDescent="0.25">
      <c r="B88" s="303"/>
      <c r="C88" s="311"/>
      <c r="D88" s="738" t="s">
        <v>386</v>
      </c>
      <c r="E88" s="738"/>
      <c r="F88" s="304" t="s">
        <v>17</v>
      </c>
      <c r="G88" s="730">
        <v>43070</v>
      </c>
      <c r="H88" s="731"/>
      <c r="I88" s="346" t="s">
        <v>162</v>
      </c>
      <c r="J88" s="730">
        <v>43281</v>
      </c>
      <c r="K88" s="743"/>
      <c r="L88" s="743"/>
      <c r="M88" s="311"/>
      <c r="N88" s="347"/>
    </row>
    <row r="89" spans="2:14" ht="30.75" customHeight="1" x14ac:dyDescent="0.25">
      <c r="B89" s="303"/>
      <c r="C89" s="311"/>
      <c r="D89" s="738"/>
      <c r="E89" s="738"/>
      <c r="F89" s="305" t="s">
        <v>387</v>
      </c>
      <c r="G89" s="744" t="s">
        <v>388</v>
      </c>
      <c r="H89" s="745"/>
      <c r="I89" s="745"/>
      <c r="J89" s="745"/>
      <c r="K89" s="745"/>
      <c r="L89" s="746"/>
      <c r="M89" s="311"/>
      <c r="N89" s="347"/>
    </row>
    <row r="90" spans="2:14" ht="16.5" x14ac:dyDescent="0.25">
      <c r="B90" s="303"/>
      <c r="C90" s="311"/>
      <c r="D90" s="738"/>
      <c r="E90" s="738"/>
      <c r="F90" s="306" t="s">
        <v>401</v>
      </c>
      <c r="G90" s="739">
        <v>20</v>
      </c>
      <c r="H90" s="740"/>
      <c r="I90" s="740"/>
      <c r="J90" s="740"/>
      <c r="K90" s="740"/>
      <c r="L90" s="741"/>
      <c r="M90" s="311"/>
      <c r="N90" s="347"/>
    </row>
    <row r="91" spans="2:14" ht="16.5" x14ac:dyDescent="0.25">
      <c r="B91" s="303"/>
      <c r="C91" s="310">
        <v>1</v>
      </c>
      <c r="D91" s="738"/>
      <c r="E91" s="738"/>
      <c r="F91" s="306" t="s">
        <v>410</v>
      </c>
      <c r="G91" s="739">
        <v>35</v>
      </c>
      <c r="H91" s="740"/>
      <c r="I91" s="740"/>
      <c r="J91" s="740"/>
      <c r="K91" s="740"/>
      <c r="L91" s="741"/>
      <c r="M91" s="311"/>
      <c r="N91" s="347"/>
    </row>
    <row r="92" spans="2:14" ht="16.5" x14ac:dyDescent="0.25">
      <c r="B92" s="303"/>
      <c r="C92" s="311"/>
      <c r="D92" s="738"/>
      <c r="E92" s="738"/>
      <c r="F92" s="304" t="s">
        <v>25</v>
      </c>
      <c r="G92" s="739">
        <v>50</v>
      </c>
      <c r="H92" s="740"/>
      <c r="I92" s="740"/>
      <c r="J92" s="740"/>
      <c r="K92" s="740"/>
      <c r="L92" s="741"/>
      <c r="M92" s="311"/>
      <c r="N92" s="347"/>
    </row>
    <row r="93" spans="2:14" ht="16.5" x14ac:dyDescent="0.25">
      <c r="B93" s="303"/>
      <c r="C93" s="311"/>
      <c r="D93" s="738"/>
      <c r="E93" s="738"/>
      <c r="F93" s="304" t="s">
        <v>391</v>
      </c>
      <c r="G93" s="739">
        <v>1000</v>
      </c>
      <c r="H93" s="740"/>
      <c r="I93" s="740"/>
      <c r="J93" s="740"/>
      <c r="K93" s="740"/>
      <c r="L93" s="741"/>
      <c r="M93" s="311"/>
      <c r="N93" s="347"/>
    </row>
    <row r="94" spans="2:14" ht="16.5" x14ac:dyDescent="0.25">
      <c r="B94" s="303"/>
      <c r="C94" s="311"/>
      <c r="D94" s="738"/>
      <c r="E94" s="738"/>
      <c r="F94" s="304" t="s">
        <v>392</v>
      </c>
      <c r="G94" s="739">
        <v>1533.33</v>
      </c>
      <c r="H94" s="740"/>
      <c r="I94" s="740"/>
      <c r="J94" s="740"/>
      <c r="K94" s="740"/>
      <c r="L94" s="741"/>
      <c r="M94" s="311"/>
      <c r="N94" s="347"/>
    </row>
    <row r="95" spans="2:14" ht="16.5" x14ac:dyDescent="0.25">
      <c r="B95" s="307"/>
      <c r="C95" s="348"/>
      <c r="D95" s="738"/>
      <c r="E95" s="738"/>
      <c r="F95" s="304" t="s">
        <v>27</v>
      </c>
      <c r="G95" s="750">
        <v>38000</v>
      </c>
      <c r="H95" s="751"/>
      <c r="I95" s="751"/>
      <c r="J95" s="751"/>
      <c r="K95" s="751"/>
      <c r="L95" s="752"/>
      <c r="M95" s="348"/>
      <c r="N95" s="349"/>
    </row>
    <row r="96" spans="2:14" ht="6" customHeight="1" x14ac:dyDescent="0.25">
      <c r="B96" s="303"/>
      <c r="C96" s="311"/>
      <c r="D96" s="308"/>
      <c r="E96" s="308"/>
      <c r="F96" s="309"/>
      <c r="G96" s="310"/>
      <c r="H96" s="311"/>
      <c r="I96" s="310"/>
      <c r="J96" s="310"/>
      <c r="K96" s="310"/>
      <c r="L96" s="312"/>
      <c r="M96" s="311"/>
      <c r="N96" s="347"/>
    </row>
    <row r="97" spans="2:14" ht="16.5" x14ac:dyDescent="0.25">
      <c r="B97" s="313"/>
      <c r="C97" s="350"/>
      <c r="D97" s="738" t="s">
        <v>20</v>
      </c>
      <c r="E97" s="738"/>
      <c r="F97" s="314"/>
      <c r="G97" s="739" t="s">
        <v>385</v>
      </c>
      <c r="H97" s="740"/>
      <c r="I97" s="740"/>
      <c r="J97" s="740"/>
      <c r="K97" s="740"/>
      <c r="L97" s="741"/>
      <c r="M97" s="350"/>
      <c r="N97" s="351"/>
    </row>
    <row r="98" spans="2:14" ht="18" customHeight="1" x14ac:dyDescent="0.25">
      <c r="B98" s="303"/>
      <c r="C98" s="311"/>
      <c r="D98" s="738" t="s">
        <v>393</v>
      </c>
      <c r="E98" s="738"/>
      <c r="F98" s="304" t="s">
        <v>17</v>
      </c>
      <c r="G98" s="730">
        <v>43070</v>
      </c>
      <c r="H98" s="731"/>
      <c r="I98" s="346" t="s">
        <v>162</v>
      </c>
      <c r="J98" s="730">
        <v>43281</v>
      </c>
      <c r="K98" s="743"/>
      <c r="L98" s="743"/>
      <c r="M98" s="311"/>
      <c r="N98" s="347"/>
    </row>
    <row r="99" spans="2:14" ht="18" customHeight="1" x14ac:dyDescent="0.25">
      <c r="B99" s="303"/>
      <c r="C99" s="311"/>
      <c r="D99" s="738"/>
      <c r="E99" s="738"/>
      <c r="F99" s="304" t="s">
        <v>387</v>
      </c>
      <c r="G99" s="758" t="s">
        <v>394</v>
      </c>
      <c r="H99" s="759"/>
      <c r="I99" s="759"/>
      <c r="J99" s="759"/>
      <c r="K99" s="759"/>
      <c r="L99" s="760"/>
      <c r="M99" s="311"/>
      <c r="N99" s="347"/>
    </row>
    <row r="100" spans="2:14" ht="18" customHeight="1" x14ac:dyDescent="0.25">
      <c r="B100" s="303"/>
      <c r="C100" s="310">
        <v>2</v>
      </c>
      <c r="D100" s="738"/>
      <c r="E100" s="738"/>
      <c r="F100" s="306" t="s">
        <v>411</v>
      </c>
      <c r="G100" s="739">
        <v>190</v>
      </c>
      <c r="H100" s="740"/>
      <c r="I100" s="740"/>
      <c r="J100" s="740"/>
      <c r="K100" s="740"/>
      <c r="L100" s="741"/>
      <c r="M100" s="311"/>
      <c r="N100" s="347"/>
    </row>
    <row r="101" spans="2:14" ht="18" customHeight="1" x14ac:dyDescent="0.25">
      <c r="B101" s="303"/>
      <c r="C101" s="311"/>
      <c r="D101" s="738"/>
      <c r="E101" s="738"/>
      <c r="F101" s="306" t="s">
        <v>396</v>
      </c>
      <c r="G101" s="739">
        <v>175</v>
      </c>
      <c r="H101" s="740"/>
      <c r="I101" s="740"/>
      <c r="J101" s="740"/>
      <c r="K101" s="740"/>
      <c r="L101" s="741"/>
      <c r="M101" s="311"/>
      <c r="N101" s="347"/>
    </row>
    <row r="102" spans="2:14" ht="18" customHeight="1" x14ac:dyDescent="0.25">
      <c r="B102" s="303"/>
      <c r="C102" s="311"/>
      <c r="D102" s="738"/>
      <c r="E102" s="738"/>
      <c r="F102" s="304" t="s">
        <v>25</v>
      </c>
      <c r="G102" s="739">
        <v>160</v>
      </c>
      <c r="H102" s="740"/>
      <c r="I102" s="740"/>
      <c r="J102" s="740"/>
      <c r="K102" s="740"/>
      <c r="L102" s="741"/>
      <c r="M102" s="311"/>
      <c r="N102" s="347"/>
    </row>
    <row r="103" spans="2:14" ht="18" customHeight="1" x14ac:dyDescent="0.25">
      <c r="B103" s="303"/>
      <c r="C103" s="311"/>
      <c r="D103" s="738"/>
      <c r="E103" s="738"/>
      <c r="F103" s="304" t="s">
        <v>397</v>
      </c>
      <c r="G103" s="739">
        <v>1000</v>
      </c>
      <c r="H103" s="740"/>
      <c r="I103" s="740"/>
      <c r="J103" s="740"/>
      <c r="K103" s="740"/>
      <c r="L103" s="741"/>
      <c r="M103" s="311"/>
      <c r="N103" s="347"/>
    </row>
    <row r="104" spans="2:14" ht="18" customHeight="1" x14ac:dyDescent="0.25">
      <c r="B104" s="303"/>
      <c r="C104" s="311"/>
      <c r="D104" s="738"/>
      <c r="E104" s="738"/>
      <c r="F104" s="304" t="s">
        <v>398</v>
      </c>
      <c r="G104" s="739">
        <v>1533.33</v>
      </c>
      <c r="H104" s="740"/>
      <c r="I104" s="740"/>
      <c r="J104" s="740"/>
      <c r="K104" s="740"/>
      <c r="L104" s="741"/>
      <c r="M104" s="311"/>
      <c r="N104" s="347"/>
    </row>
    <row r="105" spans="2:14" ht="18" customHeight="1" x14ac:dyDescent="0.25">
      <c r="B105" s="303"/>
      <c r="C105" s="311"/>
      <c r="D105" s="742"/>
      <c r="E105" s="742"/>
      <c r="F105" s="315" t="s">
        <v>27</v>
      </c>
      <c r="G105" s="750">
        <v>38000</v>
      </c>
      <c r="H105" s="751"/>
      <c r="I105" s="751"/>
      <c r="J105" s="751"/>
      <c r="K105" s="751"/>
      <c r="L105" s="752"/>
      <c r="M105" s="311"/>
      <c r="N105" s="347"/>
    </row>
    <row r="106" spans="2:14" ht="6" customHeight="1" x14ac:dyDescent="0.25">
      <c r="B106" s="735"/>
      <c r="C106" s="736"/>
      <c r="D106" s="736"/>
      <c r="E106" s="736"/>
      <c r="F106" s="736"/>
      <c r="G106" s="736"/>
      <c r="H106" s="736"/>
      <c r="I106" s="736"/>
      <c r="J106" s="736"/>
      <c r="K106" s="736"/>
      <c r="L106" s="736"/>
      <c r="M106" s="736"/>
      <c r="N106" s="737"/>
    </row>
    <row r="107" spans="2:14" ht="18" customHeight="1" x14ac:dyDescent="0.25">
      <c r="B107" s="313"/>
      <c r="C107" s="350"/>
      <c r="D107" s="738" t="s">
        <v>20</v>
      </c>
      <c r="E107" s="738"/>
      <c r="F107" s="314"/>
      <c r="G107" s="770" t="s">
        <v>385</v>
      </c>
      <c r="H107" s="771"/>
      <c r="I107" s="771"/>
      <c r="J107" s="771"/>
      <c r="K107" s="771"/>
      <c r="L107" s="772"/>
      <c r="M107" s="350"/>
      <c r="N107" s="351"/>
    </row>
    <row r="108" spans="2:14" ht="16.5" customHeight="1" x14ac:dyDescent="0.25">
      <c r="B108" s="303"/>
      <c r="C108" s="311"/>
      <c r="D108" s="738" t="s">
        <v>399</v>
      </c>
      <c r="E108" s="738"/>
      <c r="F108" s="304" t="s">
        <v>17</v>
      </c>
      <c r="G108" s="730">
        <v>43070</v>
      </c>
      <c r="H108" s="731"/>
      <c r="I108" s="346" t="s">
        <v>162</v>
      </c>
      <c r="J108" s="730">
        <v>43281</v>
      </c>
      <c r="K108" s="743"/>
      <c r="L108" s="743"/>
      <c r="M108" s="311"/>
      <c r="N108" s="347"/>
    </row>
    <row r="109" spans="2:14" ht="35.25" customHeight="1" x14ac:dyDescent="0.25">
      <c r="B109" s="303"/>
      <c r="C109" s="311"/>
      <c r="D109" s="738"/>
      <c r="E109" s="738"/>
      <c r="F109" s="304" t="s">
        <v>387</v>
      </c>
      <c r="G109" s="758" t="s">
        <v>400</v>
      </c>
      <c r="H109" s="759"/>
      <c r="I109" s="759"/>
      <c r="J109" s="759"/>
      <c r="K109" s="759"/>
      <c r="L109" s="760"/>
      <c r="M109" s="311"/>
      <c r="N109" s="347"/>
    </row>
    <row r="110" spans="2:14" ht="18.75" customHeight="1" x14ac:dyDescent="0.25">
      <c r="B110" s="303"/>
      <c r="C110" s="310">
        <v>3</v>
      </c>
      <c r="D110" s="738"/>
      <c r="E110" s="738"/>
      <c r="F110" s="306" t="s">
        <v>389</v>
      </c>
      <c r="G110" s="739">
        <v>20</v>
      </c>
      <c r="H110" s="740"/>
      <c r="I110" s="740"/>
      <c r="J110" s="740"/>
      <c r="K110" s="740"/>
      <c r="L110" s="741"/>
      <c r="M110" s="311"/>
      <c r="N110" s="347"/>
    </row>
    <row r="111" spans="2:14" ht="18.75" customHeight="1" x14ac:dyDescent="0.25">
      <c r="B111" s="303"/>
      <c r="C111" s="311"/>
      <c r="D111" s="738"/>
      <c r="E111" s="738"/>
      <c r="F111" s="304" t="s">
        <v>25</v>
      </c>
      <c r="G111" s="739">
        <v>30</v>
      </c>
      <c r="H111" s="740"/>
      <c r="I111" s="740"/>
      <c r="J111" s="740"/>
      <c r="K111" s="740"/>
      <c r="L111" s="741"/>
      <c r="M111" s="311"/>
      <c r="N111" s="347"/>
    </row>
    <row r="112" spans="2:14" ht="18.75" customHeight="1" x14ac:dyDescent="0.25">
      <c r="B112" s="303"/>
      <c r="C112" s="311"/>
      <c r="D112" s="738"/>
      <c r="E112" s="738"/>
      <c r="F112" s="304" t="s">
        <v>391</v>
      </c>
      <c r="G112" s="739">
        <v>5200</v>
      </c>
      <c r="H112" s="740"/>
      <c r="I112" s="740"/>
      <c r="J112" s="740"/>
      <c r="K112" s="740"/>
      <c r="L112" s="741"/>
      <c r="M112" s="311"/>
      <c r="N112" s="347"/>
    </row>
    <row r="113" spans="2:14" ht="18.75" customHeight="1" x14ac:dyDescent="0.25">
      <c r="B113" s="303"/>
      <c r="C113" s="311"/>
      <c r="D113" s="742"/>
      <c r="E113" s="742"/>
      <c r="F113" s="315" t="s">
        <v>27</v>
      </c>
      <c r="G113" s="732">
        <v>52000</v>
      </c>
      <c r="H113" s="733"/>
      <c r="I113" s="733"/>
      <c r="J113" s="733"/>
      <c r="K113" s="733"/>
      <c r="L113" s="734"/>
      <c r="M113" s="311"/>
      <c r="N113" s="347"/>
    </row>
    <row r="114" spans="2:14" ht="5.25" customHeight="1" x14ac:dyDescent="0.25">
      <c r="B114" s="313"/>
      <c r="C114" s="350"/>
      <c r="D114" s="350"/>
      <c r="E114" s="350"/>
      <c r="F114" s="316"/>
      <c r="G114" s="316"/>
      <c r="H114" s="352"/>
      <c r="I114" s="352"/>
      <c r="J114" s="352"/>
      <c r="K114" s="352"/>
      <c r="L114" s="352"/>
      <c r="M114" s="352"/>
      <c r="N114" s="353"/>
    </row>
    <row r="115" spans="2:14" ht="16.5" x14ac:dyDescent="0.25">
      <c r="B115" s="364"/>
      <c r="C115" s="352"/>
      <c r="D115" s="352"/>
      <c r="E115" s="352"/>
      <c r="F115" s="306" t="s">
        <v>273</v>
      </c>
      <c r="G115" s="317">
        <f>G113+G105+G95</f>
        <v>128000</v>
      </c>
      <c r="H115" s="348"/>
      <c r="I115" s="348"/>
      <c r="J115" s="348"/>
      <c r="K115" s="348"/>
      <c r="L115" s="348"/>
      <c r="M115" s="348"/>
      <c r="N115" s="349"/>
    </row>
    <row r="116" spans="2:14" ht="4.5" customHeight="1" x14ac:dyDescent="0.25">
      <c r="B116" s="354"/>
      <c r="C116" s="311"/>
      <c r="D116" s="355"/>
      <c r="E116" s="355"/>
      <c r="F116" s="355"/>
      <c r="G116" s="355"/>
      <c r="H116" s="355"/>
      <c r="I116" s="355"/>
      <c r="J116" s="355"/>
      <c r="K116" s="355"/>
      <c r="L116" s="355"/>
      <c r="M116" s="355"/>
      <c r="N116" s="355"/>
    </row>
    <row r="117" spans="2:14" ht="18.75" x14ac:dyDescent="0.3">
      <c r="B117" s="755" t="s">
        <v>374</v>
      </c>
      <c r="C117" s="755"/>
      <c r="D117" s="755"/>
      <c r="E117" s="755"/>
      <c r="F117" s="755"/>
      <c r="G117" s="755"/>
      <c r="H117" s="755"/>
      <c r="I117" s="755"/>
      <c r="J117" s="755"/>
      <c r="K117" s="755"/>
      <c r="L117" s="755"/>
      <c r="M117" s="755"/>
      <c r="N117" s="755"/>
    </row>
    <row r="118" spans="2:14" ht="3.75" customHeight="1" x14ac:dyDescent="0.25">
      <c r="B118" s="356"/>
      <c r="C118" s="357"/>
      <c r="D118" s="357"/>
      <c r="E118" s="357"/>
      <c r="F118" s="357"/>
      <c r="G118" s="357"/>
      <c r="H118" s="357"/>
      <c r="I118" s="357"/>
      <c r="J118" s="357"/>
      <c r="K118" s="311"/>
      <c r="L118" s="311"/>
      <c r="M118" s="311"/>
      <c r="N118" s="347"/>
    </row>
    <row r="119" spans="2:14" ht="16.5" x14ac:dyDescent="0.25">
      <c r="B119" s="304" t="s">
        <v>420</v>
      </c>
      <c r="C119" s="304"/>
      <c r="D119" s="304"/>
      <c r="E119" s="304"/>
      <c r="F119" s="304"/>
      <c r="G119" s="304"/>
      <c r="H119" s="304"/>
      <c r="I119" s="304"/>
      <c r="J119" s="304"/>
      <c r="K119" s="358"/>
      <c r="L119" s="359"/>
      <c r="M119" s="359"/>
      <c r="N119" s="360"/>
    </row>
    <row r="120" spans="2:14" ht="16.5" x14ac:dyDescent="0.25">
      <c r="B120" s="318" t="s">
        <v>376</v>
      </c>
      <c r="C120" s="319"/>
      <c r="D120" s="320"/>
      <c r="E120" s="311"/>
      <c r="F120" s="311"/>
      <c r="G120" s="361" t="s">
        <v>377</v>
      </c>
      <c r="H120" s="311"/>
      <c r="I120" s="311"/>
      <c r="J120" s="311"/>
      <c r="K120" s="311"/>
      <c r="L120" s="311"/>
      <c r="M120" s="321" t="s">
        <v>378</v>
      </c>
      <c r="N120" s="347"/>
    </row>
    <row r="121" spans="2:14" ht="16.5" x14ac:dyDescent="0.25">
      <c r="B121" s="769" t="s">
        <v>379</v>
      </c>
      <c r="C121" s="769"/>
      <c r="D121" s="769"/>
      <c r="E121" s="757" t="s">
        <v>380</v>
      </c>
      <c r="F121" s="757"/>
      <c r="G121" s="757"/>
      <c r="H121" s="757"/>
      <c r="I121" s="757"/>
      <c r="J121" s="757"/>
      <c r="K121" s="757"/>
      <c r="L121" s="757"/>
      <c r="M121" s="757"/>
      <c r="N121" s="757"/>
    </row>
    <row r="122" spans="2:14" ht="17.25" customHeight="1" x14ac:dyDescent="0.25">
      <c r="B122" s="753" t="s">
        <v>381</v>
      </c>
      <c r="C122" s="753"/>
      <c r="D122" s="753"/>
      <c r="E122" s="754" t="s">
        <v>421</v>
      </c>
      <c r="F122" s="754"/>
      <c r="G122" s="754"/>
      <c r="H122" s="754"/>
      <c r="I122" s="754"/>
      <c r="J122" s="754"/>
      <c r="K122" s="754"/>
      <c r="L122" s="754"/>
      <c r="M122" s="754"/>
      <c r="N122" s="754"/>
    </row>
    <row r="123" spans="2:14" ht="20.25" customHeight="1" x14ac:dyDescent="0.25">
      <c r="B123" s="753" t="s">
        <v>422</v>
      </c>
      <c r="C123" s="753"/>
      <c r="D123" s="753"/>
      <c r="E123" s="754" t="s">
        <v>423</v>
      </c>
      <c r="F123" s="754"/>
      <c r="G123" s="754"/>
      <c r="H123" s="754"/>
      <c r="I123" s="754"/>
      <c r="J123" s="754"/>
      <c r="K123" s="754"/>
      <c r="L123" s="754"/>
      <c r="M123" s="754"/>
      <c r="N123" s="754"/>
    </row>
    <row r="124" spans="2:14" ht="35.25" customHeight="1" x14ac:dyDescent="0.25">
      <c r="B124" s="753" t="s">
        <v>424</v>
      </c>
      <c r="C124" s="753"/>
      <c r="D124" s="753"/>
      <c r="E124" s="754" t="s">
        <v>425</v>
      </c>
      <c r="F124" s="754"/>
      <c r="G124" s="754"/>
      <c r="H124" s="754"/>
      <c r="I124" s="754"/>
      <c r="J124" s="754"/>
      <c r="K124" s="754"/>
      <c r="L124" s="754"/>
      <c r="M124" s="754"/>
      <c r="N124" s="754"/>
    </row>
    <row r="125" spans="2:14" ht="33" customHeight="1" x14ac:dyDescent="0.25">
      <c r="B125" s="753" t="s">
        <v>426</v>
      </c>
      <c r="C125" s="753"/>
      <c r="D125" s="753"/>
      <c r="E125" s="754" t="s">
        <v>427</v>
      </c>
      <c r="F125" s="754"/>
      <c r="G125" s="754"/>
      <c r="H125" s="754"/>
      <c r="I125" s="754"/>
      <c r="J125" s="754"/>
      <c r="K125" s="754"/>
      <c r="L125" s="754"/>
      <c r="M125" s="754"/>
      <c r="N125" s="754"/>
    </row>
    <row r="126" spans="2:14" ht="16.5" x14ac:dyDescent="0.25">
      <c r="B126" s="313"/>
      <c r="C126" s="350"/>
      <c r="D126" s="738" t="s">
        <v>20</v>
      </c>
      <c r="E126" s="738"/>
      <c r="F126" s="314"/>
      <c r="G126" s="739" t="s">
        <v>385</v>
      </c>
      <c r="H126" s="740"/>
      <c r="I126" s="740"/>
      <c r="J126" s="740"/>
      <c r="K126" s="740"/>
      <c r="L126" s="741"/>
      <c r="M126" s="350"/>
      <c r="N126" s="351"/>
    </row>
    <row r="127" spans="2:14" ht="16.5" x14ac:dyDescent="0.25">
      <c r="B127" s="303"/>
      <c r="C127" s="311"/>
      <c r="D127" s="765" t="s">
        <v>386</v>
      </c>
      <c r="E127" s="765"/>
      <c r="F127" s="322" t="s">
        <v>17</v>
      </c>
      <c r="G127" s="730">
        <v>43070</v>
      </c>
      <c r="H127" s="731"/>
      <c r="I127" s="362" t="s">
        <v>162</v>
      </c>
      <c r="J127" s="730">
        <v>43281</v>
      </c>
      <c r="K127" s="743"/>
      <c r="L127" s="743"/>
      <c r="M127" s="311"/>
      <c r="N127" s="347"/>
    </row>
    <row r="128" spans="2:14" ht="33" customHeight="1" x14ac:dyDescent="0.25">
      <c r="B128" s="303"/>
      <c r="C128" s="311"/>
      <c r="D128" s="765"/>
      <c r="E128" s="765"/>
      <c r="F128" s="322" t="s">
        <v>387</v>
      </c>
      <c r="G128" s="744" t="s">
        <v>388</v>
      </c>
      <c r="H128" s="745"/>
      <c r="I128" s="745"/>
      <c r="J128" s="745"/>
      <c r="K128" s="745"/>
      <c r="L128" s="746"/>
      <c r="M128" s="311"/>
      <c r="N128" s="347"/>
    </row>
    <row r="129" spans="2:14" ht="16.5" x14ac:dyDescent="0.25">
      <c r="B129" s="303"/>
      <c r="C129" s="311"/>
      <c r="D129" s="765"/>
      <c r="E129" s="765"/>
      <c r="F129" s="314" t="s">
        <v>389</v>
      </c>
      <c r="G129" s="766">
        <v>20</v>
      </c>
      <c r="H129" s="767"/>
      <c r="I129" s="767"/>
      <c r="J129" s="767"/>
      <c r="K129" s="767"/>
      <c r="L129" s="768"/>
      <c r="M129" s="311"/>
      <c r="N129" s="347"/>
    </row>
    <row r="130" spans="2:14" ht="16.5" x14ac:dyDescent="0.25">
      <c r="B130" s="303"/>
      <c r="C130" s="310">
        <v>1</v>
      </c>
      <c r="D130" s="765"/>
      <c r="E130" s="765"/>
      <c r="F130" s="314" t="s">
        <v>390</v>
      </c>
      <c r="G130" s="766">
        <v>35</v>
      </c>
      <c r="H130" s="767"/>
      <c r="I130" s="767"/>
      <c r="J130" s="767"/>
      <c r="K130" s="767"/>
      <c r="L130" s="768"/>
      <c r="M130" s="311"/>
      <c r="N130" s="347"/>
    </row>
    <row r="131" spans="2:14" ht="16.5" x14ac:dyDescent="0.25">
      <c r="B131" s="303"/>
      <c r="C131" s="311"/>
      <c r="D131" s="765"/>
      <c r="E131" s="765"/>
      <c r="F131" s="322" t="s">
        <v>25</v>
      </c>
      <c r="G131" s="766">
        <v>50</v>
      </c>
      <c r="H131" s="767"/>
      <c r="I131" s="767"/>
      <c r="J131" s="767"/>
      <c r="K131" s="767"/>
      <c r="L131" s="768"/>
      <c r="M131" s="311"/>
      <c r="N131" s="347"/>
    </row>
    <row r="132" spans="2:14" ht="16.5" x14ac:dyDescent="0.25">
      <c r="B132" s="303"/>
      <c r="C132" s="311"/>
      <c r="D132" s="765"/>
      <c r="E132" s="765"/>
      <c r="F132" s="322" t="s">
        <v>391</v>
      </c>
      <c r="G132" s="766">
        <v>1000</v>
      </c>
      <c r="H132" s="767"/>
      <c r="I132" s="767"/>
      <c r="J132" s="767"/>
      <c r="K132" s="767"/>
      <c r="L132" s="768"/>
      <c r="M132" s="311"/>
      <c r="N132" s="347"/>
    </row>
    <row r="133" spans="2:14" ht="16.5" x14ac:dyDescent="0.25">
      <c r="B133" s="303"/>
      <c r="C133" s="311"/>
      <c r="D133" s="765"/>
      <c r="E133" s="765"/>
      <c r="F133" s="322" t="s">
        <v>392</v>
      </c>
      <c r="G133" s="766">
        <v>1533.33</v>
      </c>
      <c r="H133" s="767"/>
      <c r="I133" s="767"/>
      <c r="J133" s="767"/>
      <c r="K133" s="767"/>
      <c r="L133" s="768"/>
      <c r="M133" s="311"/>
      <c r="N133" s="347"/>
    </row>
    <row r="134" spans="2:14" ht="16.5" x14ac:dyDescent="0.25">
      <c r="B134" s="307"/>
      <c r="C134" s="348"/>
      <c r="D134" s="765"/>
      <c r="E134" s="765"/>
      <c r="F134" s="322" t="s">
        <v>27</v>
      </c>
      <c r="G134" s="750">
        <v>38000</v>
      </c>
      <c r="H134" s="751"/>
      <c r="I134" s="751"/>
      <c r="J134" s="751"/>
      <c r="K134" s="751"/>
      <c r="L134" s="752"/>
      <c r="M134" s="348"/>
      <c r="N134" s="349"/>
    </row>
    <row r="135" spans="2:14" ht="6.75" customHeight="1" x14ac:dyDescent="0.25">
      <c r="B135" s="303"/>
      <c r="C135" s="311"/>
      <c r="D135" s="308"/>
      <c r="E135" s="308"/>
      <c r="F135" s="309"/>
      <c r="G135" s="310"/>
      <c r="H135" s="311"/>
      <c r="I135" s="310"/>
      <c r="J135" s="310"/>
      <c r="K135" s="310"/>
      <c r="L135" s="312"/>
      <c r="M135" s="311"/>
      <c r="N135" s="347"/>
    </row>
    <row r="136" spans="2:14" ht="16.5" x14ac:dyDescent="0.25">
      <c r="B136" s="313"/>
      <c r="C136" s="350"/>
      <c r="D136" s="738" t="s">
        <v>20</v>
      </c>
      <c r="E136" s="738"/>
      <c r="F136" s="314"/>
      <c r="G136" s="739" t="s">
        <v>385</v>
      </c>
      <c r="H136" s="740"/>
      <c r="I136" s="740"/>
      <c r="J136" s="740"/>
      <c r="K136" s="740"/>
      <c r="L136" s="741"/>
      <c r="M136" s="350"/>
      <c r="N136" s="351"/>
    </row>
    <row r="137" spans="2:14" ht="16.5" customHeight="1" x14ac:dyDescent="0.25">
      <c r="B137" s="303"/>
      <c r="C137" s="311"/>
      <c r="D137" s="738" t="s">
        <v>393</v>
      </c>
      <c r="E137" s="738"/>
      <c r="F137" s="304" t="s">
        <v>17</v>
      </c>
      <c r="G137" s="730">
        <v>43070</v>
      </c>
      <c r="H137" s="731"/>
      <c r="I137" s="346" t="s">
        <v>162</v>
      </c>
      <c r="J137" s="730">
        <v>43281</v>
      </c>
      <c r="K137" s="743"/>
      <c r="L137" s="743"/>
      <c r="M137" s="311"/>
      <c r="N137" s="347"/>
    </row>
    <row r="138" spans="2:14" ht="16.5" x14ac:dyDescent="0.25">
      <c r="B138" s="303"/>
      <c r="C138" s="311"/>
      <c r="D138" s="738"/>
      <c r="E138" s="738"/>
      <c r="F138" s="304" t="s">
        <v>387</v>
      </c>
      <c r="G138" s="758" t="s">
        <v>394</v>
      </c>
      <c r="H138" s="759"/>
      <c r="I138" s="759"/>
      <c r="J138" s="759"/>
      <c r="K138" s="759"/>
      <c r="L138" s="760"/>
      <c r="M138" s="311"/>
      <c r="N138" s="347"/>
    </row>
    <row r="139" spans="2:14" ht="16.5" x14ac:dyDescent="0.25">
      <c r="B139" s="303"/>
      <c r="C139" s="310">
        <v>2</v>
      </c>
      <c r="D139" s="738"/>
      <c r="E139" s="738"/>
      <c r="F139" s="306" t="s">
        <v>411</v>
      </c>
      <c r="G139" s="739">
        <v>150</v>
      </c>
      <c r="H139" s="740"/>
      <c r="I139" s="740"/>
      <c r="J139" s="740"/>
      <c r="K139" s="740"/>
      <c r="L139" s="741"/>
      <c r="M139" s="311"/>
      <c r="N139" s="347"/>
    </row>
    <row r="140" spans="2:14" ht="16.5" x14ac:dyDescent="0.25">
      <c r="B140" s="303"/>
      <c r="C140" s="311"/>
      <c r="D140" s="738"/>
      <c r="E140" s="738"/>
      <c r="F140" s="306" t="s">
        <v>396</v>
      </c>
      <c r="G140" s="739">
        <v>135</v>
      </c>
      <c r="H140" s="740"/>
      <c r="I140" s="740"/>
      <c r="J140" s="740"/>
      <c r="K140" s="740"/>
      <c r="L140" s="741"/>
      <c r="M140" s="311"/>
      <c r="N140" s="347"/>
    </row>
    <row r="141" spans="2:14" ht="16.5" x14ac:dyDescent="0.25">
      <c r="B141" s="303"/>
      <c r="C141" s="311"/>
      <c r="D141" s="738"/>
      <c r="E141" s="738"/>
      <c r="F141" s="304" t="s">
        <v>25</v>
      </c>
      <c r="G141" s="739">
        <v>120</v>
      </c>
      <c r="H141" s="740"/>
      <c r="I141" s="740"/>
      <c r="J141" s="740"/>
      <c r="K141" s="740"/>
      <c r="L141" s="741"/>
      <c r="M141" s="311"/>
      <c r="N141" s="347"/>
    </row>
    <row r="142" spans="2:14" ht="16.5" x14ac:dyDescent="0.25">
      <c r="B142" s="303"/>
      <c r="C142" s="311"/>
      <c r="D142" s="738"/>
      <c r="E142" s="738"/>
      <c r="F142" s="304" t="s">
        <v>397</v>
      </c>
      <c r="G142" s="739">
        <v>1000</v>
      </c>
      <c r="H142" s="740"/>
      <c r="I142" s="740"/>
      <c r="J142" s="740"/>
      <c r="K142" s="740"/>
      <c r="L142" s="741"/>
      <c r="M142" s="311"/>
      <c r="N142" s="347"/>
    </row>
    <row r="143" spans="2:14" ht="16.5" x14ac:dyDescent="0.25">
      <c r="B143" s="303"/>
      <c r="C143" s="311"/>
      <c r="D143" s="738"/>
      <c r="E143" s="738"/>
      <c r="F143" s="304" t="s">
        <v>398</v>
      </c>
      <c r="G143" s="739">
        <v>1533.33</v>
      </c>
      <c r="H143" s="740"/>
      <c r="I143" s="740"/>
      <c r="J143" s="740"/>
      <c r="K143" s="740"/>
      <c r="L143" s="741"/>
      <c r="M143" s="311"/>
      <c r="N143" s="347"/>
    </row>
    <row r="144" spans="2:14" ht="16.5" x14ac:dyDescent="0.25">
      <c r="B144" s="303"/>
      <c r="C144" s="311"/>
      <c r="D144" s="742"/>
      <c r="E144" s="742"/>
      <c r="F144" s="315" t="s">
        <v>27</v>
      </c>
      <c r="G144" s="750">
        <v>38000</v>
      </c>
      <c r="H144" s="751"/>
      <c r="I144" s="751"/>
      <c r="J144" s="751"/>
      <c r="K144" s="751"/>
      <c r="L144" s="752"/>
      <c r="M144" s="311"/>
      <c r="N144" s="347"/>
    </row>
    <row r="145" spans="2:14" ht="5.25" customHeight="1" x14ac:dyDescent="0.25">
      <c r="B145" s="735"/>
      <c r="C145" s="736"/>
      <c r="D145" s="736"/>
      <c r="E145" s="736"/>
      <c r="F145" s="736"/>
      <c r="G145" s="736"/>
      <c r="H145" s="736"/>
      <c r="I145" s="736"/>
      <c r="J145" s="736"/>
      <c r="K145" s="736"/>
      <c r="L145" s="736"/>
      <c r="M145" s="736"/>
      <c r="N145" s="737"/>
    </row>
    <row r="146" spans="2:14" ht="16.5" x14ac:dyDescent="0.25">
      <c r="B146" s="313"/>
      <c r="C146" s="350"/>
      <c r="D146" s="738" t="s">
        <v>20</v>
      </c>
      <c r="E146" s="738"/>
      <c r="F146" s="314"/>
      <c r="G146" s="739" t="s">
        <v>385</v>
      </c>
      <c r="H146" s="740"/>
      <c r="I146" s="740"/>
      <c r="J146" s="740"/>
      <c r="K146" s="740"/>
      <c r="L146" s="741"/>
      <c r="M146" s="350"/>
      <c r="N146" s="351"/>
    </row>
    <row r="147" spans="2:14" ht="16.5" x14ac:dyDescent="0.25">
      <c r="B147" s="303"/>
      <c r="C147" s="311"/>
      <c r="D147" s="738" t="s">
        <v>399</v>
      </c>
      <c r="E147" s="738"/>
      <c r="F147" s="304" t="s">
        <v>17</v>
      </c>
      <c r="G147" s="730">
        <v>43070</v>
      </c>
      <c r="H147" s="731"/>
      <c r="I147" s="346" t="s">
        <v>162</v>
      </c>
      <c r="J147" s="730">
        <v>43281</v>
      </c>
      <c r="K147" s="743"/>
      <c r="L147" s="743"/>
      <c r="M147" s="311"/>
      <c r="N147" s="347"/>
    </row>
    <row r="148" spans="2:14" ht="30.75" customHeight="1" x14ac:dyDescent="0.25">
      <c r="B148" s="303"/>
      <c r="C148" s="311"/>
      <c r="D148" s="738"/>
      <c r="E148" s="738"/>
      <c r="F148" s="304" t="s">
        <v>387</v>
      </c>
      <c r="G148" s="744" t="s">
        <v>400</v>
      </c>
      <c r="H148" s="745"/>
      <c r="I148" s="745"/>
      <c r="J148" s="745"/>
      <c r="K148" s="745"/>
      <c r="L148" s="746"/>
      <c r="M148" s="311"/>
      <c r="N148" s="347"/>
    </row>
    <row r="149" spans="2:14" ht="16.5" x14ac:dyDescent="0.25">
      <c r="B149" s="303"/>
      <c r="C149" s="310">
        <v>3</v>
      </c>
      <c r="D149" s="738"/>
      <c r="E149" s="738"/>
      <c r="F149" s="306" t="s">
        <v>401</v>
      </c>
      <c r="G149" s="739">
        <v>20</v>
      </c>
      <c r="H149" s="740"/>
      <c r="I149" s="740"/>
      <c r="J149" s="740"/>
      <c r="K149" s="740"/>
      <c r="L149" s="741"/>
      <c r="M149" s="311"/>
      <c r="N149" s="347"/>
    </row>
    <row r="150" spans="2:14" ht="16.5" x14ac:dyDescent="0.25">
      <c r="B150" s="303"/>
      <c r="C150" s="311"/>
      <c r="D150" s="738"/>
      <c r="E150" s="738"/>
      <c r="F150" s="304" t="s">
        <v>25</v>
      </c>
      <c r="G150" s="739">
        <v>30</v>
      </c>
      <c r="H150" s="740"/>
      <c r="I150" s="740"/>
      <c r="J150" s="740"/>
      <c r="K150" s="740"/>
      <c r="L150" s="741"/>
      <c r="M150" s="311"/>
      <c r="N150" s="347"/>
    </row>
    <row r="151" spans="2:14" ht="16.5" x14ac:dyDescent="0.25">
      <c r="B151" s="303"/>
      <c r="C151" s="311"/>
      <c r="D151" s="738"/>
      <c r="E151" s="738"/>
      <c r="F151" s="304" t="s">
        <v>391</v>
      </c>
      <c r="G151" s="739">
        <v>5200</v>
      </c>
      <c r="H151" s="740"/>
      <c r="I151" s="740"/>
      <c r="J151" s="740"/>
      <c r="K151" s="740"/>
      <c r="L151" s="741"/>
      <c r="M151" s="311"/>
      <c r="N151" s="347"/>
    </row>
    <row r="152" spans="2:14" ht="16.5" x14ac:dyDescent="0.25">
      <c r="B152" s="303"/>
      <c r="C152" s="311"/>
      <c r="D152" s="742"/>
      <c r="E152" s="742"/>
      <c r="F152" s="315" t="s">
        <v>27</v>
      </c>
      <c r="G152" s="732">
        <v>52000</v>
      </c>
      <c r="H152" s="733"/>
      <c r="I152" s="733"/>
      <c r="J152" s="733"/>
      <c r="K152" s="733"/>
      <c r="L152" s="734"/>
      <c r="M152" s="311"/>
      <c r="N152" s="347"/>
    </row>
    <row r="153" spans="2:14" ht="6" customHeight="1" x14ac:dyDescent="0.3">
      <c r="B153" s="288"/>
      <c r="C153" s="334"/>
      <c r="D153" s="334"/>
      <c r="E153" s="334"/>
      <c r="F153" s="300"/>
      <c r="G153" s="300"/>
      <c r="H153" s="339"/>
      <c r="I153" s="339"/>
      <c r="J153" s="339"/>
      <c r="K153" s="339"/>
      <c r="L153" s="339"/>
      <c r="M153" s="339"/>
      <c r="N153" s="340"/>
    </row>
    <row r="154" spans="2:14" ht="18.75" x14ac:dyDescent="0.3">
      <c r="B154" s="363"/>
      <c r="C154" s="339"/>
      <c r="D154" s="339"/>
      <c r="E154" s="339"/>
      <c r="F154" s="291" t="s">
        <v>273</v>
      </c>
      <c r="G154" s="301">
        <f>G152+G144+G134</f>
        <v>128000</v>
      </c>
      <c r="H154" s="337"/>
      <c r="I154" s="337"/>
      <c r="J154" s="337"/>
      <c r="K154" s="337"/>
      <c r="L154" s="337"/>
      <c r="M154" s="337"/>
      <c r="N154" s="338"/>
    </row>
    <row r="155" spans="2:14" ht="7.5" customHeight="1" x14ac:dyDescent="0.3">
      <c r="B155" s="341"/>
      <c r="C155" s="296"/>
      <c r="D155" s="342"/>
      <c r="E155" s="342"/>
      <c r="F155" s="342"/>
      <c r="G155" s="342"/>
      <c r="H155" s="342"/>
      <c r="I155" s="342"/>
      <c r="J155" s="342"/>
      <c r="K155" s="342"/>
      <c r="L155" s="342"/>
      <c r="M155" s="342"/>
      <c r="N155" s="342"/>
    </row>
    <row r="156" spans="2:14" ht="21" customHeight="1" x14ac:dyDescent="0.3">
      <c r="B156" s="761" t="s">
        <v>374</v>
      </c>
      <c r="C156" s="761"/>
      <c r="D156" s="761"/>
      <c r="E156" s="761"/>
      <c r="F156" s="761"/>
      <c r="G156" s="761"/>
      <c r="H156" s="761"/>
      <c r="I156" s="761"/>
      <c r="J156" s="761"/>
      <c r="K156" s="761"/>
      <c r="L156" s="761"/>
      <c r="M156" s="761"/>
      <c r="N156" s="761"/>
    </row>
    <row r="157" spans="2:14" ht="0.75" customHeight="1" x14ac:dyDescent="0.3">
      <c r="B157" s="343"/>
      <c r="C157" s="344"/>
      <c r="D157" s="344"/>
      <c r="E157" s="344"/>
      <c r="F157" s="344"/>
      <c r="G157" s="344"/>
      <c r="H157" s="344"/>
      <c r="I157" s="344"/>
      <c r="J157" s="344"/>
      <c r="K157" s="296"/>
      <c r="L157" s="296"/>
      <c r="M157" s="296"/>
      <c r="N157" s="333"/>
    </row>
    <row r="158" spans="2:14" ht="18.75" x14ac:dyDescent="0.3">
      <c r="B158" s="283" t="s">
        <v>428</v>
      </c>
      <c r="C158" s="283"/>
      <c r="D158" s="283"/>
      <c r="E158" s="283"/>
      <c r="F158" s="283"/>
      <c r="G158" s="283"/>
      <c r="H158" s="283"/>
      <c r="I158" s="283"/>
      <c r="J158" s="283"/>
      <c r="K158" s="329"/>
      <c r="L158" s="330"/>
      <c r="M158" s="330"/>
      <c r="N158" s="331"/>
    </row>
    <row r="159" spans="2:14" ht="18.75" x14ac:dyDescent="0.3">
      <c r="B159" s="284" t="s">
        <v>376</v>
      </c>
      <c r="C159" s="285"/>
      <c r="D159" s="286"/>
      <c r="E159" s="296"/>
      <c r="F159" s="296"/>
      <c r="G159" s="332" t="s">
        <v>377</v>
      </c>
      <c r="H159" s="296"/>
      <c r="I159" s="296"/>
      <c r="J159" s="296"/>
      <c r="K159" s="296"/>
      <c r="L159" s="296"/>
      <c r="M159" s="287" t="s">
        <v>378</v>
      </c>
      <c r="N159" s="333"/>
    </row>
    <row r="160" spans="2:14" ht="18.75" x14ac:dyDescent="0.3">
      <c r="B160" s="762" t="s">
        <v>379</v>
      </c>
      <c r="C160" s="762"/>
      <c r="D160" s="762"/>
      <c r="E160" s="763" t="s">
        <v>380</v>
      </c>
      <c r="F160" s="763"/>
      <c r="G160" s="763"/>
      <c r="H160" s="763"/>
      <c r="I160" s="763"/>
      <c r="J160" s="763"/>
      <c r="K160" s="763"/>
      <c r="L160" s="763"/>
      <c r="M160" s="763"/>
      <c r="N160" s="763"/>
    </row>
    <row r="161" spans="2:14" ht="20.25" customHeight="1" x14ac:dyDescent="0.25">
      <c r="B161" s="753" t="s">
        <v>381</v>
      </c>
      <c r="C161" s="753"/>
      <c r="D161" s="753"/>
      <c r="E161" s="764" t="s">
        <v>429</v>
      </c>
      <c r="F161" s="764"/>
      <c r="G161" s="764"/>
      <c r="H161" s="764"/>
      <c r="I161" s="764"/>
      <c r="J161" s="764"/>
      <c r="K161" s="764"/>
      <c r="L161" s="764"/>
      <c r="M161" s="764"/>
      <c r="N161" s="764"/>
    </row>
    <row r="162" spans="2:14" ht="34.5" customHeight="1" x14ac:dyDescent="0.25">
      <c r="B162" s="753" t="s">
        <v>430</v>
      </c>
      <c r="C162" s="753"/>
      <c r="D162" s="753"/>
      <c r="E162" s="754" t="s">
        <v>431</v>
      </c>
      <c r="F162" s="754"/>
      <c r="G162" s="754"/>
      <c r="H162" s="754"/>
      <c r="I162" s="754"/>
      <c r="J162" s="754"/>
      <c r="K162" s="754"/>
      <c r="L162" s="754"/>
      <c r="M162" s="754"/>
      <c r="N162" s="754"/>
    </row>
    <row r="163" spans="2:14" ht="36" customHeight="1" x14ac:dyDescent="0.25">
      <c r="B163" s="753" t="s">
        <v>432</v>
      </c>
      <c r="C163" s="753"/>
      <c r="D163" s="753"/>
      <c r="E163" s="754" t="s">
        <v>433</v>
      </c>
      <c r="F163" s="754"/>
      <c r="G163" s="754"/>
      <c r="H163" s="754"/>
      <c r="I163" s="754"/>
      <c r="J163" s="754"/>
      <c r="K163" s="754"/>
      <c r="L163" s="754"/>
      <c r="M163" s="754"/>
      <c r="N163" s="754"/>
    </row>
    <row r="164" spans="2:14" ht="33" customHeight="1" x14ac:dyDescent="0.25">
      <c r="B164" s="753" t="s">
        <v>434</v>
      </c>
      <c r="C164" s="753"/>
      <c r="D164" s="753"/>
      <c r="E164" s="754" t="s">
        <v>435</v>
      </c>
      <c r="F164" s="754"/>
      <c r="G164" s="754"/>
      <c r="H164" s="754"/>
      <c r="I164" s="754"/>
      <c r="J164" s="754"/>
      <c r="K164" s="754"/>
      <c r="L164" s="754"/>
      <c r="M164" s="754"/>
      <c r="N164" s="754"/>
    </row>
    <row r="165" spans="2:14" ht="16.5" x14ac:dyDescent="0.25">
      <c r="B165" s="313"/>
      <c r="C165" s="350"/>
      <c r="D165" s="738" t="s">
        <v>20</v>
      </c>
      <c r="E165" s="738"/>
      <c r="F165" s="314"/>
      <c r="G165" s="739" t="s">
        <v>385</v>
      </c>
      <c r="H165" s="740"/>
      <c r="I165" s="740"/>
      <c r="J165" s="740"/>
      <c r="K165" s="740"/>
      <c r="L165" s="741"/>
      <c r="M165" s="350"/>
      <c r="N165" s="351"/>
    </row>
    <row r="166" spans="2:14" ht="16.5" x14ac:dyDescent="0.25">
      <c r="B166" s="303"/>
      <c r="C166" s="311"/>
      <c r="D166" s="738" t="s">
        <v>386</v>
      </c>
      <c r="E166" s="738"/>
      <c r="F166" s="304" t="s">
        <v>17</v>
      </c>
      <c r="G166" s="730">
        <v>43070</v>
      </c>
      <c r="H166" s="731"/>
      <c r="I166" s="346" t="s">
        <v>162</v>
      </c>
      <c r="J166" s="730">
        <v>43281</v>
      </c>
      <c r="K166" s="743"/>
      <c r="L166" s="743"/>
      <c r="M166" s="311"/>
      <c r="N166" s="347"/>
    </row>
    <row r="167" spans="2:14" ht="34.5" customHeight="1" x14ac:dyDescent="0.25">
      <c r="B167" s="303"/>
      <c r="C167" s="311"/>
      <c r="D167" s="738"/>
      <c r="E167" s="738"/>
      <c r="F167" s="304" t="s">
        <v>387</v>
      </c>
      <c r="G167" s="744" t="s">
        <v>388</v>
      </c>
      <c r="H167" s="745"/>
      <c r="I167" s="745"/>
      <c r="J167" s="745"/>
      <c r="K167" s="745"/>
      <c r="L167" s="746"/>
      <c r="M167" s="311"/>
      <c r="N167" s="347"/>
    </row>
    <row r="168" spans="2:14" ht="16.5" x14ac:dyDescent="0.25">
      <c r="B168" s="303"/>
      <c r="C168" s="311"/>
      <c r="D168" s="738"/>
      <c r="E168" s="738"/>
      <c r="F168" s="306" t="s">
        <v>389</v>
      </c>
      <c r="G168" s="739">
        <v>20</v>
      </c>
      <c r="H168" s="740"/>
      <c r="I168" s="740"/>
      <c r="J168" s="740"/>
      <c r="K168" s="740"/>
      <c r="L168" s="741"/>
      <c r="M168" s="311"/>
      <c r="N168" s="347"/>
    </row>
    <row r="169" spans="2:14" ht="16.5" x14ac:dyDescent="0.25">
      <c r="B169" s="303"/>
      <c r="C169" s="310">
        <v>1</v>
      </c>
      <c r="D169" s="738"/>
      <c r="E169" s="738"/>
      <c r="F169" s="306" t="s">
        <v>410</v>
      </c>
      <c r="G169" s="739">
        <v>35</v>
      </c>
      <c r="H169" s="740"/>
      <c r="I169" s="740"/>
      <c r="J169" s="740"/>
      <c r="K169" s="740"/>
      <c r="L169" s="741"/>
      <c r="M169" s="311"/>
      <c r="N169" s="347"/>
    </row>
    <row r="170" spans="2:14" ht="16.5" x14ac:dyDescent="0.25">
      <c r="B170" s="303"/>
      <c r="C170" s="311"/>
      <c r="D170" s="738"/>
      <c r="E170" s="738"/>
      <c r="F170" s="304" t="s">
        <v>25</v>
      </c>
      <c r="G170" s="739">
        <v>50</v>
      </c>
      <c r="H170" s="740"/>
      <c r="I170" s="740"/>
      <c r="J170" s="740"/>
      <c r="K170" s="740"/>
      <c r="L170" s="741"/>
      <c r="M170" s="311"/>
      <c r="N170" s="347"/>
    </row>
    <row r="171" spans="2:14" ht="16.5" x14ac:dyDescent="0.25">
      <c r="B171" s="303"/>
      <c r="C171" s="311"/>
      <c r="D171" s="738"/>
      <c r="E171" s="738"/>
      <c r="F171" s="304" t="s">
        <v>391</v>
      </c>
      <c r="G171" s="739">
        <v>1000</v>
      </c>
      <c r="H171" s="740"/>
      <c r="I171" s="740"/>
      <c r="J171" s="740"/>
      <c r="K171" s="740"/>
      <c r="L171" s="741"/>
      <c r="M171" s="311"/>
      <c r="N171" s="347"/>
    </row>
    <row r="172" spans="2:14" ht="16.5" x14ac:dyDescent="0.25">
      <c r="B172" s="303"/>
      <c r="C172" s="311"/>
      <c r="D172" s="738"/>
      <c r="E172" s="738"/>
      <c r="F172" s="304" t="s">
        <v>392</v>
      </c>
      <c r="G172" s="739">
        <v>1533.33</v>
      </c>
      <c r="H172" s="740"/>
      <c r="I172" s="740"/>
      <c r="J172" s="740"/>
      <c r="K172" s="740"/>
      <c r="L172" s="741"/>
      <c r="M172" s="311"/>
      <c r="N172" s="347"/>
    </row>
    <row r="173" spans="2:14" ht="16.5" x14ac:dyDescent="0.25">
      <c r="B173" s="307"/>
      <c r="C173" s="348"/>
      <c r="D173" s="738"/>
      <c r="E173" s="738"/>
      <c r="F173" s="304" t="s">
        <v>27</v>
      </c>
      <c r="G173" s="750">
        <v>38000</v>
      </c>
      <c r="H173" s="751"/>
      <c r="I173" s="751"/>
      <c r="J173" s="751"/>
      <c r="K173" s="751"/>
      <c r="L173" s="752"/>
      <c r="M173" s="348"/>
      <c r="N173" s="349"/>
    </row>
    <row r="174" spans="2:14" ht="5.25" customHeight="1" x14ac:dyDescent="0.25">
      <c r="B174" s="303"/>
      <c r="C174" s="311"/>
      <c r="D174" s="308"/>
      <c r="E174" s="308"/>
      <c r="F174" s="309"/>
      <c r="G174" s="310"/>
      <c r="H174" s="311"/>
      <c r="I174" s="310"/>
      <c r="J174" s="310"/>
      <c r="K174" s="310"/>
      <c r="L174" s="312"/>
      <c r="M174" s="311"/>
      <c r="N174" s="347"/>
    </row>
    <row r="175" spans="2:14" ht="18" customHeight="1" x14ac:dyDescent="0.25">
      <c r="B175" s="313"/>
      <c r="C175" s="350"/>
      <c r="D175" s="738" t="s">
        <v>20</v>
      </c>
      <c r="E175" s="738"/>
      <c r="F175" s="314"/>
      <c r="G175" s="739" t="s">
        <v>385</v>
      </c>
      <c r="H175" s="740"/>
      <c r="I175" s="740"/>
      <c r="J175" s="740"/>
      <c r="K175" s="740"/>
      <c r="L175" s="741"/>
      <c r="M175" s="350"/>
      <c r="N175" s="351"/>
    </row>
    <row r="176" spans="2:14" ht="16.5" x14ac:dyDescent="0.25">
      <c r="B176" s="303"/>
      <c r="C176" s="311"/>
      <c r="D176" s="738" t="s">
        <v>393</v>
      </c>
      <c r="E176" s="738"/>
      <c r="F176" s="304" t="s">
        <v>17</v>
      </c>
      <c r="G176" s="730">
        <v>43070</v>
      </c>
      <c r="H176" s="731"/>
      <c r="I176" s="346" t="s">
        <v>162</v>
      </c>
      <c r="J176" s="730">
        <v>43281</v>
      </c>
      <c r="K176" s="743"/>
      <c r="L176" s="743"/>
      <c r="M176" s="311"/>
      <c r="N176" s="347"/>
    </row>
    <row r="177" spans="2:14" ht="16.5" x14ac:dyDescent="0.25">
      <c r="B177" s="303"/>
      <c r="C177" s="311"/>
      <c r="D177" s="738"/>
      <c r="E177" s="738"/>
      <c r="F177" s="304" t="s">
        <v>387</v>
      </c>
      <c r="G177" s="758" t="s">
        <v>394</v>
      </c>
      <c r="H177" s="759"/>
      <c r="I177" s="759"/>
      <c r="J177" s="759"/>
      <c r="K177" s="759"/>
      <c r="L177" s="760"/>
      <c r="M177" s="311"/>
      <c r="N177" s="347"/>
    </row>
    <row r="178" spans="2:14" ht="16.5" x14ac:dyDescent="0.25">
      <c r="B178" s="303"/>
      <c r="C178" s="310">
        <v>2</v>
      </c>
      <c r="D178" s="738"/>
      <c r="E178" s="738"/>
      <c r="F178" s="306" t="s">
        <v>411</v>
      </c>
      <c r="G178" s="739">
        <v>130</v>
      </c>
      <c r="H178" s="740"/>
      <c r="I178" s="740"/>
      <c r="J178" s="740"/>
      <c r="K178" s="740"/>
      <c r="L178" s="741"/>
      <c r="M178" s="311"/>
      <c r="N178" s="347"/>
    </row>
    <row r="179" spans="2:14" ht="16.5" x14ac:dyDescent="0.25">
      <c r="B179" s="303"/>
      <c r="C179" s="311"/>
      <c r="D179" s="738"/>
      <c r="E179" s="738"/>
      <c r="F179" s="306" t="s">
        <v>396</v>
      </c>
      <c r="G179" s="739">
        <v>115</v>
      </c>
      <c r="H179" s="740"/>
      <c r="I179" s="740"/>
      <c r="J179" s="740"/>
      <c r="K179" s="740"/>
      <c r="L179" s="741"/>
      <c r="M179" s="311"/>
      <c r="N179" s="347"/>
    </row>
    <row r="180" spans="2:14" ht="16.5" x14ac:dyDescent="0.25">
      <c r="B180" s="303"/>
      <c r="C180" s="311"/>
      <c r="D180" s="738"/>
      <c r="E180" s="738"/>
      <c r="F180" s="304" t="s">
        <v>25</v>
      </c>
      <c r="G180" s="739">
        <v>100</v>
      </c>
      <c r="H180" s="740"/>
      <c r="I180" s="740"/>
      <c r="J180" s="740"/>
      <c r="K180" s="740"/>
      <c r="L180" s="741"/>
      <c r="M180" s="311"/>
      <c r="N180" s="347"/>
    </row>
    <row r="181" spans="2:14" ht="16.5" x14ac:dyDescent="0.25">
      <c r="B181" s="303"/>
      <c r="C181" s="311"/>
      <c r="D181" s="738"/>
      <c r="E181" s="738"/>
      <c r="F181" s="304" t="s">
        <v>397</v>
      </c>
      <c r="G181" s="739">
        <v>1000</v>
      </c>
      <c r="H181" s="740"/>
      <c r="I181" s="740"/>
      <c r="J181" s="740"/>
      <c r="K181" s="740"/>
      <c r="L181" s="741"/>
      <c r="M181" s="311"/>
      <c r="N181" s="347"/>
    </row>
    <row r="182" spans="2:14" ht="16.5" x14ac:dyDescent="0.25">
      <c r="B182" s="303"/>
      <c r="C182" s="311"/>
      <c r="D182" s="738"/>
      <c r="E182" s="738"/>
      <c r="F182" s="304" t="s">
        <v>398</v>
      </c>
      <c r="G182" s="739">
        <v>1533.33</v>
      </c>
      <c r="H182" s="740"/>
      <c r="I182" s="740"/>
      <c r="J182" s="740"/>
      <c r="K182" s="740"/>
      <c r="L182" s="741"/>
      <c r="M182" s="311"/>
      <c r="N182" s="347"/>
    </row>
    <row r="183" spans="2:14" ht="16.5" x14ac:dyDescent="0.25">
      <c r="B183" s="303"/>
      <c r="C183" s="311"/>
      <c r="D183" s="742"/>
      <c r="E183" s="742"/>
      <c r="F183" s="315" t="s">
        <v>27</v>
      </c>
      <c r="G183" s="750">
        <v>38000</v>
      </c>
      <c r="H183" s="751"/>
      <c r="I183" s="751"/>
      <c r="J183" s="751"/>
      <c r="K183" s="751"/>
      <c r="L183" s="752"/>
      <c r="M183" s="311"/>
      <c r="N183" s="347"/>
    </row>
    <row r="184" spans="2:14" ht="11.25" customHeight="1" x14ac:dyDescent="0.25">
      <c r="B184" s="735"/>
      <c r="C184" s="736"/>
      <c r="D184" s="736"/>
      <c r="E184" s="736"/>
      <c r="F184" s="736"/>
      <c r="G184" s="736"/>
      <c r="H184" s="736"/>
      <c r="I184" s="736"/>
      <c r="J184" s="736"/>
      <c r="K184" s="736"/>
      <c r="L184" s="736"/>
      <c r="M184" s="736"/>
      <c r="N184" s="737"/>
    </row>
    <row r="185" spans="2:14" ht="16.5" x14ac:dyDescent="0.25">
      <c r="B185" s="313"/>
      <c r="C185" s="350"/>
      <c r="D185" s="738" t="s">
        <v>20</v>
      </c>
      <c r="E185" s="738"/>
      <c r="F185" s="314"/>
      <c r="G185" s="739" t="s">
        <v>385</v>
      </c>
      <c r="H185" s="740"/>
      <c r="I185" s="740"/>
      <c r="J185" s="740"/>
      <c r="K185" s="740"/>
      <c r="L185" s="741"/>
      <c r="M185" s="350"/>
      <c r="N185" s="351"/>
    </row>
    <row r="186" spans="2:14" ht="16.5" x14ac:dyDescent="0.25">
      <c r="B186" s="303"/>
      <c r="C186" s="311"/>
      <c r="D186" s="738" t="s">
        <v>399</v>
      </c>
      <c r="E186" s="738"/>
      <c r="F186" s="304" t="s">
        <v>17</v>
      </c>
      <c r="G186" s="730">
        <v>43070</v>
      </c>
      <c r="H186" s="731"/>
      <c r="I186" s="346" t="s">
        <v>162</v>
      </c>
      <c r="J186" s="730">
        <v>43281</v>
      </c>
      <c r="K186" s="743"/>
      <c r="L186" s="743"/>
      <c r="M186" s="311"/>
      <c r="N186" s="347"/>
    </row>
    <row r="187" spans="2:14" ht="30" customHeight="1" x14ac:dyDescent="0.25">
      <c r="B187" s="303"/>
      <c r="C187" s="311"/>
      <c r="D187" s="738"/>
      <c r="E187" s="738"/>
      <c r="F187" s="304" t="s">
        <v>387</v>
      </c>
      <c r="G187" s="744" t="s">
        <v>400</v>
      </c>
      <c r="H187" s="745"/>
      <c r="I187" s="745"/>
      <c r="J187" s="745"/>
      <c r="K187" s="745"/>
      <c r="L187" s="746"/>
      <c r="M187" s="311"/>
      <c r="N187" s="347"/>
    </row>
    <row r="188" spans="2:14" ht="16.5" x14ac:dyDescent="0.25">
      <c r="B188" s="303"/>
      <c r="C188" s="310">
        <v>3</v>
      </c>
      <c r="D188" s="738"/>
      <c r="E188" s="738"/>
      <c r="F188" s="306" t="s">
        <v>401</v>
      </c>
      <c r="G188" s="739">
        <v>20</v>
      </c>
      <c r="H188" s="740"/>
      <c r="I188" s="740"/>
      <c r="J188" s="740"/>
      <c r="K188" s="740"/>
      <c r="L188" s="741"/>
      <c r="M188" s="311"/>
      <c r="N188" s="347"/>
    </row>
    <row r="189" spans="2:14" ht="16.5" x14ac:dyDescent="0.25">
      <c r="B189" s="303"/>
      <c r="C189" s="311"/>
      <c r="D189" s="738"/>
      <c r="E189" s="738"/>
      <c r="F189" s="304" t="s">
        <v>25</v>
      </c>
      <c r="G189" s="739">
        <v>30</v>
      </c>
      <c r="H189" s="740"/>
      <c r="I189" s="740"/>
      <c r="J189" s="740"/>
      <c r="K189" s="740"/>
      <c r="L189" s="741"/>
      <c r="M189" s="311"/>
      <c r="N189" s="347"/>
    </row>
    <row r="190" spans="2:14" ht="16.5" x14ac:dyDescent="0.25">
      <c r="B190" s="303"/>
      <c r="C190" s="311"/>
      <c r="D190" s="738"/>
      <c r="E190" s="738"/>
      <c r="F190" s="304" t="s">
        <v>391</v>
      </c>
      <c r="G190" s="739">
        <v>5200</v>
      </c>
      <c r="H190" s="740"/>
      <c r="I190" s="740"/>
      <c r="J190" s="740"/>
      <c r="K190" s="740"/>
      <c r="L190" s="741"/>
      <c r="M190" s="311"/>
      <c r="N190" s="347"/>
    </row>
    <row r="191" spans="2:14" ht="16.5" x14ac:dyDescent="0.25">
      <c r="B191" s="303"/>
      <c r="C191" s="311"/>
      <c r="D191" s="742"/>
      <c r="E191" s="742"/>
      <c r="F191" s="315" t="s">
        <v>27</v>
      </c>
      <c r="G191" s="732">
        <v>52000</v>
      </c>
      <c r="H191" s="733"/>
      <c r="I191" s="733"/>
      <c r="J191" s="733"/>
      <c r="K191" s="733"/>
      <c r="L191" s="734"/>
      <c r="M191" s="311"/>
      <c r="N191" s="347"/>
    </row>
    <row r="192" spans="2:14" ht="7.5" customHeight="1" x14ac:dyDescent="0.25">
      <c r="B192" s="313"/>
      <c r="C192" s="350"/>
      <c r="D192" s="350"/>
      <c r="E192" s="350"/>
      <c r="F192" s="316"/>
      <c r="G192" s="316"/>
      <c r="H192" s="352"/>
      <c r="I192" s="352"/>
      <c r="J192" s="352"/>
      <c r="K192" s="352"/>
      <c r="L192" s="352"/>
      <c r="M192" s="352"/>
      <c r="N192" s="353"/>
    </row>
    <row r="193" spans="2:14" ht="16.5" x14ac:dyDescent="0.25">
      <c r="B193" s="364"/>
      <c r="C193" s="352"/>
      <c r="D193" s="352"/>
      <c r="E193" s="352"/>
      <c r="F193" s="306" t="s">
        <v>273</v>
      </c>
      <c r="G193" s="317">
        <f>G191+G183+G173</f>
        <v>128000</v>
      </c>
      <c r="H193" s="348"/>
      <c r="I193" s="348"/>
      <c r="J193" s="348"/>
      <c r="K193" s="348"/>
      <c r="L193" s="348"/>
      <c r="M193" s="348"/>
      <c r="N193" s="349"/>
    </row>
    <row r="194" spans="2:14" ht="6.75" customHeight="1" x14ac:dyDescent="0.25">
      <c r="B194" s="354"/>
      <c r="C194" s="311"/>
      <c r="D194" s="355"/>
      <c r="E194" s="355"/>
      <c r="F194" s="355"/>
      <c r="G194" s="355"/>
      <c r="H194" s="355"/>
      <c r="I194" s="355"/>
      <c r="J194" s="355"/>
      <c r="K194" s="355"/>
      <c r="L194" s="355"/>
      <c r="M194" s="355"/>
      <c r="N194" s="355"/>
    </row>
    <row r="195" spans="2:14" ht="18.75" x14ac:dyDescent="0.3">
      <c r="B195" s="755" t="s">
        <v>374</v>
      </c>
      <c r="C195" s="755"/>
      <c r="D195" s="755"/>
      <c r="E195" s="755"/>
      <c r="F195" s="755"/>
      <c r="G195" s="755"/>
      <c r="H195" s="755"/>
      <c r="I195" s="755"/>
      <c r="J195" s="755"/>
      <c r="K195" s="755"/>
      <c r="L195" s="755"/>
      <c r="M195" s="755"/>
      <c r="N195" s="755"/>
    </row>
    <row r="196" spans="2:14" ht="6.75" customHeight="1" x14ac:dyDescent="0.3">
      <c r="B196" s="343"/>
      <c r="C196" s="344"/>
      <c r="D196" s="344"/>
      <c r="E196" s="344"/>
      <c r="F196" s="344"/>
      <c r="G196" s="344"/>
      <c r="H196" s="344"/>
      <c r="I196" s="344"/>
      <c r="J196" s="344"/>
      <c r="K196" s="296"/>
      <c r="L196" s="296"/>
      <c r="M196" s="296"/>
      <c r="N196" s="333"/>
    </row>
    <row r="197" spans="2:14" ht="18.75" x14ac:dyDescent="0.3">
      <c r="B197" s="283" t="s">
        <v>436</v>
      </c>
      <c r="C197" s="283"/>
      <c r="D197" s="283"/>
      <c r="E197" s="283"/>
      <c r="F197" s="283"/>
      <c r="G197" s="283"/>
      <c r="H197" s="283"/>
      <c r="I197" s="283"/>
      <c r="J197" s="283"/>
      <c r="K197" s="329"/>
      <c r="L197" s="330"/>
      <c r="M197" s="330"/>
      <c r="N197" s="331"/>
    </row>
    <row r="198" spans="2:14" ht="16.5" x14ac:dyDescent="0.25">
      <c r="B198" s="318" t="s">
        <v>376</v>
      </c>
      <c r="C198" s="319"/>
      <c r="D198" s="320"/>
      <c r="E198" s="311"/>
      <c r="F198" s="311"/>
      <c r="G198" s="361" t="s">
        <v>377</v>
      </c>
      <c r="H198" s="311"/>
      <c r="I198" s="311"/>
      <c r="J198" s="311"/>
      <c r="K198" s="311"/>
      <c r="L198" s="311"/>
      <c r="M198" s="321" t="s">
        <v>378</v>
      </c>
      <c r="N198" s="347"/>
    </row>
    <row r="199" spans="2:14" ht="16.5" x14ac:dyDescent="0.25">
      <c r="B199" s="756" t="s">
        <v>379</v>
      </c>
      <c r="C199" s="756"/>
      <c r="D199" s="756"/>
      <c r="E199" s="757" t="s">
        <v>380</v>
      </c>
      <c r="F199" s="757"/>
      <c r="G199" s="757"/>
      <c r="H199" s="757"/>
      <c r="I199" s="757"/>
      <c r="J199" s="757"/>
      <c r="K199" s="757"/>
      <c r="L199" s="757"/>
      <c r="M199" s="757"/>
      <c r="N199" s="757"/>
    </row>
    <row r="200" spans="2:14" ht="30.75" customHeight="1" x14ac:dyDescent="0.25">
      <c r="B200" s="753" t="s">
        <v>381</v>
      </c>
      <c r="C200" s="753"/>
      <c r="D200" s="753"/>
      <c r="E200" s="754" t="s">
        <v>437</v>
      </c>
      <c r="F200" s="754"/>
      <c r="G200" s="754"/>
      <c r="H200" s="754"/>
      <c r="I200" s="754"/>
      <c r="J200" s="754"/>
      <c r="K200" s="754"/>
      <c r="L200" s="754"/>
      <c r="M200" s="754"/>
      <c r="N200" s="754"/>
    </row>
    <row r="201" spans="2:14" ht="19.5" customHeight="1" x14ac:dyDescent="0.25">
      <c r="B201" s="753" t="s">
        <v>438</v>
      </c>
      <c r="C201" s="753"/>
      <c r="D201" s="753"/>
      <c r="E201" s="754" t="s">
        <v>439</v>
      </c>
      <c r="F201" s="754"/>
      <c r="G201" s="754"/>
      <c r="H201" s="754"/>
      <c r="I201" s="754"/>
      <c r="J201" s="754"/>
      <c r="K201" s="754"/>
      <c r="L201" s="754"/>
      <c r="M201" s="754"/>
      <c r="N201" s="754"/>
    </row>
    <row r="202" spans="2:14" ht="18.75" customHeight="1" x14ac:dyDescent="0.25">
      <c r="B202" s="753" t="s">
        <v>440</v>
      </c>
      <c r="C202" s="753"/>
      <c r="D202" s="753"/>
      <c r="E202" s="754" t="s">
        <v>441</v>
      </c>
      <c r="F202" s="754"/>
      <c r="G202" s="754"/>
      <c r="H202" s="754"/>
      <c r="I202" s="754"/>
      <c r="J202" s="754"/>
      <c r="K202" s="754"/>
      <c r="L202" s="754"/>
      <c r="M202" s="754"/>
      <c r="N202" s="754"/>
    </row>
    <row r="203" spans="2:14" ht="17.25" customHeight="1" x14ac:dyDescent="0.25">
      <c r="B203" s="753" t="s">
        <v>442</v>
      </c>
      <c r="C203" s="753"/>
      <c r="D203" s="753"/>
      <c r="E203" s="754" t="s">
        <v>443</v>
      </c>
      <c r="F203" s="754"/>
      <c r="G203" s="754"/>
      <c r="H203" s="754"/>
      <c r="I203" s="754"/>
      <c r="J203" s="754"/>
      <c r="K203" s="754"/>
      <c r="L203" s="754"/>
      <c r="M203" s="754"/>
      <c r="N203" s="754"/>
    </row>
    <row r="204" spans="2:14" ht="16.5" x14ac:dyDescent="0.25">
      <c r="B204" s="313"/>
      <c r="C204" s="350"/>
      <c r="D204" s="738" t="s">
        <v>20</v>
      </c>
      <c r="E204" s="738"/>
      <c r="F204" s="314"/>
      <c r="G204" s="739" t="s">
        <v>385</v>
      </c>
      <c r="H204" s="740"/>
      <c r="I204" s="740"/>
      <c r="J204" s="740"/>
      <c r="K204" s="740"/>
      <c r="L204" s="741"/>
      <c r="M204" s="350"/>
      <c r="N204" s="351"/>
    </row>
    <row r="205" spans="2:14" ht="16.5" x14ac:dyDescent="0.25">
      <c r="B205" s="303"/>
      <c r="C205" s="311"/>
      <c r="D205" s="738" t="s">
        <v>386</v>
      </c>
      <c r="E205" s="738"/>
      <c r="F205" s="304" t="s">
        <v>17</v>
      </c>
      <c r="G205" s="730">
        <v>43070</v>
      </c>
      <c r="H205" s="731"/>
      <c r="I205" s="346" t="s">
        <v>162</v>
      </c>
      <c r="J205" s="730">
        <v>43281</v>
      </c>
      <c r="K205" s="743"/>
      <c r="L205" s="743"/>
      <c r="M205" s="311"/>
      <c r="N205" s="347"/>
    </row>
    <row r="206" spans="2:14" ht="33.75" customHeight="1" x14ac:dyDescent="0.25">
      <c r="B206" s="303"/>
      <c r="C206" s="311"/>
      <c r="D206" s="738"/>
      <c r="E206" s="738"/>
      <c r="F206" s="304" t="s">
        <v>387</v>
      </c>
      <c r="G206" s="744" t="s">
        <v>388</v>
      </c>
      <c r="H206" s="745"/>
      <c r="I206" s="745"/>
      <c r="J206" s="745"/>
      <c r="K206" s="745"/>
      <c r="L206" s="746"/>
      <c r="M206" s="311"/>
      <c r="N206" s="347"/>
    </row>
    <row r="207" spans="2:14" ht="16.5" x14ac:dyDescent="0.25">
      <c r="B207" s="303"/>
      <c r="C207" s="311"/>
      <c r="D207" s="738"/>
      <c r="E207" s="738"/>
      <c r="F207" s="306" t="s">
        <v>389</v>
      </c>
      <c r="G207" s="739">
        <v>20</v>
      </c>
      <c r="H207" s="740"/>
      <c r="I207" s="740"/>
      <c r="J207" s="740"/>
      <c r="K207" s="740"/>
      <c r="L207" s="741"/>
      <c r="M207" s="311"/>
      <c r="N207" s="347"/>
    </row>
    <row r="208" spans="2:14" ht="16.5" x14ac:dyDescent="0.25">
      <c r="B208" s="303"/>
      <c r="C208" s="310">
        <v>1</v>
      </c>
      <c r="D208" s="738"/>
      <c r="E208" s="738"/>
      <c r="F208" s="306" t="s">
        <v>410</v>
      </c>
      <c r="G208" s="739">
        <v>35</v>
      </c>
      <c r="H208" s="740"/>
      <c r="I208" s="740"/>
      <c r="J208" s="740"/>
      <c r="K208" s="740"/>
      <c r="L208" s="741"/>
      <c r="M208" s="311"/>
      <c r="N208" s="347"/>
    </row>
    <row r="209" spans="2:14" ht="16.5" x14ac:dyDescent="0.25">
      <c r="B209" s="303"/>
      <c r="C209" s="311"/>
      <c r="D209" s="738"/>
      <c r="E209" s="738"/>
      <c r="F209" s="304" t="s">
        <v>25</v>
      </c>
      <c r="G209" s="739">
        <v>50</v>
      </c>
      <c r="H209" s="740"/>
      <c r="I209" s="740"/>
      <c r="J209" s="740"/>
      <c r="K209" s="740"/>
      <c r="L209" s="741"/>
      <c r="M209" s="311"/>
      <c r="N209" s="347"/>
    </row>
    <row r="210" spans="2:14" ht="16.5" x14ac:dyDescent="0.25">
      <c r="B210" s="303"/>
      <c r="C210" s="311"/>
      <c r="D210" s="738"/>
      <c r="E210" s="738"/>
      <c r="F210" s="304" t="s">
        <v>391</v>
      </c>
      <c r="G210" s="739">
        <v>1000</v>
      </c>
      <c r="H210" s="740"/>
      <c r="I210" s="740"/>
      <c r="J210" s="740"/>
      <c r="K210" s="740"/>
      <c r="L210" s="741"/>
      <c r="M210" s="311"/>
      <c r="N210" s="347"/>
    </row>
    <row r="211" spans="2:14" ht="16.5" x14ac:dyDescent="0.25">
      <c r="B211" s="303"/>
      <c r="C211" s="311"/>
      <c r="D211" s="738"/>
      <c r="E211" s="738"/>
      <c r="F211" s="304" t="s">
        <v>392</v>
      </c>
      <c r="G211" s="739">
        <v>1533.33</v>
      </c>
      <c r="H211" s="740"/>
      <c r="I211" s="740"/>
      <c r="J211" s="740"/>
      <c r="K211" s="740"/>
      <c r="L211" s="741"/>
      <c r="M211" s="311"/>
      <c r="N211" s="347"/>
    </row>
    <row r="212" spans="2:14" ht="16.5" x14ac:dyDescent="0.25">
      <c r="B212" s="307"/>
      <c r="C212" s="348"/>
      <c r="D212" s="738"/>
      <c r="E212" s="738"/>
      <c r="F212" s="304" t="s">
        <v>27</v>
      </c>
      <c r="G212" s="750">
        <v>38000</v>
      </c>
      <c r="H212" s="751"/>
      <c r="I212" s="751"/>
      <c r="J212" s="751"/>
      <c r="K212" s="751"/>
      <c r="L212" s="752"/>
      <c r="M212" s="348"/>
      <c r="N212" s="349"/>
    </row>
    <row r="213" spans="2:14" ht="6.75" customHeight="1" x14ac:dyDescent="0.25">
      <c r="B213" s="303"/>
      <c r="C213" s="311"/>
      <c r="D213" s="308"/>
      <c r="E213" s="308"/>
      <c r="F213" s="309"/>
      <c r="G213" s="310"/>
      <c r="H213" s="311"/>
      <c r="I213" s="310"/>
      <c r="J213" s="310"/>
      <c r="K213" s="310"/>
      <c r="L213" s="312"/>
      <c r="M213" s="311"/>
      <c r="N213" s="347"/>
    </row>
    <row r="214" spans="2:14" ht="16.5" x14ac:dyDescent="0.25">
      <c r="B214" s="313"/>
      <c r="C214" s="350"/>
      <c r="D214" s="738" t="s">
        <v>20</v>
      </c>
      <c r="E214" s="738"/>
      <c r="F214" s="314"/>
      <c r="G214" s="739" t="s">
        <v>385</v>
      </c>
      <c r="H214" s="740"/>
      <c r="I214" s="740"/>
      <c r="J214" s="740"/>
      <c r="K214" s="740"/>
      <c r="L214" s="741"/>
      <c r="M214" s="350"/>
      <c r="N214" s="351"/>
    </row>
    <row r="215" spans="2:14" ht="15.75" customHeight="1" x14ac:dyDescent="0.25">
      <c r="B215" s="303"/>
      <c r="C215" s="311"/>
      <c r="D215" s="738" t="s">
        <v>393</v>
      </c>
      <c r="E215" s="738"/>
      <c r="F215" s="304" t="s">
        <v>17</v>
      </c>
      <c r="G215" s="730">
        <v>43070</v>
      </c>
      <c r="H215" s="731"/>
      <c r="I215" s="346" t="s">
        <v>162</v>
      </c>
      <c r="J215" s="730">
        <v>43281</v>
      </c>
      <c r="K215" s="743"/>
      <c r="L215" s="743"/>
      <c r="M215" s="311"/>
      <c r="N215" s="347"/>
    </row>
    <row r="216" spans="2:14" ht="16.5" x14ac:dyDescent="0.25">
      <c r="B216" s="303"/>
      <c r="C216" s="311"/>
      <c r="D216" s="738"/>
      <c r="E216" s="738"/>
      <c r="F216" s="304" t="s">
        <v>387</v>
      </c>
      <c r="G216" s="747" t="s">
        <v>394</v>
      </c>
      <c r="H216" s="748"/>
      <c r="I216" s="748"/>
      <c r="J216" s="748"/>
      <c r="K216" s="748"/>
      <c r="L216" s="749"/>
      <c r="M216" s="311"/>
      <c r="N216" s="347"/>
    </row>
    <row r="217" spans="2:14" ht="16.5" x14ac:dyDescent="0.25">
      <c r="B217" s="303"/>
      <c r="C217" s="310">
        <v>2</v>
      </c>
      <c r="D217" s="738"/>
      <c r="E217" s="738"/>
      <c r="F217" s="306" t="s">
        <v>411</v>
      </c>
      <c r="G217" s="739">
        <v>180</v>
      </c>
      <c r="H217" s="740"/>
      <c r="I217" s="740"/>
      <c r="J217" s="740"/>
      <c r="K217" s="740"/>
      <c r="L217" s="741"/>
      <c r="M217" s="311"/>
      <c r="N217" s="347"/>
    </row>
    <row r="218" spans="2:14" ht="16.5" x14ac:dyDescent="0.25">
      <c r="B218" s="303"/>
      <c r="C218" s="311"/>
      <c r="D218" s="738"/>
      <c r="E218" s="738"/>
      <c r="F218" s="306" t="s">
        <v>396</v>
      </c>
      <c r="G218" s="739">
        <v>165</v>
      </c>
      <c r="H218" s="740"/>
      <c r="I218" s="740"/>
      <c r="J218" s="740"/>
      <c r="K218" s="740"/>
      <c r="L218" s="741"/>
      <c r="M218" s="311"/>
      <c r="N218" s="347"/>
    </row>
    <row r="219" spans="2:14" ht="16.5" x14ac:dyDescent="0.25">
      <c r="B219" s="303"/>
      <c r="C219" s="311"/>
      <c r="D219" s="738"/>
      <c r="E219" s="738"/>
      <c r="F219" s="304" t="s">
        <v>25</v>
      </c>
      <c r="G219" s="739">
        <v>150</v>
      </c>
      <c r="H219" s="740"/>
      <c r="I219" s="740"/>
      <c r="J219" s="740"/>
      <c r="K219" s="740"/>
      <c r="L219" s="741"/>
      <c r="M219" s="311"/>
      <c r="N219" s="347"/>
    </row>
    <row r="220" spans="2:14" ht="16.5" x14ac:dyDescent="0.25">
      <c r="B220" s="303"/>
      <c r="C220" s="311"/>
      <c r="D220" s="738"/>
      <c r="E220" s="738"/>
      <c r="F220" s="304" t="s">
        <v>397</v>
      </c>
      <c r="G220" s="739">
        <v>1000</v>
      </c>
      <c r="H220" s="740"/>
      <c r="I220" s="740"/>
      <c r="J220" s="740"/>
      <c r="K220" s="740"/>
      <c r="L220" s="741"/>
      <c r="M220" s="311"/>
      <c r="N220" s="347"/>
    </row>
    <row r="221" spans="2:14" ht="16.5" x14ac:dyDescent="0.25">
      <c r="B221" s="303"/>
      <c r="C221" s="311"/>
      <c r="D221" s="738"/>
      <c r="E221" s="738"/>
      <c r="F221" s="304" t="s">
        <v>398</v>
      </c>
      <c r="G221" s="739">
        <v>1533.33</v>
      </c>
      <c r="H221" s="740"/>
      <c r="I221" s="740"/>
      <c r="J221" s="740"/>
      <c r="K221" s="740"/>
      <c r="L221" s="741"/>
      <c r="M221" s="311"/>
      <c r="N221" s="347"/>
    </row>
    <row r="222" spans="2:14" ht="16.5" x14ac:dyDescent="0.25">
      <c r="B222" s="303"/>
      <c r="C222" s="311"/>
      <c r="D222" s="742"/>
      <c r="E222" s="742"/>
      <c r="F222" s="315" t="s">
        <v>27</v>
      </c>
      <c r="G222" s="750">
        <v>38000</v>
      </c>
      <c r="H222" s="751"/>
      <c r="I222" s="751"/>
      <c r="J222" s="751"/>
      <c r="K222" s="751"/>
      <c r="L222" s="752"/>
      <c r="M222" s="311"/>
      <c r="N222" s="347"/>
    </row>
    <row r="223" spans="2:14" ht="4.5" customHeight="1" x14ac:dyDescent="0.25">
      <c r="B223" s="735"/>
      <c r="C223" s="736"/>
      <c r="D223" s="736"/>
      <c r="E223" s="736"/>
      <c r="F223" s="736"/>
      <c r="G223" s="736"/>
      <c r="H223" s="736"/>
      <c r="I223" s="736"/>
      <c r="J223" s="736"/>
      <c r="K223" s="736"/>
      <c r="L223" s="736"/>
      <c r="M223" s="736"/>
      <c r="N223" s="737"/>
    </row>
    <row r="224" spans="2:14" ht="15.75" customHeight="1" x14ac:dyDescent="0.25">
      <c r="B224" s="313"/>
      <c r="C224" s="350"/>
      <c r="D224" s="738" t="s">
        <v>20</v>
      </c>
      <c r="E224" s="738"/>
      <c r="F224" s="314"/>
      <c r="G224" s="739" t="s">
        <v>385</v>
      </c>
      <c r="H224" s="740"/>
      <c r="I224" s="740"/>
      <c r="J224" s="740"/>
      <c r="K224" s="740"/>
      <c r="L224" s="741"/>
      <c r="M224" s="350"/>
      <c r="N224" s="351"/>
    </row>
    <row r="225" spans="2:14" ht="16.5" customHeight="1" x14ac:dyDescent="0.25">
      <c r="B225" s="303"/>
      <c r="C225" s="311"/>
      <c r="D225" s="738" t="s">
        <v>399</v>
      </c>
      <c r="E225" s="738"/>
      <c r="F225" s="304" t="s">
        <v>17</v>
      </c>
      <c r="G225" s="730">
        <v>43070</v>
      </c>
      <c r="H225" s="731"/>
      <c r="I225" s="346" t="s">
        <v>162</v>
      </c>
      <c r="J225" s="730">
        <v>43281</v>
      </c>
      <c r="K225" s="743"/>
      <c r="L225" s="743"/>
      <c r="M225" s="311"/>
      <c r="N225" s="347"/>
    </row>
    <row r="226" spans="2:14" ht="33.75" customHeight="1" x14ac:dyDescent="0.25">
      <c r="B226" s="303"/>
      <c r="C226" s="311"/>
      <c r="D226" s="738"/>
      <c r="E226" s="738"/>
      <c r="F226" s="304" t="s">
        <v>387</v>
      </c>
      <c r="G226" s="744" t="s">
        <v>400</v>
      </c>
      <c r="H226" s="745"/>
      <c r="I226" s="745"/>
      <c r="J226" s="745"/>
      <c r="K226" s="745"/>
      <c r="L226" s="746"/>
      <c r="M226" s="311"/>
      <c r="N226" s="347"/>
    </row>
    <row r="227" spans="2:14" ht="16.5" x14ac:dyDescent="0.25">
      <c r="B227" s="303"/>
      <c r="C227" s="310">
        <v>3</v>
      </c>
      <c r="D227" s="738"/>
      <c r="E227" s="738"/>
      <c r="F227" s="306" t="s">
        <v>401</v>
      </c>
      <c r="G227" s="739">
        <v>20</v>
      </c>
      <c r="H227" s="740"/>
      <c r="I227" s="740"/>
      <c r="J227" s="740"/>
      <c r="K227" s="740"/>
      <c r="L227" s="741"/>
      <c r="M227" s="311"/>
      <c r="N227" s="347"/>
    </row>
    <row r="228" spans="2:14" ht="16.5" x14ac:dyDescent="0.25">
      <c r="B228" s="303"/>
      <c r="C228" s="311"/>
      <c r="D228" s="738"/>
      <c r="E228" s="738"/>
      <c r="F228" s="304" t="s">
        <v>25</v>
      </c>
      <c r="G228" s="739">
        <v>30</v>
      </c>
      <c r="H228" s="740"/>
      <c r="I228" s="740"/>
      <c r="J228" s="740"/>
      <c r="K228" s="740"/>
      <c r="L228" s="741"/>
      <c r="M228" s="311"/>
      <c r="N228" s="347"/>
    </row>
    <row r="229" spans="2:14" ht="16.5" x14ac:dyDescent="0.25">
      <c r="B229" s="303"/>
      <c r="C229" s="311"/>
      <c r="D229" s="738"/>
      <c r="E229" s="738"/>
      <c r="F229" s="304" t="s">
        <v>391</v>
      </c>
      <c r="G229" s="739">
        <v>5200</v>
      </c>
      <c r="H229" s="740"/>
      <c r="I229" s="740"/>
      <c r="J229" s="740"/>
      <c r="K229" s="740"/>
      <c r="L229" s="741"/>
      <c r="M229" s="311"/>
      <c r="N229" s="347"/>
    </row>
    <row r="230" spans="2:14" ht="16.5" x14ac:dyDescent="0.25">
      <c r="B230" s="303"/>
      <c r="C230" s="311"/>
      <c r="D230" s="742"/>
      <c r="E230" s="742"/>
      <c r="F230" s="315" t="s">
        <v>27</v>
      </c>
      <c r="G230" s="732">
        <v>52000</v>
      </c>
      <c r="H230" s="733"/>
      <c r="I230" s="733"/>
      <c r="J230" s="733"/>
      <c r="K230" s="733"/>
      <c r="L230" s="734"/>
      <c r="M230" s="311"/>
      <c r="N230" s="347"/>
    </row>
    <row r="231" spans="2:14" ht="3" customHeight="1" x14ac:dyDescent="0.25">
      <c r="B231" s="313"/>
      <c r="C231" s="350"/>
      <c r="D231" s="350"/>
      <c r="E231" s="350"/>
      <c r="F231" s="316"/>
      <c r="G231" s="316"/>
      <c r="H231" s="352"/>
      <c r="I231" s="352"/>
      <c r="J231" s="352"/>
      <c r="K231" s="352"/>
      <c r="L231" s="352"/>
      <c r="M231" s="352"/>
      <c r="N231" s="353"/>
    </row>
    <row r="232" spans="2:14" ht="16.5" x14ac:dyDescent="0.25">
      <c r="B232" s="364"/>
      <c r="C232" s="352"/>
      <c r="D232" s="352"/>
      <c r="E232" s="352"/>
      <c r="F232" s="306" t="s">
        <v>273</v>
      </c>
      <c r="G232" s="317">
        <f>G230+G222+G212</f>
        <v>128000</v>
      </c>
      <c r="H232" s="348"/>
      <c r="I232" s="348"/>
      <c r="J232" s="348"/>
      <c r="K232" s="348"/>
      <c r="L232" s="348"/>
      <c r="M232" s="348"/>
      <c r="N232" s="349"/>
    </row>
    <row r="233" spans="2:14" ht="18.75" x14ac:dyDescent="0.3">
      <c r="B233" s="341"/>
      <c r="C233" s="296"/>
      <c r="D233" s="342"/>
      <c r="E233" s="342"/>
      <c r="F233" s="342"/>
      <c r="G233" s="342"/>
      <c r="H233" s="342"/>
      <c r="I233" s="342"/>
      <c r="J233" s="342"/>
      <c r="K233" s="342"/>
      <c r="L233" s="342"/>
      <c r="M233" s="342"/>
      <c r="N233" s="342"/>
    </row>
    <row r="234" spans="2:14" ht="18.75" x14ac:dyDescent="0.3">
      <c r="B234" s="341"/>
      <c r="C234" s="296"/>
      <c r="D234" s="342"/>
      <c r="E234" s="342"/>
      <c r="F234" s="342"/>
      <c r="G234" s="342"/>
      <c r="H234" s="342"/>
      <c r="I234" s="342"/>
      <c r="J234" s="342"/>
      <c r="K234" s="342"/>
      <c r="L234" s="342"/>
      <c r="M234" s="342"/>
      <c r="N234" s="342"/>
    </row>
    <row r="235" spans="2:14" ht="18.75" x14ac:dyDescent="0.3">
      <c r="B235" s="341"/>
      <c r="C235" s="296"/>
      <c r="D235" s="342"/>
      <c r="E235" s="342"/>
      <c r="F235" s="342"/>
      <c r="G235" s="342"/>
      <c r="H235" s="342"/>
      <c r="I235" s="342"/>
      <c r="J235" s="342"/>
      <c r="K235" s="342"/>
      <c r="L235" s="342"/>
      <c r="M235" s="342"/>
      <c r="N235" s="342"/>
    </row>
    <row r="236" spans="2:14" ht="18.75" x14ac:dyDescent="0.3">
      <c r="B236" s="341"/>
      <c r="C236" s="296"/>
      <c r="D236" s="342"/>
      <c r="E236" s="342"/>
      <c r="F236" s="342"/>
      <c r="G236" s="342"/>
      <c r="H236" s="342"/>
      <c r="I236" s="342"/>
      <c r="J236" s="342"/>
      <c r="K236" s="342"/>
      <c r="L236" s="342"/>
      <c r="M236" s="342"/>
      <c r="N236" s="342"/>
    </row>
    <row r="237" spans="2:14" ht="18.75" x14ac:dyDescent="0.3">
      <c r="B237" s="341"/>
      <c r="C237" s="296"/>
      <c r="D237" s="342"/>
      <c r="E237" s="342"/>
      <c r="F237" s="342"/>
      <c r="G237" s="342"/>
      <c r="H237" s="342"/>
      <c r="I237" s="342"/>
      <c r="J237" s="342"/>
      <c r="K237" s="342"/>
      <c r="L237" s="342"/>
      <c r="M237" s="342"/>
      <c r="N237" s="342"/>
    </row>
    <row r="238" spans="2:14" ht="18.75" x14ac:dyDescent="0.3">
      <c r="B238" s="341"/>
      <c r="C238" s="296"/>
      <c r="D238" s="342"/>
      <c r="E238" s="342"/>
      <c r="F238" s="342"/>
      <c r="G238" s="342"/>
      <c r="H238" s="342"/>
      <c r="I238" s="730"/>
      <c r="J238" s="731"/>
      <c r="K238" s="342"/>
      <c r="L238" s="342"/>
      <c r="M238" s="342"/>
      <c r="N238" s="342"/>
    </row>
    <row r="239" spans="2:14" ht="18.75" x14ac:dyDescent="0.3">
      <c r="B239" s="341"/>
      <c r="C239" s="296"/>
      <c r="D239" s="342"/>
      <c r="E239" s="342"/>
      <c r="F239" s="342"/>
      <c r="G239" s="342"/>
      <c r="H239" s="342"/>
      <c r="I239" s="342"/>
      <c r="J239" s="342"/>
      <c r="K239" s="342"/>
      <c r="L239" s="342"/>
      <c r="M239" s="342"/>
      <c r="N239" s="342"/>
    </row>
    <row r="240" spans="2:14" ht="18.75" x14ac:dyDescent="0.3">
      <c r="B240" s="341"/>
      <c r="C240" s="296"/>
      <c r="D240" s="342"/>
      <c r="E240" s="342"/>
      <c r="F240" s="342"/>
      <c r="G240" s="342"/>
      <c r="H240" s="342"/>
      <c r="I240" s="342"/>
      <c r="J240" s="342"/>
      <c r="K240" s="342"/>
      <c r="L240" s="342"/>
      <c r="M240" s="342"/>
      <c r="N240" s="342"/>
    </row>
    <row r="241" spans="2:14" ht="18.75" x14ac:dyDescent="0.3">
      <c r="B241" s="341"/>
      <c r="C241" s="296"/>
      <c r="D241" s="342"/>
      <c r="E241" s="342"/>
      <c r="F241" s="342"/>
      <c r="G241" s="342"/>
      <c r="H241" s="342"/>
      <c r="I241" s="342"/>
      <c r="J241" s="342"/>
      <c r="K241" s="342"/>
      <c r="L241" s="342"/>
      <c r="M241" s="342"/>
      <c r="N241" s="342"/>
    </row>
    <row r="242" spans="2:14" ht="18.75" x14ac:dyDescent="0.3">
      <c r="B242" s="341"/>
      <c r="C242" s="296"/>
      <c r="D242" s="342"/>
      <c r="E242" s="342"/>
      <c r="F242" s="342"/>
      <c r="G242" s="342"/>
      <c r="H242" s="342"/>
      <c r="I242" s="342"/>
      <c r="J242" s="342"/>
      <c r="K242" s="342"/>
      <c r="L242" s="342"/>
      <c r="M242" s="342"/>
      <c r="N242" s="342"/>
    </row>
    <row r="243" spans="2:14" ht="18.75" x14ac:dyDescent="0.3">
      <c r="B243" s="341"/>
      <c r="C243" s="296"/>
      <c r="D243" s="342"/>
      <c r="E243" s="342"/>
      <c r="F243" s="342"/>
      <c r="G243" s="342"/>
      <c r="H243" s="342"/>
      <c r="I243" s="342"/>
      <c r="J243" s="342"/>
      <c r="K243" s="342"/>
      <c r="L243" s="342"/>
      <c r="M243" s="342"/>
      <c r="N243" s="342"/>
    </row>
    <row r="244" spans="2:14" ht="18.75" x14ac:dyDescent="0.3">
      <c r="B244" s="341"/>
      <c r="C244" s="296"/>
      <c r="D244" s="342"/>
      <c r="E244" s="342"/>
      <c r="F244" s="342"/>
      <c r="G244" s="342"/>
      <c r="H244" s="342"/>
      <c r="I244" s="342"/>
      <c r="J244" s="342"/>
      <c r="K244" s="342"/>
      <c r="L244" s="342"/>
      <c r="M244" s="342"/>
      <c r="N244" s="342"/>
    </row>
    <row r="245" spans="2:14" ht="18.75" x14ac:dyDescent="0.3">
      <c r="B245" s="341"/>
      <c r="C245" s="296"/>
      <c r="D245" s="342"/>
      <c r="E245" s="342"/>
      <c r="F245" s="342"/>
      <c r="G245" s="342"/>
      <c r="H245" s="342"/>
      <c r="I245" s="342"/>
      <c r="J245" s="342"/>
      <c r="K245" s="342"/>
      <c r="L245" s="342"/>
      <c r="M245" s="342"/>
      <c r="N245" s="342"/>
    </row>
    <row r="246" spans="2:14" ht="18.75" x14ac:dyDescent="0.3">
      <c r="B246" s="341"/>
      <c r="C246" s="296"/>
      <c r="D246" s="342"/>
      <c r="E246" s="342"/>
      <c r="F246" s="342"/>
      <c r="G246" s="342"/>
      <c r="H246" s="342"/>
      <c r="I246" s="342"/>
      <c r="J246" s="342"/>
      <c r="K246" s="342"/>
      <c r="L246" s="342"/>
      <c r="M246" s="342"/>
      <c r="N246" s="342"/>
    </row>
    <row r="247" spans="2:14" ht="18.75" x14ac:dyDescent="0.3">
      <c r="B247" s="341"/>
      <c r="C247" s="296"/>
      <c r="D247" s="342"/>
      <c r="E247" s="342"/>
      <c r="F247" s="342"/>
      <c r="G247" s="342"/>
      <c r="H247" s="342"/>
      <c r="I247" s="342"/>
      <c r="J247" s="342"/>
      <c r="K247" s="342"/>
      <c r="L247" s="342"/>
      <c r="M247" s="342"/>
      <c r="N247" s="342"/>
    </row>
    <row r="248" spans="2:14" ht="18.75" x14ac:dyDescent="0.3">
      <c r="B248" s="341"/>
      <c r="C248" s="296"/>
      <c r="D248" s="342"/>
      <c r="E248" s="342"/>
      <c r="F248" s="342"/>
      <c r="G248" s="342"/>
      <c r="H248" s="342"/>
      <c r="I248" s="342"/>
      <c r="J248" s="342"/>
      <c r="K248" s="342"/>
      <c r="L248" s="342"/>
      <c r="M248" s="342"/>
      <c r="N248" s="342"/>
    </row>
    <row r="249" spans="2:14" ht="18.75" x14ac:dyDescent="0.3">
      <c r="B249" s="341"/>
      <c r="C249" s="296"/>
      <c r="D249" s="342"/>
      <c r="E249" s="342"/>
      <c r="F249" s="342"/>
      <c r="G249" s="342"/>
      <c r="H249" s="342"/>
      <c r="I249" s="342"/>
      <c r="J249" s="342"/>
      <c r="K249" s="342"/>
      <c r="L249" s="342"/>
      <c r="M249" s="342"/>
      <c r="N249" s="342"/>
    </row>
    <row r="250" spans="2:14" ht="18.75" x14ac:dyDescent="0.3">
      <c r="B250" s="341"/>
      <c r="C250" s="296"/>
      <c r="D250" s="342"/>
      <c r="E250" s="342"/>
      <c r="F250" s="342"/>
      <c r="G250" s="342"/>
      <c r="H250" s="342"/>
      <c r="I250" s="342"/>
      <c r="J250" s="342"/>
      <c r="K250" s="342"/>
      <c r="L250" s="342"/>
      <c r="M250" s="342"/>
      <c r="N250" s="342"/>
    </row>
    <row r="251" spans="2:14" ht="18.75" x14ac:dyDescent="0.3">
      <c r="B251" s="341"/>
      <c r="C251" s="296"/>
      <c r="D251" s="342"/>
      <c r="E251" s="342"/>
      <c r="F251" s="342"/>
      <c r="G251" s="342"/>
      <c r="H251" s="342"/>
      <c r="I251" s="342"/>
      <c r="J251" s="342"/>
      <c r="K251" s="342"/>
      <c r="L251" s="342"/>
      <c r="M251" s="342"/>
      <c r="N251" s="342"/>
    </row>
    <row r="252" spans="2:14" ht="18.75" x14ac:dyDescent="0.3">
      <c r="B252" s="341"/>
      <c r="C252" s="296"/>
      <c r="D252" s="342"/>
      <c r="E252" s="342"/>
      <c r="F252" s="342"/>
      <c r="G252" s="342"/>
      <c r="H252" s="342"/>
      <c r="I252" s="342"/>
      <c r="J252" s="342"/>
      <c r="K252" s="342"/>
      <c r="L252" s="342"/>
      <c r="M252" s="342"/>
      <c r="N252" s="342"/>
    </row>
    <row r="253" spans="2:14" ht="18.75" x14ac:dyDescent="0.3">
      <c r="B253" s="341"/>
      <c r="C253" s="296"/>
      <c r="D253" s="342"/>
      <c r="E253" s="342"/>
      <c r="F253" s="342"/>
      <c r="G253" s="342"/>
      <c r="H253" s="342"/>
      <c r="I253" s="342"/>
      <c r="J253" s="342"/>
      <c r="K253" s="342"/>
      <c r="L253" s="342"/>
      <c r="M253" s="342"/>
      <c r="N253" s="342"/>
    </row>
    <row r="254" spans="2:14" ht="18.75" x14ac:dyDescent="0.3">
      <c r="B254" s="341"/>
      <c r="C254" s="296"/>
      <c r="D254" s="342"/>
      <c r="E254" s="342"/>
      <c r="F254" s="342"/>
      <c r="G254" s="342"/>
      <c r="H254" s="342"/>
      <c r="I254" s="342"/>
      <c r="J254" s="342"/>
      <c r="K254" s="342"/>
      <c r="L254" s="342"/>
      <c r="M254" s="342"/>
      <c r="N254" s="342"/>
    </row>
    <row r="255" spans="2:14" ht="18.75" x14ac:dyDescent="0.3">
      <c r="B255" s="341"/>
      <c r="C255" s="296"/>
      <c r="D255" s="342"/>
      <c r="E255" s="342"/>
      <c r="F255" s="342"/>
      <c r="G255" s="342"/>
      <c r="H255" s="342"/>
      <c r="I255" s="342"/>
      <c r="J255" s="342"/>
      <c r="K255" s="342"/>
      <c r="L255" s="342"/>
      <c r="M255" s="342"/>
      <c r="N255" s="342"/>
    </row>
    <row r="256" spans="2:14" ht="18.75" x14ac:dyDescent="0.3">
      <c r="B256" s="341"/>
      <c r="C256" s="296"/>
      <c r="D256" s="342"/>
      <c r="E256" s="342"/>
      <c r="F256" s="342"/>
      <c r="G256" s="342"/>
      <c r="H256" s="342"/>
      <c r="I256" s="342"/>
      <c r="J256" s="342"/>
      <c r="K256" s="342"/>
      <c r="L256" s="342"/>
      <c r="M256" s="342"/>
      <c r="N256" s="342"/>
    </row>
    <row r="257" spans="2:14" ht="18.75" x14ac:dyDescent="0.3">
      <c r="B257" s="341"/>
      <c r="C257" s="296"/>
      <c r="D257" s="342"/>
      <c r="E257" s="342"/>
      <c r="F257" s="342"/>
      <c r="G257" s="342"/>
      <c r="H257" s="342"/>
      <c r="I257" s="342"/>
      <c r="J257" s="342"/>
      <c r="K257" s="342"/>
      <c r="L257" s="342"/>
      <c r="M257" s="342"/>
      <c r="N257" s="342"/>
    </row>
    <row r="258" spans="2:14" ht="18.75" x14ac:dyDescent="0.3">
      <c r="B258" s="341"/>
      <c r="C258" s="296"/>
      <c r="D258" s="342"/>
      <c r="E258" s="342"/>
      <c r="F258" s="342"/>
      <c r="G258" s="342"/>
      <c r="H258" s="342"/>
      <c r="I258" s="342"/>
      <c r="J258" s="342"/>
      <c r="K258" s="342"/>
      <c r="L258" s="342"/>
      <c r="M258" s="342"/>
      <c r="N258" s="342"/>
    </row>
    <row r="259" spans="2:14" ht="18.75" x14ac:dyDescent="0.3">
      <c r="B259" s="341"/>
      <c r="C259" s="296"/>
      <c r="D259" s="342"/>
      <c r="E259" s="342"/>
      <c r="F259" s="342"/>
      <c r="G259" s="342"/>
      <c r="H259" s="342"/>
      <c r="I259" s="342"/>
      <c r="J259" s="342"/>
      <c r="K259" s="342"/>
      <c r="L259" s="342"/>
      <c r="M259" s="342"/>
      <c r="N259" s="342"/>
    </row>
    <row r="260" spans="2:14" ht="18.75" x14ac:dyDescent="0.3">
      <c r="B260" s="341"/>
      <c r="C260" s="296"/>
      <c r="D260" s="342"/>
      <c r="E260" s="342"/>
      <c r="F260" s="342"/>
      <c r="G260" s="342"/>
      <c r="H260" s="342"/>
      <c r="I260" s="342"/>
      <c r="J260" s="342"/>
      <c r="K260" s="342"/>
      <c r="L260" s="342"/>
      <c r="M260" s="342"/>
      <c r="N260" s="342"/>
    </row>
    <row r="261" spans="2:14" ht="18.75" x14ac:dyDescent="0.3">
      <c r="B261" s="341"/>
      <c r="C261" s="296"/>
      <c r="D261" s="342"/>
      <c r="E261" s="342"/>
      <c r="F261" s="342"/>
      <c r="G261" s="342"/>
      <c r="H261" s="342"/>
      <c r="I261" s="342"/>
      <c r="J261" s="342"/>
      <c r="K261" s="342"/>
      <c r="L261" s="342"/>
      <c r="M261" s="342"/>
      <c r="N261" s="342"/>
    </row>
    <row r="262" spans="2:14" ht="18.75" x14ac:dyDescent="0.3">
      <c r="B262" s="341"/>
      <c r="C262" s="296"/>
      <c r="D262" s="342"/>
      <c r="E262" s="342"/>
      <c r="F262" s="342"/>
      <c r="G262" s="342"/>
      <c r="H262" s="342"/>
      <c r="I262" s="342"/>
      <c r="J262" s="342"/>
      <c r="K262" s="342"/>
      <c r="L262" s="342"/>
      <c r="M262" s="342"/>
      <c r="N262" s="342"/>
    </row>
    <row r="263" spans="2:14" ht="18.75" x14ac:dyDescent="0.3">
      <c r="B263" s="341"/>
      <c r="C263" s="296"/>
      <c r="D263" s="342"/>
      <c r="E263" s="342"/>
      <c r="F263" s="342"/>
      <c r="G263" s="342"/>
      <c r="H263" s="342"/>
      <c r="I263" s="342"/>
      <c r="J263" s="342"/>
      <c r="K263" s="342"/>
      <c r="L263" s="342"/>
      <c r="M263" s="342"/>
      <c r="N263" s="342"/>
    </row>
    <row r="264" spans="2:14" ht="18.75" x14ac:dyDescent="0.3">
      <c r="B264" s="341"/>
      <c r="C264" s="296"/>
      <c r="D264" s="342"/>
      <c r="E264" s="342"/>
      <c r="F264" s="342"/>
      <c r="G264" s="342"/>
      <c r="H264" s="342"/>
      <c r="I264" s="342"/>
      <c r="J264" s="342"/>
      <c r="K264" s="342"/>
      <c r="L264" s="342"/>
      <c r="M264" s="342"/>
      <c r="N264" s="342"/>
    </row>
    <row r="265" spans="2:14" ht="18.75" x14ac:dyDescent="0.3">
      <c r="B265" s="341"/>
      <c r="C265" s="296"/>
      <c r="D265" s="342"/>
      <c r="E265" s="342"/>
      <c r="F265" s="342"/>
      <c r="G265" s="342"/>
      <c r="H265" s="342"/>
      <c r="I265" s="342"/>
      <c r="J265" s="342"/>
      <c r="K265" s="342"/>
      <c r="L265" s="342"/>
      <c r="M265" s="342"/>
      <c r="N265" s="342"/>
    </row>
    <row r="266" spans="2:14" ht="18.75" x14ac:dyDescent="0.3">
      <c r="B266" s="341"/>
      <c r="C266" s="296"/>
      <c r="D266" s="342"/>
      <c r="E266" s="342"/>
      <c r="F266" s="342"/>
      <c r="G266" s="342"/>
      <c r="H266" s="342"/>
      <c r="I266" s="342"/>
      <c r="J266" s="342"/>
      <c r="K266" s="342"/>
      <c r="L266" s="342"/>
      <c r="M266" s="342"/>
      <c r="N266" s="342"/>
    </row>
    <row r="267" spans="2:14" ht="18.75" x14ac:dyDescent="0.3">
      <c r="B267" s="341"/>
      <c r="C267" s="296"/>
      <c r="D267" s="342"/>
      <c r="E267" s="342"/>
      <c r="F267" s="342"/>
      <c r="G267" s="342"/>
      <c r="H267" s="342"/>
      <c r="I267" s="342"/>
      <c r="J267" s="342"/>
      <c r="K267" s="342"/>
      <c r="L267" s="342"/>
      <c r="M267" s="342"/>
      <c r="N267" s="342"/>
    </row>
    <row r="268" spans="2:14" ht="18.75" x14ac:dyDescent="0.3">
      <c r="B268" s="341"/>
      <c r="C268" s="296"/>
      <c r="D268" s="342"/>
      <c r="E268" s="342"/>
      <c r="F268" s="342"/>
      <c r="G268" s="342"/>
      <c r="H268" s="342"/>
      <c r="I268" s="342"/>
      <c r="J268" s="342"/>
      <c r="K268" s="342"/>
      <c r="L268" s="342"/>
      <c r="M268" s="342"/>
      <c r="N268" s="342"/>
    </row>
    <row r="269" spans="2:14" ht="18.75" x14ac:dyDescent="0.3">
      <c r="B269" s="341"/>
      <c r="C269" s="296"/>
      <c r="D269" s="342"/>
      <c r="E269" s="342"/>
      <c r="F269" s="342"/>
      <c r="G269" s="342"/>
      <c r="H269" s="342"/>
      <c r="I269" s="342"/>
      <c r="J269" s="342"/>
      <c r="K269" s="342"/>
      <c r="L269" s="342"/>
      <c r="M269" s="342"/>
      <c r="N269" s="342"/>
    </row>
    <row r="270" spans="2:14" ht="18.75" x14ac:dyDescent="0.3">
      <c r="B270" s="341"/>
      <c r="C270" s="296"/>
      <c r="D270" s="342"/>
      <c r="E270" s="342"/>
      <c r="F270" s="342"/>
      <c r="G270" s="342"/>
      <c r="H270" s="342"/>
      <c r="I270" s="342"/>
      <c r="J270" s="342"/>
      <c r="K270" s="342"/>
      <c r="L270" s="342"/>
      <c r="M270" s="342"/>
      <c r="N270" s="342"/>
    </row>
    <row r="271" spans="2:14" ht="18.75" x14ac:dyDescent="0.3">
      <c r="B271" s="341"/>
      <c r="C271" s="296"/>
      <c r="D271" s="342"/>
      <c r="E271" s="342"/>
      <c r="F271" s="342"/>
      <c r="G271" s="342"/>
      <c r="H271" s="342"/>
      <c r="I271" s="342"/>
      <c r="J271" s="342"/>
      <c r="K271" s="342"/>
      <c r="L271" s="342"/>
      <c r="M271" s="342"/>
      <c r="N271" s="342"/>
    </row>
    <row r="272" spans="2:14" ht="18.75" x14ac:dyDescent="0.3">
      <c r="B272" s="341"/>
      <c r="C272" s="296"/>
      <c r="D272" s="342"/>
      <c r="E272" s="342"/>
      <c r="F272" s="342"/>
      <c r="G272" s="342"/>
      <c r="H272" s="342"/>
      <c r="I272" s="342"/>
      <c r="J272" s="342"/>
      <c r="K272" s="342"/>
      <c r="L272" s="342"/>
      <c r="M272" s="342"/>
      <c r="N272" s="342"/>
    </row>
    <row r="273" spans="2:14" ht="18.75" x14ac:dyDescent="0.3">
      <c r="B273" s="341"/>
      <c r="C273" s="296"/>
      <c r="D273" s="342"/>
      <c r="E273" s="342"/>
      <c r="F273" s="342"/>
      <c r="G273" s="342"/>
      <c r="H273" s="342"/>
      <c r="I273" s="342"/>
      <c r="J273" s="342"/>
      <c r="K273" s="342"/>
      <c r="L273" s="342"/>
      <c r="M273" s="342"/>
      <c r="N273" s="342"/>
    </row>
    <row r="274" spans="2:14" ht="18.75" x14ac:dyDescent="0.3">
      <c r="B274" s="341"/>
      <c r="C274" s="296"/>
      <c r="D274" s="342"/>
      <c r="E274" s="342"/>
      <c r="F274" s="342"/>
      <c r="G274" s="342"/>
      <c r="H274" s="342"/>
      <c r="I274" s="342"/>
      <c r="J274" s="342"/>
      <c r="K274" s="342"/>
      <c r="L274" s="342"/>
      <c r="M274" s="342"/>
      <c r="N274" s="342"/>
    </row>
    <row r="275" spans="2:14" ht="18.75" x14ac:dyDescent="0.3">
      <c r="B275" s="341"/>
      <c r="C275" s="296"/>
      <c r="D275" s="342"/>
      <c r="E275" s="342"/>
      <c r="F275" s="342"/>
      <c r="G275" s="342"/>
      <c r="H275" s="342"/>
      <c r="I275" s="342"/>
      <c r="J275" s="342"/>
      <c r="K275" s="342"/>
      <c r="L275" s="342"/>
      <c r="M275" s="342"/>
      <c r="N275" s="342"/>
    </row>
    <row r="276" spans="2:14" ht="18.75" x14ac:dyDescent="0.3">
      <c r="B276" s="341"/>
      <c r="C276" s="296"/>
      <c r="D276" s="342"/>
      <c r="E276" s="342"/>
      <c r="F276" s="342"/>
      <c r="G276" s="342"/>
      <c r="H276" s="342"/>
      <c r="I276" s="342"/>
      <c r="J276" s="342"/>
      <c r="K276" s="342"/>
      <c r="L276" s="342"/>
      <c r="M276" s="342"/>
      <c r="N276" s="342"/>
    </row>
    <row r="277" spans="2:14" ht="18.75" x14ac:dyDescent="0.3">
      <c r="B277" s="341"/>
      <c r="C277" s="296"/>
      <c r="D277" s="342"/>
      <c r="E277" s="342"/>
      <c r="F277" s="342"/>
      <c r="G277" s="342"/>
      <c r="H277" s="342"/>
      <c r="I277" s="342"/>
      <c r="J277" s="342"/>
      <c r="K277" s="342"/>
      <c r="L277" s="342"/>
      <c r="M277" s="342"/>
      <c r="N277" s="342"/>
    </row>
    <row r="278" spans="2:14" ht="18.75" x14ac:dyDescent="0.3">
      <c r="B278" s="341"/>
      <c r="C278" s="296"/>
      <c r="D278" s="342"/>
      <c r="E278" s="342"/>
      <c r="F278" s="342"/>
      <c r="G278" s="342"/>
      <c r="H278" s="342"/>
      <c r="I278" s="342"/>
      <c r="J278" s="342"/>
      <c r="K278" s="342"/>
      <c r="L278" s="342"/>
      <c r="M278" s="342"/>
      <c r="N278" s="342"/>
    </row>
    <row r="279" spans="2:14" ht="18.75" x14ac:dyDescent="0.3">
      <c r="B279" s="341"/>
      <c r="C279" s="296"/>
      <c r="D279" s="342"/>
      <c r="E279" s="342"/>
      <c r="F279" s="342"/>
      <c r="G279" s="342"/>
      <c r="H279" s="342"/>
      <c r="I279" s="342"/>
      <c r="J279" s="342"/>
      <c r="K279" s="342"/>
      <c r="L279" s="342"/>
      <c r="M279" s="342"/>
      <c r="N279" s="342"/>
    </row>
    <row r="280" spans="2:14" ht="18.75" x14ac:dyDescent="0.3">
      <c r="B280" s="341"/>
      <c r="C280" s="296"/>
      <c r="D280" s="342"/>
      <c r="E280" s="342"/>
      <c r="F280" s="342"/>
      <c r="G280" s="342"/>
      <c r="H280" s="342"/>
      <c r="I280" s="342"/>
      <c r="J280" s="342"/>
      <c r="K280" s="342"/>
      <c r="L280" s="342"/>
      <c r="M280" s="342"/>
      <c r="N280" s="342"/>
    </row>
    <row r="281" spans="2:14" ht="18.75" x14ac:dyDescent="0.3">
      <c r="B281" s="341"/>
      <c r="C281" s="296"/>
      <c r="D281" s="342"/>
      <c r="E281" s="342"/>
      <c r="F281" s="342"/>
      <c r="G281" s="342"/>
      <c r="H281" s="342"/>
      <c r="I281" s="342"/>
      <c r="J281" s="342"/>
      <c r="K281" s="342"/>
      <c r="L281" s="342"/>
      <c r="M281" s="342"/>
      <c r="N281" s="342"/>
    </row>
    <row r="282" spans="2:14" ht="18.75" x14ac:dyDescent="0.3">
      <c r="B282" s="341"/>
      <c r="C282" s="296"/>
      <c r="D282" s="342"/>
      <c r="E282" s="342"/>
      <c r="F282" s="342"/>
      <c r="G282" s="342"/>
      <c r="H282" s="342"/>
      <c r="I282" s="342"/>
      <c r="J282" s="342"/>
      <c r="K282" s="342"/>
      <c r="L282" s="342"/>
      <c r="M282" s="342"/>
      <c r="N282" s="342"/>
    </row>
    <row r="283" spans="2:14" ht="18.75" x14ac:dyDescent="0.3">
      <c r="B283" s="341"/>
      <c r="C283" s="296"/>
      <c r="D283" s="342"/>
      <c r="E283" s="342"/>
      <c r="F283" s="342"/>
      <c r="G283" s="342"/>
      <c r="H283" s="342"/>
      <c r="I283" s="342"/>
      <c r="J283" s="342"/>
      <c r="K283" s="342"/>
      <c r="L283" s="342"/>
      <c r="M283" s="342"/>
      <c r="N283" s="342"/>
    </row>
    <row r="284" spans="2:14" ht="18.75" x14ac:dyDescent="0.3">
      <c r="B284" s="341"/>
      <c r="C284" s="296"/>
      <c r="D284" s="342"/>
      <c r="E284" s="342"/>
      <c r="F284" s="342"/>
      <c r="G284" s="342"/>
      <c r="H284" s="342"/>
      <c r="I284" s="342"/>
      <c r="J284" s="342"/>
      <c r="K284" s="342"/>
      <c r="L284" s="342"/>
      <c r="M284" s="342"/>
      <c r="N284" s="342"/>
    </row>
    <row r="285" spans="2:14" ht="18.75" x14ac:dyDescent="0.3">
      <c r="B285" s="341"/>
      <c r="C285" s="296"/>
      <c r="D285" s="342"/>
      <c r="E285" s="342"/>
      <c r="F285" s="342"/>
      <c r="G285" s="342"/>
      <c r="H285" s="342"/>
      <c r="I285" s="342"/>
      <c r="J285" s="342"/>
      <c r="K285" s="342"/>
      <c r="L285" s="342"/>
      <c r="M285" s="342"/>
      <c r="N285" s="342"/>
    </row>
    <row r="286" spans="2:14" ht="18.75" x14ac:dyDescent="0.3">
      <c r="B286" s="341"/>
      <c r="C286" s="296"/>
      <c r="D286" s="342"/>
      <c r="E286" s="342"/>
      <c r="F286" s="342"/>
      <c r="G286" s="342"/>
      <c r="H286" s="342"/>
      <c r="I286" s="342"/>
      <c r="J286" s="342"/>
      <c r="K286" s="342"/>
      <c r="L286" s="342"/>
      <c r="M286" s="342"/>
      <c r="N286" s="342"/>
    </row>
    <row r="287" spans="2:14" ht="18.75" x14ac:dyDescent="0.3">
      <c r="B287" s="341"/>
      <c r="C287" s="296"/>
      <c r="D287" s="342"/>
      <c r="E287" s="342"/>
      <c r="F287" s="342"/>
      <c r="G287" s="342"/>
      <c r="H287" s="342"/>
      <c r="I287" s="342"/>
      <c r="J287" s="342"/>
      <c r="K287" s="342"/>
      <c r="L287" s="342"/>
      <c r="M287" s="342"/>
      <c r="N287" s="342"/>
    </row>
    <row r="288" spans="2:14" ht="18.75" x14ac:dyDescent="0.3">
      <c r="B288" s="341"/>
      <c r="C288" s="296"/>
      <c r="D288" s="342"/>
      <c r="E288" s="342"/>
      <c r="F288" s="342"/>
      <c r="G288" s="342"/>
      <c r="H288" s="342"/>
      <c r="I288" s="342"/>
      <c r="J288" s="342"/>
      <c r="K288" s="342"/>
      <c r="L288" s="342"/>
      <c r="M288" s="342"/>
      <c r="N288" s="342"/>
    </row>
    <row r="289" spans="2:14" ht="18.75" x14ac:dyDescent="0.3">
      <c r="B289" s="341"/>
      <c r="C289" s="296"/>
      <c r="D289" s="342"/>
      <c r="E289" s="342"/>
      <c r="F289" s="342"/>
      <c r="G289" s="342"/>
      <c r="H289" s="342"/>
      <c r="I289" s="342"/>
      <c r="J289" s="342"/>
      <c r="K289" s="342"/>
      <c r="L289" s="342"/>
      <c r="M289" s="342"/>
      <c r="N289" s="342"/>
    </row>
    <row r="290" spans="2:14" ht="18.75" x14ac:dyDescent="0.3">
      <c r="B290" s="341"/>
      <c r="C290" s="296"/>
      <c r="D290" s="342"/>
      <c r="E290" s="342"/>
      <c r="F290" s="342"/>
      <c r="G290" s="342"/>
      <c r="H290" s="342"/>
      <c r="I290" s="342"/>
      <c r="J290" s="342"/>
      <c r="K290" s="342"/>
      <c r="L290" s="342"/>
      <c r="M290" s="342"/>
      <c r="N290" s="342"/>
    </row>
    <row r="291" spans="2:14" ht="18.75" x14ac:dyDescent="0.3">
      <c r="B291" s="341"/>
      <c r="C291" s="296"/>
      <c r="D291" s="342"/>
      <c r="E291" s="342"/>
      <c r="F291" s="342"/>
      <c r="G291" s="342"/>
      <c r="H291" s="342"/>
      <c r="I291" s="342"/>
      <c r="J291" s="342"/>
      <c r="K291" s="342"/>
      <c r="L291" s="342"/>
      <c r="M291" s="342"/>
      <c r="N291" s="342"/>
    </row>
    <row r="292" spans="2:14" ht="18.75" x14ac:dyDescent="0.3">
      <c r="B292" s="341"/>
      <c r="C292" s="296"/>
      <c r="D292" s="342"/>
      <c r="E292" s="342"/>
      <c r="F292" s="342"/>
      <c r="G292" s="342"/>
      <c r="H292" s="342"/>
      <c r="I292" s="342"/>
      <c r="J292" s="342"/>
      <c r="K292" s="342"/>
      <c r="L292" s="342"/>
      <c r="M292" s="342"/>
      <c r="N292" s="342"/>
    </row>
    <row r="293" spans="2:14" ht="18.75" x14ac:dyDescent="0.3">
      <c r="B293" s="341"/>
      <c r="C293" s="296"/>
      <c r="D293" s="342"/>
      <c r="E293" s="342"/>
      <c r="F293" s="342"/>
      <c r="G293" s="342"/>
      <c r="H293" s="342"/>
      <c r="I293" s="342"/>
      <c r="J293" s="342"/>
      <c r="K293" s="342"/>
      <c r="L293" s="342"/>
      <c r="M293" s="342"/>
      <c r="N293" s="342"/>
    </row>
    <row r="294" spans="2:14" ht="18.75" x14ac:dyDescent="0.3">
      <c r="B294" s="341"/>
      <c r="C294" s="296"/>
      <c r="D294" s="342"/>
      <c r="E294" s="342"/>
      <c r="F294" s="342"/>
      <c r="G294" s="342"/>
      <c r="H294" s="342"/>
      <c r="I294" s="342"/>
      <c r="J294" s="342"/>
      <c r="K294" s="342"/>
      <c r="L294" s="342"/>
      <c r="M294" s="342"/>
      <c r="N294" s="342"/>
    </row>
    <row r="295" spans="2:14" ht="18.75" x14ac:dyDescent="0.3">
      <c r="B295" s="341"/>
      <c r="C295" s="296"/>
      <c r="D295" s="342"/>
      <c r="E295" s="342"/>
      <c r="F295" s="342"/>
      <c r="G295" s="342"/>
      <c r="H295" s="342"/>
      <c r="I295" s="342"/>
      <c r="J295" s="342"/>
      <c r="K295" s="342"/>
      <c r="L295" s="342"/>
      <c r="M295" s="342"/>
      <c r="N295" s="342"/>
    </row>
    <row r="296" spans="2:14" ht="18.75" x14ac:dyDescent="0.3">
      <c r="B296" s="341"/>
      <c r="C296" s="296"/>
      <c r="D296" s="342"/>
      <c r="E296" s="342"/>
      <c r="F296" s="342"/>
      <c r="G296" s="342"/>
      <c r="H296" s="342"/>
      <c r="I296" s="342"/>
      <c r="J296" s="342"/>
      <c r="K296" s="342"/>
      <c r="L296" s="342"/>
      <c r="M296" s="342"/>
      <c r="N296" s="342"/>
    </row>
    <row r="297" spans="2:14" ht="18.75" x14ac:dyDescent="0.3">
      <c r="B297" s="341"/>
      <c r="C297" s="296"/>
      <c r="D297" s="342"/>
      <c r="E297" s="342"/>
      <c r="F297" s="342"/>
      <c r="G297" s="342"/>
      <c r="H297" s="342"/>
      <c r="I297" s="342"/>
      <c r="J297" s="342"/>
      <c r="K297" s="342"/>
      <c r="L297" s="342"/>
      <c r="M297" s="342"/>
      <c r="N297" s="342"/>
    </row>
    <row r="298" spans="2:14" ht="18.75" x14ac:dyDescent="0.3">
      <c r="B298" s="341"/>
      <c r="C298" s="296"/>
      <c r="D298" s="342"/>
      <c r="E298" s="342"/>
      <c r="F298" s="342"/>
      <c r="G298" s="342"/>
      <c r="H298" s="342"/>
      <c r="I298" s="342"/>
      <c r="J298" s="342"/>
      <c r="K298" s="342"/>
      <c r="L298" s="342"/>
      <c r="M298" s="342"/>
      <c r="N298" s="342"/>
    </row>
    <row r="299" spans="2:14" ht="18.75" x14ac:dyDescent="0.3">
      <c r="B299" s="341"/>
      <c r="C299" s="296"/>
      <c r="D299" s="342"/>
      <c r="E299" s="342"/>
      <c r="F299" s="342"/>
      <c r="G299" s="342"/>
      <c r="H299" s="342"/>
      <c r="I299" s="342"/>
      <c r="J299" s="342"/>
      <c r="K299" s="342"/>
      <c r="L299" s="342"/>
      <c r="M299" s="342"/>
      <c r="N299" s="342"/>
    </row>
    <row r="300" spans="2:14" ht="18.75" x14ac:dyDescent="0.3">
      <c r="B300" s="341"/>
      <c r="C300" s="296"/>
      <c r="D300" s="342"/>
      <c r="E300" s="342"/>
      <c r="F300" s="342"/>
      <c r="G300" s="342"/>
      <c r="H300" s="342"/>
      <c r="I300" s="342"/>
      <c r="J300" s="342"/>
      <c r="K300" s="342"/>
      <c r="L300" s="342"/>
      <c r="M300" s="342"/>
      <c r="N300" s="342"/>
    </row>
    <row r="301" spans="2:14" ht="18.75" x14ac:dyDescent="0.3">
      <c r="B301" s="341"/>
      <c r="C301" s="296"/>
      <c r="D301" s="342"/>
      <c r="E301" s="342"/>
      <c r="F301" s="342"/>
      <c r="G301" s="342"/>
      <c r="H301" s="342"/>
      <c r="I301" s="342"/>
      <c r="J301" s="342"/>
      <c r="K301" s="342"/>
      <c r="L301" s="342"/>
      <c r="M301" s="342"/>
      <c r="N301" s="342"/>
    </row>
    <row r="302" spans="2:14" ht="18.75" x14ac:dyDescent="0.3">
      <c r="B302" s="341"/>
      <c r="C302" s="296"/>
      <c r="D302" s="342"/>
      <c r="E302" s="342"/>
      <c r="F302" s="342"/>
      <c r="G302" s="342"/>
      <c r="H302" s="342"/>
      <c r="I302" s="342"/>
      <c r="J302" s="342"/>
      <c r="K302" s="342"/>
      <c r="L302" s="342"/>
      <c r="M302" s="342"/>
      <c r="N302" s="342"/>
    </row>
    <row r="303" spans="2:14" ht="18.75" x14ac:dyDescent="0.3">
      <c r="B303" s="341"/>
      <c r="C303" s="296"/>
      <c r="D303" s="342"/>
      <c r="E303" s="342"/>
      <c r="F303" s="342"/>
      <c r="G303" s="342"/>
      <c r="H303" s="342"/>
      <c r="I303" s="342"/>
      <c r="J303" s="342"/>
      <c r="K303" s="342"/>
      <c r="L303" s="342"/>
      <c r="M303" s="342"/>
      <c r="N303" s="342"/>
    </row>
    <row r="304" spans="2:14" ht="18.75" x14ac:dyDescent="0.3">
      <c r="B304" s="341"/>
      <c r="C304" s="296"/>
      <c r="D304" s="342"/>
      <c r="E304" s="342"/>
      <c r="F304" s="342"/>
      <c r="G304" s="342"/>
      <c r="H304" s="342"/>
      <c r="I304" s="342"/>
      <c r="J304" s="342"/>
      <c r="K304" s="342"/>
      <c r="L304" s="342"/>
      <c r="M304" s="342"/>
      <c r="N304" s="342"/>
    </row>
    <row r="305" spans="2:14" ht="18.75" x14ac:dyDescent="0.3">
      <c r="B305" s="341"/>
      <c r="C305" s="296"/>
      <c r="D305" s="342"/>
      <c r="E305" s="342"/>
      <c r="F305" s="342"/>
      <c r="G305" s="342"/>
      <c r="H305" s="342"/>
      <c r="I305" s="342"/>
      <c r="J305" s="342"/>
      <c r="K305" s="342"/>
      <c r="L305" s="342"/>
      <c r="M305" s="342"/>
      <c r="N305" s="342"/>
    </row>
    <row r="306" spans="2:14" ht="18.75" x14ac:dyDescent="0.3">
      <c r="B306" s="341"/>
      <c r="C306" s="296"/>
      <c r="D306" s="342"/>
      <c r="E306" s="342"/>
      <c r="F306" s="342"/>
      <c r="G306" s="342"/>
      <c r="H306" s="342"/>
      <c r="I306" s="342"/>
      <c r="J306" s="342"/>
      <c r="K306" s="342"/>
      <c r="L306" s="342"/>
      <c r="M306" s="342"/>
      <c r="N306" s="342"/>
    </row>
    <row r="307" spans="2:14" ht="18.75" x14ac:dyDescent="0.3">
      <c r="B307" s="341"/>
      <c r="C307" s="296"/>
      <c r="D307" s="342"/>
      <c r="E307" s="342"/>
      <c r="F307" s="342"/>
      <c r="G307" s="342"/>
      <c r="H307" s="342"/>
      <c r="I307" s="342"/>
      <c r="J307" s="342"/>
      <c r="K307" s="342"/>
      <c r="L307" s="342"/>
      <c r="M307" s="342"/>
      <c r="N307" s="342"/>
    </row>
    <row r="308" spans="2:14" ht="18.75" x14ac:dyDescent="0.3">
      <c r="B308" s="341"/>
      <c r="C308" s="296"/>
      <c r="D308" s="342"/>
      <c r="E308" s="342"/>
      <c r="F308" s="342"/>
      <c r="G308" s="342"/>
      <c r="H308" s="342"/>
      <c r="I308" s="342"/>
      <c r="J308" s="342"/>
      <c r="K308" s="342"/>
      <c r="L308" s="342"/>
      <c r="M308" s="342"/>
      <c r="N308" s="342"/>
    </row>
    <row r="309" spans="2:14" ht="18.75" x14ac:dyDescent="0.3">
      <c r="B309" s="341"/>
      <c r="C309" s="296"/>
      <c r="D309" s="342"/>
      <c r="E309" s="342"/>
      <c r="F309" s="342"/>
      <c r="G309" s="342"/>
      <c r="H309" s="342"/>
      <c r="I309" s="342"/>
      <c r="J309" s="342"/>
      <c r="K309" s="342"/>
      <c r="L309" s="342"/>
      <c r="M309" s="342"/>
      <c r="N309" s="342"/>
    </row>
    <row r="310" spans="2:14" ht="18.75" x14ac:dyDescent="0.3">
      <c r="B310" s="341"/>
      <c r="C310" s="296"/>
      <c r="D310" s="342"/>
      <c r="E310" s="342"/>
      <c r="F310" s="342"/>
      <c r="G310" s="342"/>
      <c r="H310" s="342"/>
      <c r="I310" s="342"/>
      <c r="J310" s="342"/>
      <c r="K310" s="342"/>
      <c r="L310" s="342"/>
      <c r="M310" s="342"/>
      <c r="N310" s="342"/>
    </row>
    <row r="311" spans="2:14" ht="18.75" x14ac:dyDescent="0.3">
      <c r="B311" s="341"/>
      <c r="C311" s="296"/>
      <c r="D311" s="342"/>
      <c r="E311" s="342"/>
      <c r="F311" s="342"/>
      <c r="G311" s="342"/>
      <c r="H311" s="342"/>
      <c r="I311" s="342"/>
      <c r="J311" s="342"/>
      <c r="K311" s="342"/>
      <c r="L311" s="342"/>
      <c r="M311" s="342"/>
      <c r="N311" s="342"/>
    </row>
    <row r="312" spans="2:14" ht="18.75" x14ac:dyDescent="0.3">
      <c r="B312" s="341"/>
      <c r="C312" s="296"/>
      <c r="D312" s="342"/>
      <c r="E312" s="342"/>
      <c r="F312" s="342"/>
      <c r="G312" s="342"/>
      <c r="H312" s="342"/>
      <c r="I312" s="342"/>
      <c r="J312" s="342"/>
      <c r="K312" s="342"/>
      <c r="L312" s="342"/>
      <c r="M312" s="342"/>
      <c r="N312" s="342"/>
    </row>
    <row r="313" spans="2:14" ht="18.75" x14ac:dyDescent="0.3">
      <c r="B313" s="341"/>
      <c r="C313" s="296"/>
      <c r="D313" s="342"/>
      <c r="E313" s="342"/>
      <c r="F313" s="342"/>
      <c r="G313" s="342"/>
      <c r="H313" s="342"/>
      <c r="I313" s="342"/>
      <c r="J313" s="342"/>
      <c r="K313" s="342"/>
      <c r="L313" s="342"/>
      <c r="M313" s="342"/>
      <c r="N313" s="342"/>
    </row>
    <row r="314" spans="2:14" ht="18.75" x14ac:dyDescent="0.3">
      <c r="B314" s="341"/>
      <c r="C314" s="296"/>
      <c r="D314" s="342"/>
      <c r="E314" s="342"/>
      <c r="F314" s="342"/>
      <c r="G314" s="342"/>
      <c r="H314" s="342"/>
      <c r="I314" s="342"/>
      <c r="J314" s="342"/>
      <c r="K314" s="342"/>
      <c r="L314" s="342"/>
      <c r="M314" s="342"/>
      <c r="N314" s="342"/>
    </row>
  </sheetData>
  <mergeCells count="273">
    <mergeCell ref="B1:N1"/>
    <mergeCell ref="B5:D5"/>
    <mergeCell ref="E5:N5"/>
    <mergeCell ref="B6:D6"/>
    <mergeCell ref="E6:N6"/>
    <mergeCell ref="B7:D7"/>
    <mergeCell ref="E7:N7"/>
    <mergeCell ref="D8:E8"/>
    <mergeCell ref="G8:L8"/>
    <mergeCell ref="D9:E16"/>
    <mergeCell ref="G9:H9"/>
    <mergeCell ref="J9:L9"/>
    <mergeCell ref="G10:L10"/>
    <mergeCell ref="G11:L11"/>
    <mergeCell ref="G12:L12"/>
    <mergeCell ref="G13:L13"/>
    <mergeCell ref="G14:L14"/>
    <mergeCell ref="G15:L15"/>
    <mergeCell ref="G16:L16"/>
    <mergeCell ref="D18:E18"/>
    <mergeCell ref="G18:L18"/>
    <mergeCell ref="D19:E26"/>
    <mergeCell ref="G19:H19"/>
    <mergeCell ref="J19:L19"/>
    <mergeCell ref="G20:L20"/>
    <mergeCell ref="G21:L21"/>
    <mergeCell ref="G22:L22"/>
    <mergeCell ref="D29:E34"/>
    <mergeCell ref="G29:H29"/>
    <mergeCell ref="J29:L29"/>
    <mergeCell ref="G30:L30"/>
    <mergeCell ref="G31:L31"/>
    <mergeCell ref="G32:L32"/>
    <mergeCell ref="G33:L33"/>
    <mergeCell ref="G34:L34"/>
    <mergeCell ref="G23:L23"/>
    <mergeCell ref="G24:L24"/>
    <mergeCell ref="G25:L25"/>
    <mergeCell ref="G26:L26"/>
    <mergeCell ref="B27:N27"/>
    <mergeCell ref="D28:E28"/>
    <mergeCell ref="G28:L28"/>
    <mergeCell ref="B46:D46"/>
    <mergeCell ref="E46:N46"/>
    <mergeCell ref="B47:D47"/>
    <mergeCell ref="E47:N47"/>
    <mergeCell ref="D48:E48"/>
    <mergeCell ref="G48:L48"/>
    <mergeCell ref="B39:N39"/>
    <mergeCell ref="B43:D43"/>
    <mergeCell ref="E43:N43"/>
    <mergeCell ref="B44:D44"/>
    <mergeCell ref="E44:N44"/>
    <mergeCell ref="B45:D45"/>
    <mergeCell ref="E45:N45"/>
    <mergeCell ref="D49:E56"/>
    <mergeCell ref="G49:H49"/>
    <mergeCell ref="J49:L49"/>
    <mergeCell ref="G50:L50"/>
    <mergeCell ref="G51:L51"/>
    <mergeCell ref="G52:L52"/>
    <mergeCell ref="G53:L53"/>
    <mergeCell ref="G54:L54"/>
    <mergeCell ref="G55:L55"/>
    <mergeCell ref="G56:L56"/>
    <mergeCell ref="D58:E58"/>
    <mergeCell ref="G58:L58"/>
    <mergeCell ref="D59:E66"/>
    <mergeCell ref="G59:H59"/>
    <mergeCell ref="J59:L59"/>
    <mergeCell ref="G60:L60"/>
    <mergeCell ref="G61:L61"/>
    <mergeCell ref="G62:L62"/>
    <mergeCell ref="G63:L63"/>
    <mergeCell ref="G64:L64"/>
    <mergeCell ref="G65:L65"/>
    <mergeCell ref="G66:L66"/>
    <mergeCell ref="B67:N67"/>
    <mergeCell ref="D68:E68"/>
    <mergeCell ref="G68:L68"/>
    <mergeCell ref="D69:E74"/>
    <mergeCell ref="G69:H69"/>
    <mergeCell ref="J69:L69"/>
    <mergeCell ref="G70:L70"/>
    <mergeCell ref="G71:L71"/>
    <mergeCell ref="B83:D83"/>
    <mergeCell ref="E83:N83"/>
    <mergeCell ref="B84:D84"/>
    <mergeCell ref="E84:N84"/>
    <mergeCell ref="B85:D85"/>
    <mergeCell ref="E85:N85"/>
    <mergeCell ref="G72:L72"/>
    <mergeCell ref="G73:L73"/>
    <mergeCell ref="G74:L74"/>
    <mergeCell ref="B78:N78"/>
    <mergeCell ref="B82:D82"/>
    <mergeCell ref="E82:N82"/>
    <mergeCell ref="G92:L92"/>
    <mergeCell ref="G93:L93"/>
    <mergeCell ref="G94:L94"/>
    <mergeCell ref="G95:L95"/>
    <mergeCell ref="D97:E97"/>
    <mergeCell ref="G97:L97"/>
    <mergeCell ref="B86:D86"/>
    <mergeCell ref="E86:N86"/>
    <mergeCell ref="D87:E87"/>
    <mergeCell ref="G87:L87"/>
    <mergeCell ref="D88:E95"/>
    <mergeCell ref="G88:H88"/>
    <mergeCell ref="J88:L88"/>
    <mergeCell ref="G89:L89"/>
    <mergeCell ref="G90:L90"/>
    <mergeCell ref="G91:L91"/>
    <mergeCell ref="D98:E105"/>
    <mergeCell ref="G98:H98"/>
    <mergeCell ref="J98:L98"/>
    <mergeCell ref="G99:L99"/>
    <mergeCell ref="G100:L100"/>
    <mergeCell ref="G101:L101"/>
    <mergeCell ref="G102:L102"/>
    <mergeCell ref="G103:L103"/>
    <mergeCell ref="G104:L104"/>
    <mergeCell ref="G105:L105"/>
    <mergeCell ref="B106:N106"/>
    <mergeCell ref="D107:E107"/>
    <mergeCell ref="G107:L107"/>
    <mergeCell ref="D108:E113"/>
    <mergeCell ref="G108:H108"/>
    <mergeCell ref="J108:L108"/>
    <mergeCell ref="G109:L109"/>
    <mergeCell ref="G110:L110"/>
    <mergeCell ref="G111:L111"/>
    <mergeCell ref="G112:L112"/>
    <mergeCell ref="B123:D123"/>
    <mergeCell ref="E123:N123"/>
    <mergeCell ref="B124:D124"/>
    <mergeCell ref="E124:N124"/>
    <mergeCell ref="B125:D125"/>
    <mergeCell ref="E125:N125"/>
    <mergeCell ref="G113:L113"/>
    <mergeCell ref="B117:N117"/>
    <mergeCell ref="B121:D121"/>
    <mergeCell ref="E121:N121"/>
    <mergeCell ref="B122:D122"/>
    <mergeCell ref="E122:N122"/>
    <mergeCell ref="D126:E126"/>
    <mergeCell ref="G126:L126"/>
    <mergeCell ref="D127:E134"/>
    <mergeCell ref="G127:H127"/>
    <mergeCell ref="J127:L127"/>
    <mergeCell ref="G128:L128"/>
    <mergeCell ref="G129:L129"/>
    <mergeCell ref="G130:L130"/>
    <mergeCell ref="G131:L131"/>
    <mergeCell ref="G132:L132"/>
    <mergeCell ref="G133:L133"/>
    <mergeCell ref="G134:L134"/>
    <mergeCell ref="D136:E136"/>
    <mergeCell ref="G136:L136"/>
    <mergeCell ref="D137:E144"/>
    <mergeCell ref="G137:H137"/>
    <mergeCell ref="J137:L137"/>
    <mergeCell ref="G138:L138"/>
    <mergeCell ref="G139:L139"/>
    <mergeCell ref="G140:L140"/>
    <mergeCell ref="D147:E152"/>
    <mergeCell ref="G147:H147"/>
    <mergeCell ref="J147:L147"/>
    <mergeCell ref="G148:L148"/>
    <mergeCell ref="G149:L149"/>
    <mergeCell ref="G150:L150"/>
    <mergeCell ref="G151:L151"/>
    <mergeCell ref="G152:L152"/>
    <mergeCell ref="G141:L141"/>
    <mergeCell ref="G142:L142"/>
    <mergeCell ref="G143:L143"/>
    <mergeCell ref="G144:L144"/>
    <mergeCell ref="B145:N145"/>
    <mergeCell ref="D146:E146"/>
    <mergeCell ref="G146:L146"/>
    <mergeCell ref="B163:D163"/>
    <mergeCell ref="E163:N163"/>
    <mergeCell ref="B164:D164"/>
    <mergeCell ref="E164:N164"/>
    <mergeCell ref="D165:E165"/>
    <mergeCell ref="G165:L165"/>
    <mergeCell ref="B156:N156"/>
    <mergeCell ref="B160:D160"/>
    <mergeCell ref="E160:N160"/>
    <mergeCell ref="B161:D161"/>
    <mergeCell ref="E161:N161"/>
    <mergeCell ref="B162:D162"/>
    <mergeCell ref="E162:N162"/>
    <mergeCell ref="D166:E173"/>
    <mergeCell ref="G166:H166"/>
    <mergeCell ref="J166:L166"/>
    <mergeCell ref="G167:L167"/>
    <mergeCell ref="G168:L168"/>
    <mergeCell ref="G169:L169"/>
    <mergeCell ref="G170:L170"/>
    <mergeCell ref="G171:L171"/>
    <mergeCell ref="G172:L172"/>
    <mergeCell ref="G173:L173"/>
    <mergeCell ref="D175:E175"/>
    <mergeCell ref="G175:L175"/>
    <mergeCell ref="D176:E183"/>
    <mergeCell ref="G176:H176"/>
    <mergeCell ref="J176:L176"/>
    <mergeCell ref="G177:L177"/>
    <mergeCell ref="G178:L178"/>
    <mergeCell ref="G179:L179"/>
    <mergeCell ref="G180:L180"/>
    <mergeCell ref="G181:L181"/>
    <mergeCell ref="G182:L182"/>
    <mergeCell ref="G183:L183"/>
    <mergeCell ref="B184:N184"/>
    <mergeCell ref="D185:E185"/>
    <mergeCell ref="G185:L185"/>
    <mergeCell ref="D186:E191"/>
    <mergeCell ref="G186:H186"/>
    <mergeCell ref="J186:L186"/>
    <mergeCell ref="G187:L187"/>
    <mergeCell ref="G188:L188"/>
    <mergeCell ref="B200:D200"/>
    <mergeCell ref="E200:N200"/>
    <mergeCell ref="B201:D201"/>
    <mergeCell ref="E201:N201"/>
    <mergeCell ref="B202:D202"/>
    <mergeCell ref="E202:N202"/>
    <mergeCell ref="G189:L189"/>
    <mergeCell ref="G190:L190"/>
    <mergeCell ref="G191:L191"/>
    <mergeCell ref="B195:N195"/>
    <mergeCell ref="B199:D199"/>
    <mergeCell ref="E199:N199"/>
    <mergeCell ref="G209:L209"/>
    <mergeCell ref="G210:L210"/>
    <mergeCell ref="G211:L211"/>
    <mergeCell ref="G212:L212"/>
    <mergeCell ref="D214:E214"/>
    <mergeCell ref="G214:L214"/>
    <mergeCell ref="B203:D203"/>
    <mergeCell ref="E203:N203"/>
    <mergeCell ref="D204:E204"/>
    <mergeCell ref="G204:L204"/>
    <mergeCell ref="D205:E212"/>
    <mergeCell ref="G205:H205"/>
    <mergeCell ref="J205:L205"/>
    <mergeCell ref="G206:L206"/>
    <mergeCell ref="G207:L207"/>
    <mergeCell ref="G208:L208"/>
    <mergeCell ref="D215:E222"/>
    <mergeCell ref="G215:H215"/>
    <mergeCell ref="J215:L215"/>
    <mergeCell ref="G216:L216"/>
    <mergeCell ref="G217:L217"/>
    <mergeCell ref="G218:L218"/>
    <mergeCell ref="G219:L219"/>
    <mergeCell ref="G220:L220"/>
    <mergeCell ref="G221:L221"/>
    <mergeCell ref="G222:L222"/>
    <mergeCell ref="I238:J238"/>
    <mergeCell ref="G230:L230"/>
    <mergeCell ref="B223:N223"/>
    <mergeCell ref="D224:E224"/>
    <mergeCell ref="G224:L224"/>
    <mergeCell ref="D225:E230"/>
    <mergeCell ref="G225:H225"/>
    <mergeCell ref="J225:L225"/>
    <mergeCell ref="G226:L226"/>
    <mergeCell ref="G227:L227"/>
    <mergeCell ref="G228:L228"/>
    <mergeCell ref="G229:L229"/>
  </mergeCells>
  <pageMargins left="0.33" right="0.32" top="0.4" bottom="0.3" header="0.77" footer="0.44"/>
  <pageSetup paperSize="9" scale="59" orientation="portrait" r:id="rId1"/>
  <headerFooter>
    <oddFooter>&amp;L&amp;Z&amp;F</oddFooter>
  </headerFooter>
  <rowBreaks count="2" manualBreakCount="2">
    <brk id="76" max="11" man="1"/>
    <brk id="154" max="11" man="1"/>
  </rowBreaks>
  <colBreaks count="1" manualBreakCount="1">
    <brk id="14" max="4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3"/>
  <sheetViews>
    <sheetView view="pageBreakPreview" topLeftCell="A172" zoomScaleSheetLayoutView="100" workbookViewId="0">
      <selection activeCell="C12" sqref="C12:D12"/>
    </sheetView>
  </sheetViews>
  <sheetFormatPr defaultColWidth="100.7109375" defaultRowHeight="15" x14ac:dyDescent="0.25"/>
  <cols>
    <col min="1" max="1" width="30.42578125" style="366" customWidth="1"/>
    <col min="2" max="2" width="32.28515625" style="366" customWidth="1"/>
    <col min="3" max="3" width="0.140625" style="366" hidden="1" customWidth="1"/>
    <col min="4" max="4" width="28.28515625" style="366" customWidth="1"/>
    <col min="5" max="5" width="25.42578125" style="366" customWidth="1"/>
    <col min="6" max="6" width="13.28515625" style="366" customWidth="1"/>
    <col min="7" max="7" width="8.7109375" style="366" bestFit="1" customWidth="1"/>
    <col min="8" max="8" width="13.42578125" style="366" customWidth="1"/>
    <col min="9" max="9" width="16.7109375" style="366" customWidth="1"/>
    <col min="10" max="10" width="11.7109375" style="366" customWidth="1"/>
    <col min="11" max="16384" width="100.7109375" style="366"/>
  </cols>
  <sheetData>
    <row r="1" spans="1:9" ht="20.25" x14ac:dyDescent="0.3">
      <c r="A1" s="812" t="s">
        <v>444</v>
      </c>
      <c r="B1" s="812"/>
      <c r="C1" s="812"/>
      <c r="D1" s="812"/>
      <c r="E1" s="812"/>
      <c r="F1" s="812"/>
      <c r="G1" s="365"/>
    </row>
    <row r="2" spans="1:9" x14ac:dyDescent="0.25">
      <c r="A2" s="367" t="s">
        <v>139</v>
      </c>
      <c r="B2" s="367" t="s">
        <v>207</v>
      </c>
      <c r="C2" s="396"/>
      <c r="D2" s="396"/>
      <c r="E2" s="396"/>
      <c r="F2" s="397"/>
      <c r="G2" s="366">
        <v>133625</v>
      </c>
    </row>
    <row r="3" spans="1:9" x14ac:dyDescent="0.25">
      <c r="A3" s="367" t="s">
        <v>2</v>
      </c>
      <c r="B3" s="367" t="s">
        <v>445</v>
      </c>
      <c r="C3" s="83"/>
      <c r="D3" s="83"/>
      <c r="E3" s="83"/>
      <c r="F3" s="398"/>
      <c r="G3" s="366" t="s">
        <v>446</v>
      </c>
      <c r="H3" s="368">
        <v>0.19980000000000001</v>
      </c>
      <c r="I3" s="369">
        <f>H3*$G$2</f>
        <v>26698.275000000001</v>
      </c>
    </row>
    <row r="4" spans="1:9" x14ac:dyDescent="0.25">
      <c r="A4" s="367" t="s">
        <v>143</v>
      </c>
      <c r="B4" s="370" t="s">
        <v>445</v>
      </c>
      <c r="C4" s="83"/>
      <c r="D4" s="83"/>
      <c r="E4" s="83"/>
      <c r="F4" s="398"/>
      <c r="G4" s="366" t="s">
        <v>447</v>
      </c>
      <c r="H4" s="371">
        <v>0.60036999999999996</v>
      </c>
      <c r="I4" s="369">
        <f t="shared" ref="I4:I5" si="0">H4*$G$2</f>
        <v>80224.441249999989</v>
      </c>
    </row>
    <row r="5" spans="1:9" x14ac:dyDescent="0.25">
      <c r="A5" s="367" t="s">
        <v>448</v>
      </c>
      <c r="B5" s="370" t="s">
        <v>449</v>
      </c>
      <c r="C5" s="83"/>
      <c r="D5" s="83"/>
      <c r="E5" s="83"/>
      <c r="F5" s="398"/>
      <c r="G5" s="366" t="s">
        <v>450</v>
      </c>
      <c r="H5" s="368">
        <v>0.19980000000000001</v>
      </c>
      <c r="I5" s="369">
        <f t="shared" si="0"/>
        <v>26698.275000000001</v>
      </c>
    </row>
    <row r="6" spans="1:9" ht="4.5" customHeight="1" x14ac:dyDescent="0.25">
      <c r="A6" s="399"/>
      <c r="B6" s="83"/>
      <c r="C6" s="83"/>
      <c r="D6" s="83"/>
      <c r="E6" s="83"/>
      <c r="F6" s="398"/>
    </row>
    <row r="7" spans="1:9" ht="15.75" thickBot="1" x14ac:dyDescent="0.3">
      <c r="A7" s="372" t="s">
        <v>451</v>
      </c>
      <c r="B7" s="83"/>
      <c r="C7" s="83"/>
      <c r="D7" s="83"/>
      <c r="E7" s="83"/>
      <c r="F7" s="398"/>
    </row>
    <row r="8" spans="1:9" ht="16.5" thickBot="1" x14ac:dyDescent="0.3">
      <c r="A8" s="400" t="s">
        <v>452</v>
      </c>
      <c r="B8" s="813" t="s">
        <v>453</v>
      </c>
      <c r="C8" s="813"/>
      <c r="D8" s="813"/>
      <c r="E8" s="813"/>
      <c r="F8" s="401" t="s">
        <v>454</v>
      </c>
    </row>
    <row r="9" spans="1:9" x14ac:dyDescent="0.25">
      <c r="A9" s="373" t="s">
        <v>174</v>
      </c>
      <c r="B9" s="374" t="s">
        <v>113</v>
      </c>
      <c r="C9" s="814" t="s">
        <v>114</v>
      </c>
      <c r="D9" s="814"/>
      <c r="E9" s="374" t="s">
        <v>455</v>
      </c>
      <c r="F9" s="815" t="s">
        <v>456</v>
      </c>
      <c r="G9" s="366">
        <v>26700</v>
      </c>
    </row>
    <row r="10" spans="1:9" x14ac:dyDescent="0.25">
      <c r="A10" s="373" t="s">
        <v>244</v>
      </c>
      <c r="B10" s="375" t="s">
        <v>457</v>
      </c>
      <c r="C10" s="816" t="s">
        <v>458</v>
      </c>
      <c r="D10" s="816"/>
      <c r="E10" s="375" t="s">
        <v>459</v>
      </c>
      <c r="F10" s="815"/>
      <c r="G10" s="376">
        <v>0.4</v>
      </c>
      <c r="H10" s="366">
        <f>G10*G9</f>
        <v>10680</v>
      </c>
    </row>
    <row r="11" spans="1:9" x14ac:dyDescent="0.25">
      <c r="A11" s="373" t="s">
        <v>460</v>
      </c>
      <c r="B11" s="377">
        <v>25</v>
      </c>
      <c r="C11" s="817">
        <v>10</v>
      </c>
      <c r="D11" s="817"/>
      <c r="E11" s="377">
        <v>5</v>
      </c>
      <c r="F11" s="815"/>
      <c r="G11" s="376">
        <v>0.6</v>
      </c>
      <c r="H11" s="366">
        <f>G11*G9</f>
        <v>16020</v>
      </c>
    </row>
    <row r="12" spans="1:9" x14ac:dyDescent="0.25">
      <c r="A12" s="373" t="s">
        <v>461</v>
      </c>
      <c r="B12" s="377">
        <v>40</v>
      </c>
      <c r="C12" s="817">
        <v>20</v>
      </c>
      <c r="D12" s="817"/>
      <c r="E12" s="377">
        <v>10</v>
      </c>
      <c r="F12" s="815"/>
    </row>
    <row r="13" spans="1:9" x14ac:dyDescent="0.25">
      <c r="A13" s="378" t="s">
        <v>462</v>
      </c>
      <c r="B13" s="377">
        <v>789.3</v>
      </c>
      <c r="C13" s="817">
        <v>880</v>
      </c>
      <c r="D13" s="817"/>
      <c r="E13" s="377">
        <v>1776</v>
      </c>
      <c r="F13" s="815"/>
      <c r="G13" s="366">
        <v>10680</v>
      </c>
    </row>
    <row r="14" spans="1:9" x14ac:dyDescent="0.25">
      <c r="A14" s="373" t="s">
        <v>463</v>
      </c>
      <c r="B14" s="377">
        <v>11840</v>
      </c>
      <c r="C14" s="817">
        <v>8880</v>
      </c>
      <c r="D14" s="817"/>
      <c r="E14" s="377">
        <v>8880</v>
      </c>
      <c r="F14" s="815"/>
      <c r="G14" s="376">
        <v>0.6</v>
      </c>
      <c r="H14" s="366">
        <v>6408</v>
      </c>
      <c r="I14" s="366">
        <f>H14/20</f>
        <v>320.39999999999998</v>
      </c>
    </row>
    <row r="15" spans="1:9" x14ac:dyDescent="0.25">
      <c r="A15" s="373" t="s">
        <v>28</v>
      </c>
      <c r="B15" s="809">
        <v>29600</v>
      </c>
      <c r="C15" s="810"/>
      <c r="D15" s="810"/>
      <c r="E15" s="811"/>
      <c r="F15" s="815"/>
    </row>
    <row r="16" spans="1:9" ht="6.75" customHeight="1" x14ac:dyDescent="0.25">
      <c r="A16" s="801"/>
      <c r="B16" s="801"/>
      <c r="C16" s="801"/>
      <c r="D16" s="802"/>
      <c r="E16" s="367"/>
      <c r="F16" s="815"/>
      <c r="G16" s="366">
        <v>16020</v>
      </c>
    </row>
    <row r="17" spans="1:10" x14ac:dyDescent="0.25">
      <c r="A17" s="402" t="s">
        <v>464</v>
      </c>
      <c r="B17" s="83"/>
      <c r="C17" s="83"/>
      <c r="D17" s="83"/>
      <c r="E17" s="82"/>
      <c r="F17" s="815"/>
      <c r="G17" s="376">
        <v>0.4</v>
      </c>
      <c r="H17" s="366">
        <v>6408</v>
      </c>
      <c r="I17" s="366">
        <f>H17/20</f>
        <v>320.39999999999998</v>
      </c>
    </row>
    <row r="18" spans="1:10" ht="42" customHeight="1" x14ac:dyDescent="0.25">
      <c r="A18" s="403" t="s">
        <v>465</v>
      </c>
      <c r="B18" s="803" t="s">
        <v>466</v>
      </c>
      <c r="C18" s="804"/>
      <c r="D18" s="805"/>
      <c r="E18" s="379"/>
      <c r="F18" s="815"/>
      <c r="G18" s="376">
        <v>0.6</v>
      </c>
      <c r="H18" s="366">
        <v>9612</v>
      </c>
      <c r="I18" s="366">
        <f>H18/20</f>
        <v>480.6</v>
      </c>
    </row>
    <row r="19" spans="1:10" ht="20.25" customHeight="1" x14ac:dyDescent="0.25">
      <c r="A19" s="404" t="s">
        <v>244</v>
      </c>
      <c r="B19" s="806" t="s">
        <v>467</v>
      </c>
      <c r="C19" s="807"/>
      <c r="D19" s="808"/>
      <c r="E19" s="380"/>
      <c r="F19" s="815"/>
    </row>
    <row r="20" spans="1:10" x14ac:dyDescent="0.25">
      <c r="A20" s="405" t="s">
        <v>468</v>
      </c>
      <c r="B20" s="809">
        <v>3</v>
      </c>
      <c r="C20" s="810"/>
      <c r="D20" s="811"/>
      <c r="E20" s="381"/>
      <c r="F20" s="815"/>
      <c r="H20" s="376"/>
    </row>
    <row r="21" spans="1:10" x14ac:dyDescent="0.25">
      <c r="A21" s="405" t="s">
        <v>469</v>
      </c>
      <c r="B21" s="809">
        <v>7</v>
      </c>
      <c r="C21" s="810"/>
      <c r="D21" s="811"/>
      <c r="E21" s="379"/>
      <c r="F21" s="815"/>
      <c r="H21" s="376"/>
    </row>
    <row r="22" spans="1:10" x14ac:dyDescent="0.25">
      <c r="A22" s="405" t="s">
        <v>470</v>
      </c>
      <c r="B22" s="809">
        <v>10</v>
      </c>
      <c r="C22" s="810"/>
      <c r="D22" s="811"/>
      <c r="E22" s="379"/>
      <c r="F22" s="815"/>
    </row>
    <row r="23" spans="1:10" x14ac:dyDescent="0.25">
      <c r="A23" s="406" t="s">
        <v>471</v>
      </c>
      <c r="B23" s="809">
        <v>1480</v>
      </c>
      <c r="C23" s="810"/>
      <c r="D23" s="811"/>
      <c r="E23" s="379"/>
      <c r="F23" s="815"/>
      <c r="H23" s="366">
        <v>26700</v>
      </c>
    </row>
    <row r="24" spans="1:10" x14ac:dyDescent="0.25">
      <c r="A24" s="406" t="s">
        <v>472</v>
      </c>
      <c r="B24" s="809">
        <v>2960</v>
      </c>
      <c r="C24" s="810"/>
      <c r="D24" s="811"/>
      <c r="E24" s="382"/>
      <c r="F24" s="815"/>
    </row>
    <row r="25" spans="1:10" x14ac:dyDescent="0.25">
      <c r="A25" s="407" t="s">
        <v>473</v>
      </c>
      <c r="B25" s="809">
        <v>14800</v>
      </c>
      <c r="C25" s="810"/>
      <c r="D25" s="811"/>
      <c r="E25" s="383"/>
      <c r="F25" s="815"/>
      <c r="H25" s="376">
        <v>0.4</v>
      </c>
      <c r="I25" s="366">
        <f>H25*H23</f>
        <v>10680</v>
      </c>
      <c r="J25" s="366">
        <f>I25/3</f>
        <v>3560</v>
      </c>
    </row>
    <row r="26" spans="1:10" ht="9" customHeight="1" x14ac:dyDescent="0.25">
      <c r="A26" s="801"/>
      <c r="B26" s="825"/>
      <c r="C26" s="801"/>
      <c r="D26" s="802"/>
      <c r="E26" s="367"/>
      <c r="F26" s="815"/>
      <c r="H26" s="376">
        <v>0.6</v>
      </c>
      <c r="I26" s="366">
        <f>H26*H23</f>
        <v>16020</v>
      </c>
      <c r="J26" s="366">
        <f>I26/3</f>
        <v>5340</v>
      </c>
    </row>
    <row r="27" spans="1:10" ht="30" customHeight="1" x14ac:dyDescent="0.25">
      <c r="A27" s="379" t="s">
        <v>474</v>
      </c>
      <c r="B27" s="803" t="s">
        <v>475</v>
      </c>
      <c r="C27" s="804"/>
      <c r="D27" s="805"/>
      <c r="E27" s="384"/>
      <c r="F27" s="815"/>
    </row>
    <row r="28" spans="1:10" ht="15" customHeight="1" x14ac:dyDescent="0.25">
      <c r="A28" s="367" t="s">
        <v>244</v>
      </c>
      <c r="B28" s="818" t="s">
        <v>476</v>
      </c>
      <c r="C28" s="819"/>
      <c r="D28" s="819"/>
      <c r="E28" s="385"/>
      <c r="F28" s="815"/>
    </row>
    <row r="29" spans="1:10" ht="15" customHeight="1" x14ac:dyDescent="0.25">
      <c r="A29" s="408" t="s">
        <v>477</v>
      </c>
      <c r="B29" s="818" t="s">
        <v>478</v>
      </c>
      <c r="C29" s="819"/>
      <c r="D29" s="819"/>
      <c r="E29" s="385"/>
      <c r="F29" s="815"/>
      <c r="H29" s="366">
        <v>80225</v>
      </c>
      <c r="I29" s="366">
        <f>H29/10</f>
        <v>8022.5</v>
      </c>
    </row>
    <row r="30" spans="1:10" x14ac:dyDescent="0.25">
      <c r="A30" s="367" t="s">
        <v>479</v>
      </c>
      <c r="B30" s="820">
        <v>8</v>
      </c>
      <c r="C30" s="821"/>
      <c r="D30" s="821"/>
      <c r="E30" s="386"/>
      <c r="F30" s="815"/>
    </row>
    <row r="31" spans="1:10" x14ac:dyDescent="0.25">
      <c r="A31" s="367" t="s">
        <v>480</v>
      </c>
      <c r="B31" s="820">
        <v>14</v>
      </c>
      <c r="C31" s="821"/>
      <c r="D31" s="822"/>
      <c r="E31" s="386"/>
      <c r="F31" s="815"/>
    </row>
    <row r="32" spans="1:10" x14ac:dyDescent="0.25">
      <c r="A32" s="367" t="s">
        <v>481</v>
      </c>
      <c r="B32" s="820">
        <v>20</v>
      </c>
      <c r="C32" s="821"/>
      <c r="D32" s="821"/>
      <c r="E32" s="386"/>
      <c r="F32" s="815"/>
      <c r="H32" s="366">
        <v>29600</v>
      </c>
      <c r="I32" s="366">
        <v>100</v>
      </c>
      <c r="J32" s="366">
        <v>29600</v>
      </c>
    </row>
    <row r="33" spans="1:10" x14ac:dyDescent="0.25">
      <c r="A33" s="367" t="s">
        <v>482</v>
      </c>
      <c r="B33" s="823">
        <v>1973.33</v>
      </c>
      <c r="C33" s="824"/>
      <c r="D33" s="824"/>
      <c r="E33" s="386"/>
      <c r="F33" s="815"/>
      <c r="I33" s="366">
        <v>60</v>
      </c>
      <c r="J33" s="366">
        <f>I33*J32/I32</f>
        <v>17760</v>
      </c>
    </row>
    <row r="34" spans="1:10" x14ac:dyDescent="0.25">
      <c r="A34" s="367" t="s">
        <v>483</v>
      </c>
      <c r="B34" s="820">
        <v>2960</v>
      </c>
      <c r="C34" s="821"/>
      <c r="D34" s="822"/>
      <c r="E34" s="387"/>
      <c r="F34" s="815"/>
      <c r="J34" s="369">
        <f>J33/6</f>
        <v>2960</v>
      </c>
    </row>
    <row r="35" spans="1:10" x14ac:dyDescent="0.25">
      <c r="A35" s="413" t="s">
        <v>484</v>
      </c>
      <c r="B35" s="826">
        <v>29600</v>
      </c>
      <c r="C35" s="827"/>
      <c r="D35" s="827"/>
      <c r="E35" s="387"/>
      <c r="F35" s="815"/>
    </row>
    <row r="36" spans="1:10" ht="7.5" customHeight="1" x14ac:dyDescent="0.25">
      <c r="A36" s="414"/>
      <c r="B36" s="396"/>
      <c r="C36" s="396"/>
      <c r="D36" s="396"/>
      <c r="E36" s="396"/>
      <c r="F36" s="828"/>
    </row>
    <row r="37" spans="1:10" x14ac:dyDescent="0.25">
      <c r="A37" s="373" t="s">
        <v>485</v>
      </c>
      <c r="B37" s="389">
        <v>74000</v>
      </c>
      <c r="C37" s="83"/>
      <c r="D37" s="83"/>
      <c r="E37" s="83"/>
      <c r="F37" s="829"/>
      <c r="I37" s="366">
        <f>29600-17760</f>
        <v>11840</v>
      </c>
    </row>
    <row r="38" spans="1:10" ht="6" customHeight="1" x14ac:dyDescent="0.25">
      <c r="A38" s="407"/>
      <c r="B38" s="390"/>
      <c r="C38" s="391"/>
      <c r="D38" s="83"/>
      <c r="E38" s="83"/>
      <c r="F38" s="829"/>
    </row>
    <row r="39" spans="1:10" ht="3.75" customHeight="1" x14ac:dyDescent="0.25">
      <c r="A39" s="411"/>
      <c r="B39" s="412"/>
      <c r="C39" s="412"/>
      <c r="D39" s="412"/>
      <c r="E39" s="412"/>
      <c r="F39" s="830"/>
    </row>
    <row r="40" spans="1:10" ht="17.25" customHeight="1" x14ac:dyDescent="0.3">
      <c r="A40" s="831" t="s">
        <v>444</v>
      </c>
      <c r="B40" s="832"/>
      <c r="C40" s="832"/>
      <c r="D40" s="832"/>
      <c r="E40" s="832"/>
      <c r="F40" s="833"/>
      <c r="G40" s="365"/>
    </row>
    <row r="41" spans="1:10" x14ac:dyDescent="0.25">
      <c r="A41" s="367" t="s">
        <v>139</v>
      </c>
      <c r="B41" s="367" t="s">
        <v>207</v>
      </c>
      <c r="C41" s="83"/>
      <c r="D41" s="83"/>
      <c r="E41" s="83"/>
      <c r="F41" s="398"/>
      <c r="G41" s="366">
        <v>133625</v>
      </c>
    </row>
    <row r="42" spans="1:10" x14ac:dyDescent="0.25">
      <c r="A42" s="367" t="s">
        <v>2</v>
      </c>
      <c r="B42" s="367" t="s">
        <v>445</v>
      </c>
      <c r="C42" s="83"/>
      <c r="D42" s="83"/>
      <c r="E42" s="83"/>
      <c r="F42" s="398"/>
      <c r="G42" s="366" t="s">
        <v>446</v>
      </c>
      <c r="H42" s="368">
        <v>0.19980000000000001</v>
      </c>
      <c r="I42" s="369">
        <f>H42*$G$2</f>
        <v>26698.275000000001</v>
      </c>
    </row>
    <row r="43" spans="1:10" x14ac:dyDescent="0.25">
      <c r="A43" s="367" t="s">
        <v>143</v>
      </c>
      <c r="B43" s="370" t="s">
        <v>486</v>
      </c>
      <c r="C43" s="83"/>
      <c r="D43" s="83"/>
      <c r="E43" s="83"/>
      <c r="F43" s="398"/>
      <c r="G43" s="366" t="s">
        <v>447</v>
      </c>
      <c r="H43" s="371">
        <v>0.60036999999999996</v>
      </c>
      <c r="I43" s="369">
        <f t="shared" ref="I43:I44" si="1">H43*$G$2</f>
        <v>80224.441249999989</v>
      </c>
    </row>
    <row r="44" spans="1:10" x14ac:dyDescent="0.25">
      <c r="A44" s="367" t="s">
        <v>448</v>
      </c>
      <c r="B44" s="370" t="s">
        <v>487</v>
      </c>
      <c r="C44" s="83"/>
      <c r="D44" s="83"/>
      <c r="E44" s="83"/>
      <c r="F44" s="398"/>
      <c r="G44" s="366" t="s">
        <v>450</v>
      </c>
      <c r="H44" s="368">
        <v>0.19980000000000001</v>
      </c>
      <c r="I44" s="369">
        <f t="shared" si="1"/>
        <v>26698.275000000001</v>
      </c>
    </row>
    <row r="45" spans="1:10" ht="5.25" customHeight="1" x14ac:dyDescent="0.25">
      <c r="A45" s="399"/>
      <c r="B45" s="83"/>
      <c r="C45" s="83"/>
      <c r="D45" s="83"/>
      <c r="E45" s="83"/>
      <c r="F45" s="398"/>
    </row>
    <row r="46" spans="1:10" ht="15.75" thickBot="1" x14ac:dyDescent="0.3">
      <c r="A46" s="372" t="s">
        <v>451</v>
      </c>
      <c r="B46" s="83"/>
      <c r="C46" s="83"/>
      <c r="D46" s="83"/>
      <c r="E46" s="83"/>
      <c r="F46" s="398"/>
    </row>
    <row r="47" spans="1:10" ht="16.5" thickBot="1" x14ac:dyDescent="0.3">
      <c r="A47" s="400" t="s">
        <v>452</v>
      </c>
      <c r="B47" s="813" t="s">
        <v>453</v>
      </c>
      <c r="C47" s="813"/>
      <c r="D47" s="813"/>
      <c r="E47" s="813"/>
      <c r="F47" s="401" t="s">
        <v>454</v>
      </c>
    </row>
    <row r="48" spans="1:10" x14ac:dyDescent="0.25">
      <c r="A48" s="373" t="s">
        <v>174</v>
      </c>
      <c r="B48" s="374" t="s">
        <v>113</v>
      </c>
      <c r="C48" s="814" t="s">
        <v>114</v>
      </c>
      <c r="D48" s="814"/>
      <c r="E48" s="374" t="s">
        <v>455</v>
      </c>
      <c r="F48" s="815" t="s">
        <v>488</v>
      </c>
      <c r="G48" s="366">
        <v>26700</v>
      </c>
    </row>
    <row r="49" spans="1:10" x14ac:dyDescent="0.25">
      <c r="A49" s="373" t="s">
        <v>244</v>
      </c>
      <c r="B49" s="375" t="s">
        <v>457</v>
      </c>
      <c r="C49" s="816" t="s">
        <v>458</v>
      </c>
      <c r="D49" s="816"/>
      <c r="E49" s="375" t="s">
        <v>459</v>
      </c>
      <c r="F49" s="815"/>
      <c r="G49" s="376">
        <v>0.4</v>
      </c>
      <c r="H49" s="366">
        <f>G49*G48</f>
        <v>10680</v>
      </c>
    </row>
    <row r="50" spans="1:10" x14ac:dyDescent="0.25">
      <c r="A50" s="373" t="s">
        <v>460</v>
      </c>
      <c r="B50" s="377">
        <v>25</v>
      </c>
      <c r="C50" s="817">
        <v>10</v>
      </c>
      <c r="D50" s="817"/>
      <c r="E50" s="377">
        <v>5</v>
      </c>
      <c r="F50" s="815"/>
      <c r="G50" s="376">
        <v>0.6</v>
      </c>
      <c r="H50" s="366">
        <f>G50*G48</f>
        <v>16020</v>
      </c>
    </row>
    <row r="51" spans="1:10" x14ac:dyDescent="0.25">
      <c r="A51" s="373" t="s">
        <v>461</v>
      </c>
      <c r="B51" s="377">
        <v>40</v>
      </c>
      <c r="C51" s="817">
        <v>20</v>
      </c>
      <c r="D51" s="817"/>
      <c r="E51" s="377">
        <v>10</v>
      </c>
      <c r="F51" s="815"/>
    </row>
    <row r="52" spans="1:10" x14ac:dyDescent="0.25">
      <c r="A52" s="378" t="s">
        <v>462</v>
      </c>
      <c r="B52" s="377">
        <v>789.3</v>
      </c>
      <c r="C52" s="817">
        <v>880</v>
      </c>
      <c r="D52" s="817"/>
      <c r="E52" s="377">
        <v>1776</v>
      </c>
      <c r="F52" s="815"/>
      <c r="G52" s="366">
        <v>10680</v>
      </c>
    </row>
    <row r="53" spans="1:10" x14ac:dyDescent="0.25">
      <c r="A53" s="373" t="s">
        <v>463</v>
      </c>
      <c r="B53" s="377">
        <v>11840</v>
      </c>
      <c r="C53" s="817">
        <v>8880</v>
      </c>
      <c r="D53" s="817"/>
      <c r="E53" s="377">
        <v>8880</v>
      </c>
      <c r="F53" s="815"/>
      <c r="G53" s="376">
        <v>0.6</v>
      </c>
      <c r="H53" s="366">
        <v>6408</v>
      </c>
      <c r="I53" s="366">
        <f>H53/20</f>
        <v>320.39999999999998</v>
      </c>
    </row>
    <row r="54" spans="1:10" x14ac:dyDescent="0.25">
      <c r="A54" s="373" t="s">
        <v>28</v>
      </c>
      <c r="B54" s="809">
        <v>29600</v>
      </c>
      <c r="C54" s="810"/>
      <c r="D54" s="810"/>
      <c r="E54" s="811"/>
      <c r="F54" s="815"/>
    </row>
    <row r="55" spans="1:10" ht="4.5" customHeight="1" x14ac:dyDescent="0.25">
      <c r="A55" s="801"/>
      <c r="B55" s="801"/>
      <c r="C55" s="801"/>
      <c r="D55" s="802"/>
      <c r="E55" s="367"/>
      <c r="F55" s="815"/>
      <c r="G55" s="366">
        <v>16020</v>
      </c>
    </row>
    <row r="56" spans="1:10" x14ac:dyDescent="0.25">
      <c r="A56" s="402" t="s">
        <v>464</v>
      </c>
      <c r="B56" s="83"/>
      <c r="C56" s="83"/>
      <c r="D56" s="83"/>
      <c r="E56" s="82"/>
      <c r="F56" s="815"/>
      <c r="G56" s="376">
        <v>0.4</v>
      </c>
      <c r="H56" s="366">
        <v>6408</v>
      </c>
      <c r="I56" s="366">
        <f>H56/20</f>
        <v>320.39999999999998</v>
      </c>
    </row>
    <row r="57" spans="1:10" ht="39.75" customHeight="1" x14ac:dyDescent="0.25">
      <c r="A57" s="403" t="s">
        <v>465</v>
      </c>
      <c r="B57" s="803" t="s">
        <v>466</v>
      </c>
      <c r="C57" s="804"/>
      <c r="D57" s="805"/>
      <c r="E57" s="379"/>
      <c r="F57" s="815"/>
      <c r="G57" s="376">
        <v>0.6</v>
      </c>
      <c r="H57" s="366">
        <v>9612</v>
      </c>
      <c r="I57" s="366">
        <f>H57/20</f>
        <v>480.6</v>
      </c>
    </row>
    <row r="58" spans="1:10" x14ac:dyDescent="0.25">
      <c r="A58" s="404" t="s">
        <v>244</v>
      </c>
      <c r="B58" s="806" t="s">
        <v>467</v>
      </c>
      <c r="C58" s="807"/>
      <c r="D58" s="808"/>
      <c r="E58" s="380"/>
      <c r="F58" s="815"/>
    </row>
    <row r="59" spans="1:10" x14ac:dyDescent="0.25">
      <c r="A59" s="405" t="s">
        <v>468</v>
      </c>
      <c r="B59" s="809">
        <v>3</v>
      </c>
      <c r="C59" s="810"/>
      <c r="D59" s="811"/>
      <c r="E59" s="381"/>
      <c r="F59" s="815"/>
      <c r="H59" s="376"/>
    </row>
    <row r="60" spans="1:10" x14ac:dyDescent="0.25">
      <c r="A60" s="405" t="s">
        <v>469</v>
      </c>
      <c r="B60" s="809">
        <v>7</v>
      </c>
      <c r="C60" s="810"/>
      <c r="D60" s="811"/>
      <c r="E60" s="379"/>
      <c r="F60" s="815"/>
      <c r="H60" s="376"/>
    </row>
    <row r="61" spans="1:10" x14ac:dyDescent="0.25">
      <c r="A61" s="405" t="s">
        <v>470</v>
      </c>
      <c r="B61" s="809">
        <v>10</v>
      </c>
      <c r="C61" s="810"/>
      <c r="D61" s="811"/>
      <c r="E61" s="379"/>
      <c r="F61" s="815"/>
    </row>
    <row r="62" spans="1:10" x14ac:dyDescent="0.25">
      <c r="A62" s="406" t="s">
        <v>489</v>
      </c>
      <c r="B62" s="809">
        <v>1480</v>
      </c>
      <c r="C62" s="810"/>
      <c r="D62" s="811"/>
      <c r="E62" s="379"/>
      <c r="F62" s="815"/>
      <c r="H62" s="366">
        <v>26700</v>
      </c>
    </row>
    <row r="63" spans="1:10" x14ac:dyDescent="0.25">
      <c r="A63" s="406" t="s">
        <v>472</v>
      </c>
      <c r="B63" s="809">
        <v>2960</v>
      </c>
      <c r="C63" s="810"/>
      <c r="D63" s="811"/>
      <c r="E63" s="382"/>
      <c r="F63" s="815"/>
    </row>
    <row r="64" spans="1:10" x14ac:dyDescent="0.25">
      <c r="A64" s="407" t="s">
        <v>473</v>
      </c>
      <c r="B64" s="809">
        <v>14800</v>
      </c>
      <c r="C64" s="810"/>
      <c r="D64" s="811"/>
      <c r="E64" s="383"/>
      <c r="F64" s="815"/>
      <c r="H64" s="376">
        <v>0.4</v>
      </c>
      <c r="I64" s="366">
        <f>H64*H62</f>
        <v>10680</v>
      </c>
      <c r="J64" s="366">
        <f>I64/3</f>
        <v>3560</v>
      </c>
    </row>
    <row r="65" spans="1:10" ht="5.25" customHeight="1" x14ac:dyDescent="0.25">
      <c r="A65" s="801"/>
      <c r="B65" s="825"/>
      <c r="C65" s="801"/>
      <c r="D65" s="802"/>
      <c r="E65" s="367"/>
      <c r="F65" s="815"/>
      <c r="H65" s="376">
        <v>0.6</v>
      </c>
      <c r="I65" s="366">
        <f>H65*H62</f>
        <v>16020</v>
      </c>
      <c r="J65" s="366">
        <f>I65/3</f>
        <v>5340</v>
      </c>
    </row>
    <row r="66" spans="1:10" ht="28.5" customHeight="1" x14ac:dyDescent="0.25">
      <c r="A66" s="379" t="s">
        <v>474</v>
      </c>
      <c r="B66" s="803" t="s">
        <v>475</v>
      </c>
      <c r="C66" s="804"/>
      <c r="D66" s="805"/>
      <c r="E66" s="384"/>
      <c r="F66" s="815"/>
    </row>
    <row r="67" spans="1:10" x14ac:dyDescent="0.25">
      <c r="A67" s="367" t="s">
        <v>244</v>
      </c>
      <c r="B67" s="818" t="s">
        <v>476</v>
      </c>
      <c r="C67" s="819"/>
      <c r="D67" s="819"/>
      <c r="E67" s="385"/>
      <c r="F67" s="815"/>
    </row>
    <row r="68" spans="1:10" x14ac:dyDescent="0.25">
      <c r="A68" s="408" t="s">
        <v>477</v>
      </c>
      <c r="B68" s="818" t="s">
        <v>478</v>
      </c>
      <c r="C68" s="819"/>
      <c r="D68" s="819"/>
      <c r="E68" s="385"/>
      <c r="F68" s="815"/>
      <c r="H68" s="366">
        <v>80225</v>
      </c>
      <c r="I68" s="366">
        <f>H68/10</f>
        <v>8022.5</v>
      </c>
    </row>
    <row r="69" spans="1:10" x14ac:dyDescent="0.25">
      <c r="A69" s="367" t="s">
        <v>479</v>
      </c>
      <c r="B69" s="820">
        <v>8</v>
      </c>
      <c r="C69" s="821"/>
      <c r="D69" s="821"/>
      <c r="E69" s="386"/>
      <c r="F69" s="815"/>
    </row>
    <row r="70" spans="1:10" x14ac:dyDescent="0.25">
      <c r="A70" s="367" t="s">
        <v>480</v>
      </c>
      <c r="B70" s="820">
        <v>14</v>
      </c>
      <c r="C70" s="821"/>
      <c r="D70" s="822"/>
      <c r="E70" s="386"/>
      <c r="F70" s="815"/>
    </row>
    <row r="71" spans="1:10" x14ac:dyDescent="0.25">
      <c r="A71" s="367" t="s">
        <v>481</v>
      </c>
      <c r="B71" s="820">
        <v>20</v>
      </c>
      <c r="C71" s="821"/>
      <c r="D71" s="821"/>
      <c r="E71" s="386"/>
      <c r="F71" s="815"/>
    </row>
    <row r="72" spans="1:10" x14ac:dyDescent="0.25">
      <c r="A72" s="367" t="s">
        <v>482</v>
      </c>
      <c r="B72" s="823">
        <v>1973.33</v>
      </c>
      <c r="C72" s="824"/>
      <c r="D72" s="824"/>
      <c r="E72" s="386"/>
      <c r="F72" s="815"/>
    </row>
    <row r="73" spans="1:10" x14ac:dyDescent="0.25">
      <c r="A73" s="367" t="s">
        <v>483</v>
      </c>
      <c r="B73" s="820">
        <v>2960</v>
      </c>
      <c r="C73" s="821"/>
      <c r="D73" s="822"/>
      <c r="E73" s="387"/>
      <c r="F73" s="815"/>
    </row>
    <row r="74" spans="1:10" ht="15.75" thickBot="1" x14ac:dyDescent="0.3">
      <c r="A74" s="409" t="s">
        <v>484</v>
      </c>
      <c r="B74" s="835">
        <v>29600</v>
      </c>
      <c r="C74" s="836"/>
      <c r="D74" s="836"/>
      <c r="E74" s="388"/>
      <c r="F74" s="834"/>
    </row>
    <row r="75" spans="1:10" ht="6.75" customHeight="1" x14ac:dyDescent="0.25">
      <c r="A75" s="410"/>
      <c r="B75" s="83"/>
      <c r="C75" s="83"/>
      <c r="D75" s="83"/>
      <c r="E75" s="83"/>
      <c r="F75" s="829"/>
    </row>
    <row r="76" spans="1:10" x14ac:dyDescent="0.25">
      <c r="A76" s="373" t="s">
        <v>485</v>
      </c>
      <c r="B76" s="389">
        <v>74000</v>
      </c>
      <c r="C76" s="83"/>
      <c r="D76" s="83"/>
      <c r="E76" s="83"/>
      <c r="F76" s="829"/>
    </row>
    <row r="77" spans="1:10" ht="3" customHeight="1" x14ac:dyDescent="0.25">
      <c r="A77" s="407"/>
      <c r="B77" s="390"/>
      <c r="C77" s="391"/>
      <c r="D77" s="83"/>
      <c r="E77" s="83"/>
      <c r="F77" s="829"/>
    </row>
    <row r="78" spans="1:10" ht="2.25" customHeight="1" x14ac:dyDescent="0.25">
      <c r="A78" s="411"/>
      <c r="B78" s="412"/>
      <c r="C78" s="412"/>
      <c r="D78" s="412"/>
      <c r="E78" s="412"/>
      <c r="F78" s="830"/>
    </row>
    <row r="79" spans="1:10" ht="20.25" x14ac:dyDescent="0.3">
      <c r="A79" s="831" t="s">
        <v>444</v>
      </c>
      <c r="B79" s="832"/>
      <c r="C79" s="832"/>
      <c r="D79" s="832"/>
      <c r="E79" s="832"/>
      <c r="F79" s="833"/>
      <c r="G79" s="365"/>
    </row>
    <row r="80" spans="1:10" x14ac:dyDescent="0.25">
      <c r="A80" s="367" t="s">
        <v>139</v>
      </c>
      <c r="B80" s="367" t="s">
        <v>207</v>
      </c>
      <c r="C80" s="83"/>
      <c r="D80" s="83"/>
      <c r="E80" s="83"/>
      <c r="F80" s="398"/>
      <c r="G80" s="366">
        <v>133625</v>
      </c>
    </row>
    <row r="81" spans="1:9" x14ac:dyDescent="0.25">
      <c r="A81" s="367" t="s">
        <v>2</v>
      </c>
      <c r="B81" s="367" t="s">
        <v>445</v>
      </c>
      <c r="C81" s="83"/>
      <c r="D81" s="83"/>
      <c r="E81" s="83"/>
      <c r="F81" s="398"/>
      <c r="G81" s="366" t="s">
        <v>446</v>
      </c>
      <c r="H81" s="368">
        <v>0.19980000000000001</v>
      </c>
      <c r="I81" s="369">
        <f>H81*$G$2</f>
        <v>26698.275000000001</v>
      </c>
    </row>
    <row r="82" spans="1:9" x14ac:dyDescent="0.25">
      <c r="A82" s="367" t="s">
        <v>143</v>
      </c>
      <c r="B82" s="370" t="s">
        <v>490</v>
      </c>
      <c r="C82" s="83"/>
      <c r="D82" s="83"/>
      <c r="E82" s="83"/>
      <c r="F82" s="398"/>
      <c r="G82" s="366" t="s">
        <v>447</v>
      </c>
      <c r="H82" s="371">
        <v>0.60036999999999996</v>
      </c>
      <c r="I82" s="369">
        <f t="shared" ref="I82:I83" si="2">H82*$G$2</f>
        <v>80224.441249999989</v>
      </c>
    </row>
    <row r="83" spans="1:9" x14ac:dyDescent="0.25">
      <c r="A83" s="367" t="s">
        <v>448</v>
      </c>
      <c r="B83" s="370" t="s">
        <v>491</v>
      </c>
      <c r="C83" s="83"/>
      <c r="D83" s="83"/>
      <c r="E83" s="83"/>
      <c r="F83" s="398"/>
      <c r="G83" s="366" t="s">
        <v>450</v>
      </c>
      <c r="H83" s="368">
        <v>0.19980000000000001</v>
      </c>
      <c r="I83" s="369">
        <f t="shared" si="2"/>
        <v>26698.275000000001</v>
      </c>
    </row>
    <row r="84" spans="1:9" ht="6.75" customHeight="1" x14ac:dyDescent="0.25">
      <c r="A84" s="399"/>
      <c r="B84" s="83"/>
      <c r="C84" s="83"/>
      <c r="D84" s="83"/>
      <c r="E84" s="83"/>
      <c r="F84" s="398"/>
    </row>
    <row r="85" spans="1:9" ht="15.75" thickBot="1" x14ac:dyDescent="0.3">
      <c r="A85" s="372" t="s">
        <v>451</v>
      </c>
      <c r="B85" s="83"/>
      <c r="C85" s="83"/>
      <c r="D85" s="83"/>
      <c r="E85" s="83"/>
      <c r="F85" s="398"/>
    </row>
    <row r="86" spans="1:9" ht="16.5" thickBot="1" x14ac:dyDescent="0.3">
      <c r="A86" s="400" t="s">
        <v>452</v>
      </c>
      <c r="B86" s="813" t="s">
        <v>453</v>
      </c>
      <c r="C86" s="813"/>
      <c r="D86" s="813"/>
      <c r="E86" s="813"/>
      <c r="F86" s="401" t="s">
        <v>454</v>
      </c>
    </row>
    <row r="87" spans="1:9" x14ac:dyDescent="0.25">
      <c r="A87" s="373" t="s">
        <v>174</v>
      </c>
      <c r="B87" s="374" t="s">
        <v>113</v>
      </c>
      <c r="C87" s="814" t="s">
        <v>114</v>
      </c>
      <c r="D87" s="814"/>
      <c r="E87" s="374" t="s">
        <v>455</v>
      </c>
      <c r="F87" s="815" t="s">
        <v>954</v>
      </c>
      <c r="G87" s="366">
        <v>26700</v>
      </c>
    </row>
    <row r="88" spans="1:9" x14ac:dyDescent="0.25">
      <c r="A88" s="373" t="s">
        <v>244</v>
      </c>
      <c r="B88" s="375" t="s">
        <v>457</v>
      </c>
      <c r="C88" s="816" t="s">
        <v>458</v>
      </c>
      <c r="D88" s="816"/>
      <c r="E88" s="375" t="s">
        <v>459</v>
      </c>
      <c r="F88" s="815"/>
      <c r="G88" s="376">
        <v>0.4</v>
      </c>
      <c r="H88" s="366">
        <f>G88*G87</f>
        <v>10680</v>
      </c>
    </row>
    <row r="89" spans="1:9" x14ac:dyDescent="0.25">
      <c r="A89" s="373" t="s">
        <v>460</v>
      </c>
      <c r="B89" s="377">
        <v>25</v>
      </c>
      <c r="C89" s="817">
        <v>10</v>
      </c>
      <c r="D89" s="817"/>
      <c r="E89" s="377">
        <v>5</v>
      </c>
      <c r="F89" s="815"/>
      <c r="G89" s="376">
        <v>0.6</v>
      </c>
      <c r="H89" s="366">
        <f>G89*G87</f>
        <v>16020</v>
      </c>
    </row>
    <row r="90" spans="1:9" x14ac:dyDescent="0.25">
      <c r="A90" s="373" t="s">
        <v>461</v>
      </c>
      <c r="B90" s="377">
        <v>40</v>
      </c>
      <c r="C90" s="817">
        <v>20</v>
      </c>
      <c r="D90" s="817"/>
      <c r="E90" s="377">
        <v>10</v>
      </c>
      <c r="F90" s="815"/>
    </row>
    <row r="91" spans="1:9" x14ac:dyDescent="0.25">
      <c r="A91" s="378" t="s">
        <v>462</v>
      </c>
      <c r="B91" s="377">
        <v>789.3</v>
      </c>
      <c r="C91" s="817">
        <v>880</v>
      </c>
      <c r="D91" s="817"/>
      <c r="E91" s="377">
        <v>1776</v>
      </c>
      <c r="F91" s="815"/>
      <c r="G91" s="366">
        <v>10680</v>
      </c>
    </row>
    <row r="92" spans="1:9" x14ac:dyDescent="0.25">
      <c r="A92" s="373" t="s">
        <v>463</v>
      </c>
      <c r="B92" s="377">
        <v>11840</v>
      </c>
      <c r="C92" s="817">
        <v>8880</v>
      </c>
      <c r="D92" s="817"/>
      <c r="E92" s="377">
        <v>8880</v>
      </c>
      <c r="F92" s="815"/>
      <c r="G92" s="376">
        <v>0.6</v>
      </c>
      <c r="H92" s="366">
        <v>6408</v>
      </c>
      <c r="I92" s="366">
        <f>H92/20</f>
        <v>320.39999999999998</v>
      </c>
    </row>
    <row r="93" spans="1:9" x14ac:dyDescent="0.25">
      <c r="A93" s="373" t="s">
        <v>28</v>
      </c>
      <c r="B93" s="809">
        <v>29600</v>
      </c>
      <c r="C93" s="810"/>
      <c r="D93" s="810"/>
      <c r="E93" s="811"/>
      <c r="F93" s="815"/>
    </row>
    <row r="94" spans="1:9" ht="3.75" customHeight="1" x14ac:dyDescent="0.25">
      <c r="A94" s="801"/>
      <c r="B94" s="801"/>
      <c r="C94" s="801"/>
      <c r="D94" s="802"/>
      <c r="E94" s="367"/>
      <c r="F94" s="815"/>
      <c r="G94" s="366">
        <v>16020</v>
      </c>
    </row>
    <row r="95" spans="1:9" x14ac:dyDescent="0.25">
      <c r="A95" s="402" t="s">
        <v>464</v>
      </c>
      <c r="B95" s="83"/>
      <c r="C95" s="83"/>
      <c r="D95" s="83"/>
      <c r="E95" s="82"/>
      <c r="F95" s="815"/>
      <c r="G95" s="376">
        <v>0.4</v>
      </c>
      <c r="H95" s="366">
        <v>6408</v>
      </c>
      <c r="I95" s="366">
        <f>H95/20</f>
        <v>320.39999999999998</v>
      </c>
    </row>
    <row r="96" spans="1:9" ht="42.75" customHeight="1" x14ac:dyDescent="0.25">
      <c r="A96" s="403" t="s">
        <v>465</v>
      </c>
      <c r="B96" s="803" t="s">
        <v>466</v>
      </c>
      <c r="C96" s="804"/>
      <c r="D96" s="805"/>
      <c r="E96" s="379"/>
      <c r="F96" s="815"/>
      <c r="G96" s="376">
        <v>0.6</v>
      </c>
      <c r="H96" s="366">
        <v>9612</v>
      </c>
      <c r="I96" s="366">
        <f>H96/20</f>
        <v>480.6</v>
      </c>
    </row>
    <row r="97" spans="1:10" x14ac:dyDescent="0.25">
      <c r="A97" s="404" t="s">
        <v>244</v>
      </c>
      <c r="B97" s="806" t="s">
        <v>467</v>
      </c>
      <c r="C97" s="807"/>
      <c r="D97" s="808"/>
      <c r="E97" s="380"/>
      <c r="F97" s="815"/>
    </row>
    <row r="98" spans="1:10" x14ac:dyDescent="0.25">
      <c r="A98" s="405" t="s">
        <v>468</v>
      </c>
      <c r="B98" s="809">
        <v>3</v>
      </c>
      <c r="C98" s="810"/>
      <c r="D98" s="811"/>
      <c r="E98" s="381"/>
      <c r="F98" s="815"/>
      <c r="H98" s="376"/>
    </row>
    <row r="99" spans="1:10" x14ac:dyDescent="0.25">
      <c r="A99" s="405" t="s">
        <v>469</v>
      </c>
      <c r="B99" s="809">
        <v>7</v>
      </c>
      <c r="C99" s="810"/>
      <c r="D99" s="811"/>
      <c r="E99" s="379"/>
      <c r="F99" s="815"/>
      <c r="H99" s="376"/>
    </row>
    <row r="100" spans="1:10" x14ac:dyDescent="0.25">
      <c r="A100" s="405" t="s">
        <v>470</v>
      </c>
      <c r="B100" s="809">
        <v>10</v>
      </c>
      <c r="C100" s="810"/>
      <c r="D100" s="811"/>
      <c r="E100" s="379"/>
      <c r="F100" s="815"/>
    </row>
    <row r="101" spans="1:10" x14ac:dyDescent="0.25">
      <c r="A101" s="406" t="s">
        <v>489</v>
      </c>
      <c r="B101" s="809">
        <v>1480</v>
      </c>
      <c r="C101" s="810"/>
      <c r="D101" s="811"/>
      <c r="E101" s="379"/>
      <c r="F101" s="815"/>
      <c r="H101" s="366">
        <v>26700</v>
      </c>
    </row>
    <row r="102" spans="1:10" x14ac:dyDescent="0.25">
      <c r="A102" s="406" t="s">
        <v>472</v>
      </c>
      <c r="B102" s="809">
        <v>2960</v>
      </c>
      <c r="C102" s="810"/>
      <c r="D102" s="811"/>
      <c r="E102" s="382"/>
      <c r="F102" s="815"/>
    </row>
    <row r="103" spans="1:10" x14ac:dyDescent="0.25">
      <c r="A103" s="407" t="s">
        <v>473</v>
      </c>
      <c r="B103" s="809">
        <v>14800</v>
      </c>
      <c r="C103" s="810"/>
      <c r="D103" s="811"/>
      <c r="E103" s="383"/>
      <c r="F103" s="815"/>
      <c r="H103" s="376">
        <v>0.4</v>
      </c>
      <c r="I103" s="366">
        <f>H103*H101</f>
        <v>10680</v>
      </c>
      <c r="J103" s="366">
        <f>I103/3</f>
        <v>3560</v>
      </c>
    </row>
    <row r="104" spans="1:10" ht="6" customHeight="1" x14ac:dyDescent="0.25">
      <c r="A104" s="801"/>
      <c r="B104" s="825"/>
      <c r="C104" s="801"/>
      <c r="D104" s="802"/>
      <c r="E104" s="367"/>
      <c r="F104" s="815"/>
      <c r="H104" s="376">
        <v>0.6</v>
      </c>
      <c r="I104" s="366">
        <f>H104*H101</f>
        <v>16020</v>
      </c>
      <c r="J104" s="366">
        <f>I104/3</f>
        <v>5340</v>
      </c>
    </row>
    <row r="105" spans="1:10" ht="27.75" customHeight="1" x14ac:dyDescent="0.25">
      <c r="A105" s="379" t="s">
        <v>474</v>
      </c>
      <c r="B105" s="803" t="s">
        <v>475</v>
      </c>
      <c r="C105" s="804"/>
      <c r="D105" s="805"/>
      <c r="E105" s="384"/>
      <c r="F105" s="815"/>
    </row>
    <row r="106" spans="1:10" x14ac:dyDescent="0.25">
      <c r="A106" s="367" t="s">
        <v>244</v>
      </c>
      <c r="B106" s="818" t="s">
        <v>476</v>
      </c>
      <c r="C106" s="819"/>
      <c r="D106" s="819"/>
      <c r="E106" s="385"/>
      <c r="F106" s="815"/>
    </row>
    <row r="107" spans="1:10" x14ac:dyDescent="0.25">
      <c r="A107" s="408" t="s">
        <v>477</v>
      </c>
      <c r="B107" s="818" t="s">
        <v>478</v>
      </c>
      <c r="C107" s="819"/>
      <c r="D107" s="819"/>
      <c r="E107" s="385"/>
      <c r="F107" s="815"/>
      <c r="H107" s="366">
        <v>80225</v>
      </c>
      <c r="I107" s="366">
        <f>H107/10</f>
        <v>8022.5</v>
      </c>
    </row>
    <row r="108" spans="1:10" x14ac:dyDescent="0.25">
      <c r="A108" s="367" t="s">
        <v>479</v>
      </c>
      <c r="B108" s="820">
        <v>8</v>
      </c>
      <c r="C108" s="821"/>
      <c r="D108" s="821"/>
      <c r="E108" s="386"/>
      <c r="F108" s="815"/>
    </row>
    <row r="109" spans="1:10" x14ac:dyDescent="0.25">
      <c r="A109" s="367" t="s">
        <v>480</v>
      </c>
      <c r="B109" s="820">
        <v>14</v>
      </c>
      <c r="C109" s="821"/>
      <c r="D109" s="822"/>
      <c r="E109" s="386"/>
      <c r="F109" s="815"/>
    </row>
    <row r="110" spans="1:10" x14ac:dyDescent="0.25">
      <c r="A110" s="367" t="s">
        <v>481</v>
      </c>
      <c r="B110" s="820">
        <v>20</v>
      </c>
      <c r="C110" s="821"/>
      <c r="D110" s="821"/>
      <c r="E110" s="386"/>
      <c r="F110" s="815"/>
    </row>
    <row r="111" spans="1:10" x14ac:dyDescent="0.25">
      <c r="A111" s="367" t="s">
        <v>482</v>
      </c>
      <c r="B111" s="823">
        <v>1973.33</v>
      </c>
      <c r="C111" s="824"/>
      <c r="D111" s="824"/>
      <c r="E111" s="386"/>
      <c r="F111" s="815"/>
    </row>
    <row r="112" spans="1:10" x14ac:dyDescent="0.25">
      <c r="A112" s="367" t="s">
        <v>483</v>
      </c>
      <c r="B112" s="820">
        <v>2960</v>
      </c>
      <c r="C112" s="821"/>
      <c r="D112" s="822"/>
      <c r="E112" s="387"/>
      <c r="F112" s="815"/>
    </row>
    <row r="113" spans="1:9" ht="15.75" thickBot="1" x14ac:dyDescent="0.3">
      <c r="A113" s="409" t="s">
        <v>484</v>
      </c>
      <c r="B113" s="835">
        <v>29600</v>
      </c>
      <c r="C113" s="836"/>
      <c r="D113" s="836"/>
      <c r="E113" s="388"/>
      <c r="F113" s="834"/>
    </row>
    <row r="114" spans="1:9" ht="8.25" customHeight="1" x14ac:dyDescent="0.25">
      <c r="A114" s="410"/>
      <c r="B114" s="83"/>
      <c r="C114" s="83"/>
      <c r="D114" s="83"/>
      <c r="E114" s="83"/>
      <c r="F114" s="829"/>
    </row>
    <row r="115" spans="1:9" x14ac:dyDescent="0.25">
      <c r="A115" s="373" t="s">
        <v>485</v>
      </c>
      <c r="B115" s="389">
        <v>74000</v>
      </c>
      <c r="C115" s="412"/>
      <c r="D115" s="412"/>
      <c r="E115" s="412"/>
      <c r="F115" s="830"/>
    </row>
    <row r="116" spans="1:9" ht="6" customHeight="1" x14ac:dyDescent="0.25"/>
    <row r="117" spans="1:9" ht="15.75" customHeight="1" x14ac:dyDescent="0.3">
      <c r="A117" s="831" t="s">
        <v>444</v>
      </c>
      <c r="B117" s="832"/>
      <c r="C117" s="832"/>
      <c r="D117" s="832"/>
      <c r="E117" s="832"/>
      <c r="F117" s="833"/>
      <c r="G117" s="365"/>
    </row>
    <row r="118" spans="1:9" x14ac:dyDescent="0.25">
      <c r="A118" s="367" t="s">
        <v>139</v>
      </c>
      <c r="B118" s="367" t="s">
        <v>207</v>
      </c>
      <c r="C118" s="83"/>
      <c r="D118" s="83"/>
      <c r="E118" s="83"/>
      <c r="F118" s="398"/>
      <c r="G118" s="366">
        <v>133625</v>
      </c>
    </row>
    <row r="119" spans="1:9" x14ac:dyDescent="0.25">
      <c r="A119" s="367" t="s">
        <v>2</v>
      </c>
      <c r="B119" s="367" t="s">
        <v>445</v>
      </c>
      <c r="C119" s="83"/>
      <c r="D119" s="83"/>
      <c r="E119" s="83"/>
      <c r="F119" s="398"/>
      <c r="G119" s="366" t="s">
        <v>446</v>
      </c>
      <c r="H119" s="368">
        <v>0.19980000000000001</v>
      </c>
      <c r="I119" s="369">
        <f>H119*$G$2</f>
        <v>26698.275000000001</v>
      </c>
    </row>
    <row r="120" spans="1:9" x14ac:dyDescent="0.25">
      <c r="A120" s="367" t="s">
        <v>143</v>
      </c>
      <c r="B120" s="370" t="s">
        <v>492</v>
      </c>
      <c r="C120" s="83"/>
      <c r="D120" s="83"/>
      <c r="E120" s="83"/>
      <c r="F120" s="398"/>
      <c r="G120" s="366" t="s">
        <v>447</v>
      </c>
      <c r="H120" s="371">
        <v>0.60036999999999996</v>
      </c>
      <c r="I120" s="369">
        <f t="shared" ref="I120:I121" si="3">H120*$G$2</f>
        <v>80224.441249999989</v>
      </c>
    </row>
    <row r="121" spans="1:9" x14ac:dyDescent="0.25">
      <c r="A121" s="367" t="s">
        <v>448</v>
      </c>
      <c r="B121" s="370" t="s">
        <v>493</v>
      </c>
      <c r="C121" s="83"/>
      <c r="D121" s="83"/>
      <c r="E121" s="83"/>
      <c r="F121" s="398"/>
      <c r="G121" s="366" t="s">
        <v>450</v>
      </c>
      <c r="H121" s="368">
        <v>0.19980000000000001</v>
      </c>
      <c r="I121" s="369">
        <f t="shared" si="3"/>
        <v>26698.275000000001</v>
      </c>
    </row>
    <row r="122" spans="1:9" ht="4.5" customHeight="1" x14ac:dyDescent="0.25">
      <c r="A122" s="399"/>
      <c r="B122" s="83"/>
      <c r="C122" s="83"/>
      <c r="D122" s="83"/>
      <c r="E122" s="83"/>
      <c r="F122" s="398"/>
    </row>
    <row r="123" spans="1:9" ht="15.75" thickBot="1" x14ac:dyDescent="0.3">
      <c r="A123" s="372" t="s">
        <v>451</v>
      </c>
      <c r="B123" s="83"/>
      <c r="C123" s="83"/>
      <c r="D123" s="83"/>
      <c r="E123" s="83"/>
      <c r="F123" s="398"/>
    </row>
    <row r="124" spans="1:9" ht="16.5" thickBot="1" x14ac:dyDescent="0.3">
      <c r="A124" s="400" t="s">
        <v>452</v>
      </c>
      <c r="B124" s="813" t="s">
        <v>453</v>
      </c>
      <c r="C124" s="813"/>
      <c r="D124" s="813"/>
      <c r="E124" s="813"/>
      <c r="F124" s="401" t="s">
        <v>454</v>
      </c>
    </row>
    <row r="125" spans="1:9" x14ac:dyDescent="0.25">
      <c r="A125" s="373" t="s">
        <v>174</v>
      </c>
      <c r="B125" s="374" t="s">
        <v>113</v>
      </c>
      <c r="C125" s="814" t="s">
        <v>114</v>
      </c>
      <c r="D125" s="814"/>
      <c r="E125" s="374" t="s">
        <v>455</v>
      </c>
      <c r="F125" s="815" t="s">
        <v>494</v>
      </c>
      <c r="G125" s="366">
        <v>26700</v>
      </c>
    </row>
    <row r="126" spans="1:9" x14ac:dyDescent="0.25">
      <c r="A126" s="373" t="s">
        <v>244</v>
      </c>
      <c r="B126" s="375" t="s">
        <v>457</v>
      </c>
      <c r="C126" s="816" t="s">
        <v>458</v>
      </c>
      <c r="D126" s="816"/>
      <c r="E126" s="375" t="s">
        <v>459</v>
      </c>
      <c r="F126" s="815"/>
      <c r="G126" s="376">
        <v>0.4</v>
      </c>
      <c r="H126" s="366">
        <f>G126*G125</f>
        <v>10680</v>
      </c>
    </row>
    <row r="127" spans="1:9" x14ac:dyDescent="0.25">
      <c r="A127" s="373" t="s">
        <v>460</v>
      </c>
      <c r="B127" s="377">
        <v>25</v>
      </c>
      <c r="C127" s="817">
        <v>10</v>
      </c>
      <c r="D127" s="817"/>
      <c r="E127" s="377">
        <v>5</v>
      </c>
      <c r="F127" s="815"/>
      <c r="G127" s="376">
        <v>0.6</v>
      </c>
      <c r="H127" s="366">
        <f>G127*G125</f>
        <v>16020</v>
      </c>
    </row>
    <row r="128" spans="1:9" x14ac:dyDescent="0.25">
      <c r="A128" s="373" t="s">
        <v>461</v>
      </c>
      <c r="B128" s="377">
        <v>40</v>
      </c>
      <c r="C128" s="817">
        <v>20</v>
      </c>
      <c r="D128" s="817"/>
      <c r="E128" s="377">
        <v>10</v>
      </c>
      <c r="F128" s="815"/>
    </row>
    <row r="129" spans="1:10" x14ac:dyDescent="0.25">
      <c r="A129" s="378" t="s">
        <v>462</v>
      </c>
      <c r="B129" s="377">
        <v>789.3</v>
      </c>
      <c r="C129" s="817">
        <v>880</v>
      </c>
      <c r="D129" s="817"/>
      <c r="E129" s="377">
        <v>1776</v>
      </c>
      <c r="F129" s="815"/>
      <c r="G129" s="366">
        <v>10680</v>
      </c>
    </row>
    <row r="130" spans="1:10" x14ac:dyDescent="0.25">
      <c r="A130" s="373" t="s">
        <v>463</v>
      </c>
      <c r="B130" s="377">
        <v>11840</v>
      </c>
      <c r="C130" s="817">
        <v>8880</v>
      </c>
      <c r="D130" s="817"/>
      <c r="E130" s="377">
        <v>8880</v>
      </c>
      <c r="F130" s="815"/>
      <c r="G130" s="376">
        <v>0.6</v>
      </c>
      <c r="H130" s="366">
        <v>6408</v>
      </c>
      <c r="I130" s="366">
        <f>H130/20</f>
        <v>320.39999999999998</v>
      </c>
    </row>
    <row r="131" spans="1:10" x14ac:dyDescent="0.25">
      <c r="A131" s="373" t="s">
        <v>28</v>
      </c>
      <c r="B131" s="809">
        <v>29600</v>
      </c>
      <c r="C131" s="810"/>
      <c r="D131" s="810"/>
      <c r="E131" s="811"/>
      <c r="F131" s="815"/>
    </row>
    <row r="132" spans="1:10" ht="6.75" customHeight="1" x14ac:dyDescent="0.25">
      <c r="A132" s="801"/>
      <c r="B132" s="801"/>
      <c r="C132" s="801"/>
      <c r="D132" s="802"/>
      <c r="E132" s="367"/>
      <c r="F132" s="815"/>
      <c r="G132" s="366">
        <v>16020</v>
      </c>
    </row>
    <row r="133" spans="1:10" x14ac:dyDescent="0.25">
      <c r="A133" s="402" t="s">
        <v>464</v>
      </c>
      <c r="B133" s="83"/>
      <c r="C133" s="83"/>
      <c r="D133" s="83"/>
      <c r="E133" s="82"/>
      <c r="F133" s="815"/>
      <c r="G133" s="376">
        <v>0.4</v>
      </c>
      <c r="H133" s="366">
        <v>6408</v>
      </c>
      <c r="I133" s="366">
        <f>H133/20</f>
        <v>320.39999999999998</v>
      </c>
    </row>
    <row r="134" spans="1:10" ht="43.5" customHeight="1" x14ac:dyDescent="0.25">
      <c r="A134" s="403" t="s">
        <v>465</v>
      </c>
      <c r="B134" s="803" t="s">
        <v>466</v>
      </c>
      <c r="C134" s="804"/>
      <c r="D134" s="805"/>
      <c r="E134" s="379"/>
      <c r="F134" s="815"/>
      <c r="G134" s="376">
        <v>0.6</v>
      </c>
      <c r="H134" s="366">
        <v>9612</v>
      </c>
      <c r="I134" s="366">
        <f>H134/20</f>
        <v>480.6</v>
      </c>
    </row>
    <row r="135" spans="1:10" x14ac:dyDescent="0.25">
      <c r="A135" s="404" t="s">
        <v>244</v>
      </c>
      <c r="B135" s="806" t="s">
        <v>467</v>
      </c>
      <c r="C135" s="807"/>
      <c r="D135" s="808"/>
      <c r="E135" s="380"/>
      <c r="F135" s="815"/>
    </row>
    <row r="136" spans="1:10" x14ac:dyDescent="0.25">
      <c r="A136" s="405" t="s">
        <v>468</v>
      </c>
      <c r="B136" s="809">
        <v>3</v>
      </c>
      <c r="C136" s="810"/>
      <c r="D136" s="811"/>
      <c r="E136" s="381"/>
      <c r="F136" s="815"/>
      <c r="H136" s="376"/>
    </row>
    <row r="137" spans="1:10" x14ac:dyDescent="0.25">
      <c r="A137" s="405" t="s">
        <v>469</v>
      </c>
      <c r="B137" s="809">
        <v>7</v>
      </c>
      <c r="C137" s="810"/>
      <c r="D137" s="811"/>
      <c r="E137" s="379"/>
      <c r="F137" s="815"/>
      <c r="H137" s="376"/>
    </row>
    <row r="138" spans="1:10" x14ac:dyDescent="0.25">
      <c r="A138" s="405" t="s">
        <v>470</v>
      </c>
      <c r="B138" s="809">
        <v>10</v>
      </c>
      <c r="C138" s="810"/>
      <c r="D138" s="811"/>
      <c r="E138" s="379"/>
      <c r="F138" s="815"/>
    </row>
    <row r="139" spans="1:10" x14ac:dyDescent="0.25">
      <c r="A139" s="406" t="s">
        <v>489</v>
      </c>
      <c r="B139" s="809">
        <v>1480</v>
      </c>
      <c r="C139" s="810"/>
      <c r="D139" s="811"/>
      <c r="E139" s="379"/>
      <c r="F139" s="815"/>
      <c r="H139" s="366">
        <v>26700</v>
      </c>
    </row>
    <row r="140" spans="1:10" x14ac:dyDescent="0.25">
      <c r="A140" s="406" t="s">
        <v>472</v>
      </c>
      <c r="B140" s="809">
        <v>2960</v>
      </c>
      <c r="C140" s="810"/>
      <c r="D140" s="811"/>
      <c r="E140" s="382"/>
      <c r="F140" s="815"/>
    </row>
    <row r="141" spans="1:10" x14ac:dyDescent="0.25">
      <c r="A141" s="407" t="s">
        <v>473</v>
      </c>
      <c r="B141" s="809">
        <v>14800</v>
      </c>
      <c r="C141" s="810"/>
      <c r="D141" s="811"/>
      <c r="E141" s="383"/>
      <c r="F141" s="815"/>
      <c r="H141" s="376">
        <v>0.4</v>
      </c>
      <c r="I141" s="366">
        <f>H141*H139</f>
        <v>10680</v>
      </c>
      <c r="J141" s="366">
        <f>I141/3</f>
        <v>3560</v>
      </c>
    </row>
    <row r="142" spans="1:10" ht="6.75" customHeight="1" x14ac:dyDescent="0.25">
      <c r="A142" s="801"/>
      <c r="B142" s="825"/>
      <c r="C142" s="801"/>
      <c r="D142" s="802"/>
      <c r="E142" s="367"/>
      <c r="F142" s="815"/>
      <c r="H142" s="376">
        <v>0.6</v>
      </c>
      <c r="I142" s="366">
        <f>H142*H139</f>
        <v>16020</v>
      </c>
      <c r="J142" s="366">
        <f>I142/3</f>
        <v>5340</v>
      </c>
    </row>
    <row r="143" spans="1:10" ht="31.5" customHeight="1" x14ac:dyDescent="0.25">
      <c r="A143" s="379" t="s">
        <v>474</v>
      </c>
      <c r="B143" s="803" t="s">
        <v>475</v>
      </c>
      <c r="C143" s="804"/>
      <c r="D143" s="805"/>
      <c r="E143" s="384"/>
      <c r="F143" s="815"/>
    </row>
    <row r="144" spans="1:10" x14ac:dyDescent="0.25">
      <c r="A144" s="367" t="s">
        <v>244</v>
      </c>
      <c r="B144" s="818" t="s">
        <v>476</v>
      </c>
      <c r="C144" s="819"/>
      <c r="D144" s="819"/>
      <c r="E144" s="385"/>
      <c r="F144" s="815"/>
    </row>
    <row r="145" spans="1:9" x14ac:dyDescent="0.25">
      <c r="A145" s="408" t="s">
        <v>477</v>
      </c>
      <c r="B145" s="818" t="s">
        <v>478</v>
      </c>
      <c r="C145" s="819"/>
      <c r="D145" s="819"/>
      <c r="E145" s="385"/>
      <c r="F145" s="815"/>
      <c r="H145" s="366">
        <v>80225</v>
      </c>
      <c r="I145" s="366">
        <f>H145/10</f>
        <v>8022.5</v>
      </c>
    </row>
    <row r="146" spans="1:9" x14ac:dyDescent="0.25">
      <c r="A146" s="367" t="s">
        <v>479</v>
      </c>
      <c r="B146" s="820">
        <v>8</v>
      </c>
      <c r="C146" s="821"/>
      <c r="D146" s="821"/>
      <c r="E146" s="386"/>
      <c r="F146" s="815"/>
    </row>
    <row r="147" spans="1:9" x14ac:dyDescent="0.25">
      <c r="A147" s="367" t="s">
        <v>480</v>
      </c>
      <c r="B147" s="820">
        <v>14</v>
      </c>
      <c r="C147" s="821"/>
      <c r="D147" s="822"/>
      <c r="E147" s="386"/>
      <c r="F147" s="815"/>
    </row>
    <row r="148" spans="1:9" x14ac:dyDescent="0.25">
      <c r="A148" s="367" t="s">
        <v>481</v>
      </c>
      <c r="B148" s="820">
        <v>20</v>
      </c>
      <c r="C148" s="821"/>
      <c r="D148" s="821"/>
      <c r="E148" s="386"/>
      <c r="F148" s="815"/>
    </row>
    <row r="149" spans="1:9" x14ac:dyDescent="0.25">
      <c r="A149" s="367" t="s">
        <v>482</v>
      </c>
      <c r="B149" s="823">
        <v>1973.33</v>
      </c>
      <c r="C149" s="824"/>
      <c r="D149" s="824"/>
      <c r="E149" s="393"/>
      <c r="F149" s="815"/>
    </row>
    <row r="150" spans="1:9" x14ac:dyDescent="0.25">
      <c r="A150" s="367" t="s">
        <v>483</v>
      </c>
      <c r="B150" s="820">
        <v>2960</v>
      </c>
      <c r="C150" s="821"/>
      <c r="D150" s="822"/>
      <c r="E150" s="394"/>
      <c r="F150" s="815"/>
    </row>
    <row r="151" spans="1:9" ht="15.75" thickBot="1" x14ac:dyDescent="0.3">
      <c r="A151" s="409" t="s">
        <v>484</v>
      </c>
      <c r="B151" s="835">
        <v>29600</v>
      </c>
      <c r="C151" s="836"/>
      <c r="D151" s="836"/>
      <c r="E151" s="395"/>
      <c r="F151" s="834"/>
    </row>
    <row r="152" spans="1:9" ht="6" customHeight="1" x14ac:dyDescent="0.25">
      <c r="A152" s="410"/>
      <c r="B152" s="83"/>
      <c r="C152" s="83"/>
      <c r="D152" s="83"/>
      <c r="E152" s="83"/>
      <c r="F152" s="829"/>
    </row>
    <row r="153" spans="1:9" x14ac:dyDescent="0.25">
      <c r="A153" s="373" t="s">
        <v>485</v>
      </c>
      <c r="B153" s="389">
        <v>74000</v>
      </c>
      <c r="C153" s="83"/>
      <c r="D153" s="83"/>
      <c r="E153" s="83"/>
      <c r="F153" s="829"/>
    </row>
    <row r="154" spans="1:9" x14ac:dyDescent="0.25">
      <c r="A154" s="405"/>
      <c r="B154" s="415"/>
      <c r="C154" s="416"/>
      <c r="D154" s="412"/>
      <c r="E154" s="412"/>
      <c r="F154" s="830"/>
    </row>
    <row r="155" spans="1:9" ht="20.25" x14ac:dyDescent="0.3">
      <c r="A155" s="831" t="s">
        <v>444</v>
      </c>
      <c r="B155" s="832"/>
      <c r="C155" s="832"/>
      <c r="D155" s="832"/>
      <c r="E155" s="832"/>
      <c r="F155" s="833"/>
      <c r="G155" s="365"/>
    </row>
    <row r="156" spans="1:9" x14ac:dyDescent="0.25">
      <c r="A156" s="367" t="s">
        <v>139</v>
      </c>
      <c r="B156" s="367" t="s">
        <v>207</v>
      </c>
      <c r="C156" s="83"/>
      <c r="D156" s="83"/>
      <c r="E156" s="83"/>
      <c r="F156" s="398"/>
      <c r="G156" s="366">
        <v>133625</v>
      </c>
    </row>
    <row r="157" spans="1:9" x14ac:dyDescent="0.25">
      <c r="A157" s="367" t="s">
        <v>2</v>
      </c>
      <c r="B157" s="367" t="s">
        <v>445</v>
      </c>
      <c r="C157" s="83"/>
      <c r="D157" s="83"/>
      <c r="E157" s="83"/>
      <c r="F157" s="398"/>
      <c r="G157" s="366" t="s">
        <v>446</v>
      </c>
      <c r="H157" s="368">
        <v>0.19980000000000001</v>
      </c>
      <c r="I157" s="369">
        <f>H157*$G$2</f>
        <v>26698.275000000001</v>
      </c>
    </row>
    <row r="158" spans="1:9" x14ac:dyDescent="0.25">
      <c r="A158" s="367" t="s">
        <v>143</v>
      </c>
      <c r="B158" s="370" t="s">
        <v>495</v>
      </c>
      <c r="C158" s="83"/>
      <c r="D158" s="83"/>
      <c r="E158" s="83"/>
      <c r="F158" s="398"/>
      <c r="G158" s="366" t="s">
        <v>447</v>
      </c>
      <c r="H158" s="371">
        <v>0.60036999999999996</v>
      </c>
      <c r="I158" s="369">
        <f t="shared" ref="I158:I159" si="4">H158*$G$2</f>
        <v>80224.441249999989</v>
      </c>
    </row>
    <row r="159" spans="1:9" x14ac:dyDescent="0.25">
      <c r="A159" s="367" t="s">
        <v>448</v>
      </c>
      <c r="B159" s="370" t="s">
        <v>496</v>
      </c>
      <c r="C159" s="83"/>
      <c r="D159" s="83"/>
      <c r="E159" s="83"/>
      <c r="F159" s="398"/>
      <c r="G159" s="366" t="s">
        <v>450</v>
      </c>
      <c r="H159" s="368">
        <v>0.19980000000000001</v>
      </c>
      <c r="I159" s="369">
        <f t="shared" si="4"/>
        <v>26698.275000000001</v>
      </c>
    </row>
    <row r="160" spans="1:9" x14ac:dyDescent="0.25">
      <c r="A160" s="399"/>
      <c r="B160" s="83"/>
      <c r="C160" s="83"/>
      <c r="D160" s="83"/>
      <c r="E160" s="83"/>
      <c r="F160" s="398"/>
    </row>
    <row r="161" spans="1:9" ht="15.75" thickBot="1" x14ac:dyDescent="0.3">
      <c r="A161" s="372" t="s">
        <v>451</v>
      </c>
      <c r="B161" s="83"/>
      <c r="C161" s="83"/>
      <c r="D161" s="83"/>
      <c r="E161" s="83"/>
      <c r="F161" s="398"/>
    </row>
    <row r="162" spans="1:9" ht="24" customHeight="1" thickBot="1" x14ac:dyDescent="0.3">
      <c r="A162" s="400" t="s">
        <v>452</v>
      </c>
      <c r="B162" s="813" t="s">
        <v>453</v>
      </c>
      <c r="C162" s="813"/>
      <c r="D162" s="813"/>
      <c r="E162" s="813"/>
      <c r="F162" s="401" t="s">
        <v>454</v>
      </c>
    </row>
    <row r="163" spans="1:9" x14ac:dyDescent="0.25">
      <c r="A163" s="373" t="s">
        <v>174</v>
      </c>
      <c r="B163" s="374" t="s">
        <v>113</v>
      </c>
      <c r="C163" s="814" t="s">
        <v>114</v>
      </c>
      <c r="D163" s="814"/>
      <c r="E163" s="374" t="s">
        <v>455</v>
      </c>
      <c r="F163" s="815" t="s">
        <v>497</v>
      </c>
      <c r="G163" s="366">
        <v>26700</v>
      </c>
    </row>
    <row r="164" spans="1:9" x14ac:dyDescent="0.25">
      <c r="A164" s="373" t="s">
        <v>244</v>
      </c>
      <c r="B164" s="375" t="s">
        <v>457</v>
      </c>
      <c r="C164" s="816" t="s">
        <v>458</v>
      </c>
      <c r="D164" s="816"/>
      <c r="E164" s="375" t="s">
        <v>459</v>
      </c>
      <c r="F164" s="815"/>
      <c r="G164" s="376">
        <v>0.4</v>
      </c>
      <c r="H164" s="366">
        <f>G164*G163</f>
        <v>10680</v>
      </c>
    </row>
    <row r="165" spans="1:9" x14ac:dyDescent="0.25">
      <c r="A165" s="373" t="s">
        <v>460</v>
      </c>
      <c r="B165" s="377">
        <v>25</v>
      </c>
      <c r="C165" s="817" t="s">
        <v>498</v>
      </c>
      <c r="D165" s="817"/>
      <c r="E165" s="377">
        <v>5</v>
      </c>
      <c r="F165" s="815"/>
      <c r="G165" s="376">
        <v>0.6</v>
      </c>
      <c r="H165" s="366">
        <f>G165*G163</f>
        <v>16020</v>
      </c>
    </row>
    <row r="166" spans="1:9" x14ac:dyDescent="0.25">
      <c r="A166" s="373" t="s">
        <v>461</v>
      </c>
      <c r="B166" s="377">
        <v>40</v>
      </c>
      <c r="C166" s="817">
        <v>20</v>
      </c>
      <c r="D166" s="817"/>
      <c r="E166" s="377">
        <v>10</v>
      </c>
      <c r="F166" s="815"/>
    </row>
    <row r="167" spans="1:9" x14ac:dyDescent="0.25">
      <c r="A167" s="378" t="s">
        <v>462</v>
      </c>
      <c r="B167" s="377">
        <v>789.3</v>
      </c>
      <c r="C167" s="817">
        <v>880</v>
      </c>
      <c r="D167" s="817"/>
      <c r="E167" s="377">
        <v>1776</v>
      </c>
      <c r="F167" s="815"/>
      <c r="G167" s="366">
        <v>10680</v>
      </c>
    </row>
    <row r="168" spans="1:9" x14ac:dyDescent="0.25">
      <c r="A168" s="373" t="s">
        <v>463</v>
      </c>
      <c r="B168" s="377">
        <v>11840</v>
      </c>
      <c r="C168" s="817">
        <v>8880</v>
      </c>
      <c r="D168" s="817"/>
      <c r="E168" s="377">
        <v>8880</v>
      </c>
      <c r="F168" s="815"/>
      <c r="G168" s="376">
        <v>0.6</v>
      </c>
      <c r="H168" s="366">
        <v>6408</v>
      </c>
      <c r="I168" s="366">
        <f>H168/20</f>
        <v>320.39999999999998</v>
      </c>
    </row>
    <row r="169" spans="1:9" x14ac:dyDescent="0.25">
      <c r="A169" s="373" t="s">
        <v>28</v>
      </c>
      <c r="B169" s="809">
        <v>29600</v>
      </c>
      <c r="C169" s="810"/>
      <c r="D169" s="810"/>
      <c r="E169" s="811"/>
      <c r="F169" s="815"/>
    </row>
    <row r="170" spans="1:9" x14ac:dyDescent="0.25">
      <c r="A170" s="801"/>
      <c r="B170" s="801"/>
      <c r="C170" s="801"/>
      <c r="D170" s="802"/>
      <c r="E170" s="367"/>
      <c r="F170" s="815"/>
      <c r="G170" s="366">
        <v>16020</v>
      </c>
    </row>
    <row r="171" spans="1:9" x14ac:dyDescent="0.25">
      <c r="A171" s="402" t="s">
        <v>464</v>
      </c>
      <c r="B171" s="83"/>
      <c r="C171" s="83"/>
      <c r="D171" s="83"/>
      <c r="E171" s="82"/>
      <c r="F171" s="815"/>
      <c r="G171" s="376">
        <v>0.4</v>
      </c>
      <c r="H171" s="366">
        <v>6408</v>
      </c>
      <c r="I171" s="366">
        <f>H171/20</f>
        <v>320.39999999999998</v>
      </c>
    </row>
    <row r="172" spans="1:9" ht="49.5" customHeight="1" x14ac:dyDescent="0.25">
      <c r="A172" s="403" t="s">
        <v>465</v>
      </c>
      <c r="B172" s="803" t="s">
        <v>466</v>
      </c>
      <c r="C172" s="804"/>
      <c r="D172" s="805"/>
      <c r="E172" s="379"/>
      <c r="F172" s="815"/>
      <c r="G172" s="376">
        <v>0.6</v>
      </c>
      <c r="H172" s="366">
        <v>9612</v>
      </c>
      <c r="I172" s="366">
        <f>H172/20</f>
        <v>480.6</v>
      </c>
    </row>
    <row r="173" spans="1:9" x14ac:dyDescent="0.25">
      <c r="A173" s="404" t="s">
        <v>244</v>
      </c>
      <c r="B173" s="806" t="s">
        <v>467</v>
      </c>
      <c r="C173" s="807"/>
      <c r="D173" s="808"/>
      <c r="E173" s="380"/>
      <c r="F173" s="815"/>
    </row>
    <row r="174" spans="1:9" x14ac:dyDescent="0.25">
      <c r="A174" s="405" t="s">
        <v>468</v>
      </c>
      <c r="B174" s="809">
        <v>3</v>
      </c>
      <c r="C174" s="810"/>
      <c r="D174" s="811"/>
      <c r="E174" s="381"/>
      <c r="F174" s="815"/>
      <c r="H174" s="376"/>
    </row>
    <row r="175" spans="1:9" x14ac:dyDescent="0.25">
      <c r="A175" s="405" t="s">
        <v>469</v>
      </c>
      <c r="B175" s="809">
        <v>7</v>
      </c>
      <c r="C175" s="810"/>
      <c r="D175" s="811"/>
      <c r="E175" s="379"/>
      <c r="F175" s="815"/>
      <c r="H175" s="376"/>
    </row>
    <row r="176" spans="1:9" x14ac:dyDescent="0.25">
      <c r="A176" s="405" t="s">
        <v>470</v>
      </c>
      <c r="B176" s="809">
        <v>10</v>
      </c>
      <c r="C176" s="810"/>
      <c r="D176" s="811"/>
      <c r="E176" s="379"/>
      <c r="F176" s="815"/>
    </row>
    <row r="177" spans="1:10" x14ac:dyDescent="0.25">
      <c r="A177" s="406" t="s">
        <v>489</v>
      </c>
      <c r="B177" s="809">
        <v>1480</v>
      </c>
      <c r="C177" s="810"/>
      <c r="D177" s="811"/>
      <c r="E177" s="379"/>
      <c r="F177" s="815"/>
      <c r="H177" s="366">
        <v>26700</v>
      </c>
    </row>
    <row r="178" spans="1:10" x14ac:dyDescent="0.25">
      <c r="A178" s="406" t="s">
        <v>472</v>
      </c>
      <c r="B178" s="809">
        <v>2960</v>
      </c>
      <c r="C178" s="810"/>
      <c r="D178" s="811"/>
      <c r="E178" s="382"/>
      <c r="F178" s="815"/>
    </row>
    <row r="179" spans="1:10" x14ac:dyDescent="0.25">
      <c r="A179" s="407" t="s">
        <v>473</v>
      </c>
      <c r="B179" s="809">
        <v>14800</v>
      </c>
      <c r="C179" s="810"/>
      <c r="D179" s="811"/>
      <c r="E179" s="383"/>
      <c r="F179" s="815"/>
      <c r="H179" s="376">
        <v>0.4</v>
      </c>
      <c r="I179" s="366">
        <f>H179*H177</f>
        <v>10680</v>
      </c>
      <c r="J179" s="366">
        <f>I179/3</f>
        <v>3560</v>
      </c>
    </row>
    <row r="180" spans="1:10" x14ac:dyDescent="0.25">
      <c r="A180" s="801"/>
      <c r="B180" s="825"/>
      <c r="C180" s="801"/>
      <c r="D180" s="802"/>
      <c r="E180" s="367"/>
      <c r="F180" s="815"/>
      <c r="H180" s="376">
        <v>0.6</v>
      </c>
      <c r="I180" s="366">
        <f>H180*H177</f>
        <v>16020</v>
      </c>
      <c r="J180" s="366">
        <f>I180/3</f>
        <v>5340</v>
      </c>
    </row>
    <row r="181" spans="1:10" ht="33.75" customHeight="1" x14ac:dyDescent="0.25">
      <c r="A181" s="379" t="s">
        <v>474</v>
      </c>
      <c r="B181" s="803" t="s">
        <v>475</v>
      </c>
      <c r="C181" s="804"/>
      <c r="D181" s="805"/>
      <c r="E181" s="384"/>
      <c r="F181" s="815"/>
    </row>
    <row r="182" spans="1:10" x14ac:dyDescent="0.25">
      <c r="A182" s="367" t="s">
        <v>244</v>
      </c>
      <c r="B182" s="818" t="s">
        <v>476</v>
      </c>
      <c r="C182" s="819"/>
      <c r="D182" s="819"/>
      <c r="E182" s="385"/>
      <c r="F182" s="815"/>
    </row>
    <row r="183" spans="1:10" x14ac:dyDescent="0.25">
      <c r="A183" s="408" t="s">
        <v>477</v>
      </c>
      <c r="B183" s="818" t="s">
        <v>478</v>
      </c>
      <c r="C183" s="819"/>
      <c r="D183" s="819"/>
      <c r="E183" s="385"/>
      <c r="F183" s="815"/>
      <c r="H183" s="366">
        <v>80225</v>
      </c>
      <c r="I183" s="366">
        <f>H183/10</f>
        <v>8022.5</v>
      </c>
    </row>
    <row r="184" spans="1:10" x14ac:dyDescent="0.25">
      <c r="A184" s="367" t="s">
        <v>479</v>
      </c>
      <c r="B184" s="820">
        <v>8</v>
      </c>
      <c r="C184" s="821"/>
      <c r="D184" s="821"/>
      <c r="E184" s="386"/>
      <c r="F184" s="815"/>
    </row>
    <row r="185" spans="1:10" x14ac:dyDescent="0.25">
      <c r="A185" s="367" t="s">
        <v>480</v>
      </c>
      <c r="B185" s="820">
        <v>14</v>
      </c>
      <c r="C185" s="821"/>
      <c r="D185" s="822"/>
      <c r="E185" s="386"/>
      <c r="F185" s="815"/>
    </row>
    <row r="186" spans="1:10" x14ac:dyDescent="0.25">
      <c r="A186" s="367" t="s">
        <v>481</v>
      </c>
      <c r="B186" s="820">
        <v>20</v>
      </c>
      <c r="C186" s="821"/>
      <c r="D186" s="821"/>
      <c r="E186" s="386"/>
      <c r="F186" s="815"/>
    </row>
    <row r="187" spans="1:10" x14ac:dyDescent="0.25">
      <c r="A187" s="367" t="s">
        <v>482</v>
      </c>
      <c r="B187" s="823">
        <v>1973.33</v>
      </c>
      <c r="C187" s="824"/>
      <c r="D187" s="824"/>
      <c r="E187" s="386"/>
      <c r="F187" s="815"/>
    </row>
    <row r="188" spans="1:10" x14ac:dyDescent="0.25">
      <c r="A188" s="367" t="s">
        <v>483</v>
      </c>
      <c r="B188" s="820">
        <v>2960</v>
      </c>
      <c r="C188" s="821"/>
      <c r="D188" s="822"/>
      <c r="E188" s="387"/>
      <c r="F188" s="815"/>
    </row>
    <row r="189" spans="1:10" x14ac:dyDescent="0.25">
      <c r="A189" s="367" t="s">
        <v>484</v>
      </c>
      <c r="B189" s="820">
        <v>29600</v>
      </c>
      <c r="C189" s="821"/>
      <c r="D189" s="821"/>
      <c r="E189" s="386"/>
      <c r="F189" s="837"/>
    </row>
    <row r="190" spans="1:10" x14ac:dyDescent="0.25">
      <c r="A190" s="414"/>
      <c r="B190" s="396"/>
      <c r="C190" s="396"/>
      <c r="D190" s="396"/>
      <c r="E190" s="396"/>
      <c r="F190" s="278"/>
    </row>
    <row r="191" spans="1:10" ht="15.75" customHeight="1" x14ac:dyDescent="0.25">
      <c r="A191" s="373" t="s">
        <v>485</v>
      </c>
      <c r="B191" s="389">
        <v>74000</v>
      </c>
      <c r="C191" s="412"/>
      <c r="D191" s="412"/>
      <c r="E191" s="412"/>
      <c r="F191" s="274"/>
    </row>
    <row r="192" spans="1:10" x14ac:dyDescent="0.25">
      <c r="A192" s="417"/>
      <c r="B192" s="390"/>
      <c r="C192" s="391"/>
      <c r="D192" s="83"/>
      <c r="E192" s="83"/>
      <c r="F192" s="237"/>
    </row>
    <row r="193" spans="1:6" x14ac:dyDescent="0.25">
      <c r="A193" s="392"/>
      <c r="B193" s="83"/>
      <c r="C193" s="83"/>
      <c r="D193" s="83"/>
      <c r="E193" s="83"/>
      <c r="F193" s="237"/>
    </row>
  </sheetData>
  <mergeCells count="149">
    <mergeCell ref="B187:D187"/>
    <mergeCell ref="B188:D188"/>
    <mergeCell ref="B189:D189"/>
    <mergeCell ref="B181:D181"/>
    <mergeCell ref="B182:D182"/>
    <mergeCell ref="B183:D183"/>
    <mergeCell ref="B184:D184"/>
    <mergeCell ref="B185:D185"/>
    <mergeCell ref="B186:D186"/>
    <mergeCell ref="B143:D143"/>
    <mergeCell ref="B144:D144"/>
    <mergeCell ref="B151:D151"/>
    <mergeCell ref="F152:F154"/>
    <mergeCell ref="A155:F155"/>
    <mergeCell ref="B162:E162"/>
    <mergeCell ref="C163:D163"/>
    <mergeCell ref="F163:F189"/>
    <mergeCell ref="C164:D164"/>
    <mergeCell ref="C165:D165"/>
    <mergeCell ref="C166:D166"/>
    <mergeCell ref="C167:D167"/>
    <mergeCell ref="B175:D175"/>
    <mergeCell ref="B176:D176"/>
    <mergeCell ref="B177:D177"/>
    <mergeCell ref="B178:D178"/>
    <mergeCell ref="B179:D179"/>
    <mergeCell ref="A180:D180"/>
    <mergeCell ref="C168:D168"/>
    <mergeCell ref="B169:E169"/>
    <mergeCell ref="A170:D170"/>
    <mergeCell ref="B172:D172"/>
    <mergeCell ref="B173:D173"/>
    <mergeCell ref="B174:D174"/>
    <mergeCell ref="B135:D135"/>
    <mergeCell ref="B136:D136"/>
    <mergeCell ref="B137:D137"/>
    <mergeCell ref="B138:D138"/>
    <mergeCell ref="A117:F117"/>
    <mergeCell ref="B124:E124"/>
    <mergeCell ref="C125:D125"/>
    <mergeCell ref="F125:F151"/>
    <mergeCell ref="C126:D126"/>
    <mergeCell ref="C127:D127"/>
    <mergeCell ref="C128:D128"/>
    <mergeCell ref="C129:D129"/>
    <mergeCell ref="C130:D130"/>
    <mergeCell ref="B131:E131"/>
    <mergeCell ref="B145:D145"/>
    <mergeCell ref="B146:D146"/>
    <mergeCell ref="B147:D147"/>
    <mergeCell ref="B148:D148"/>
    <mergeCell ref="B149:D149"/>
    <mergeCell ref="B150:D150"/>
    <mergeCell ref="B139:D139"/>
    <mergeCell ref="B140:D140"/>
    <mergeCell ref="B141:D141"/>
    <mergeCell ref="A142:D142"/>
    <mergeCell ref="F114:F115"/>
    <mergeCell ref="B103:D103"/>
    <mergeCell ref="A104:D104"/>
    <mergeCell ref="B105:D105"/>
    <mergeCell ref="B106:D106"/>
    <mergeCell ref="B107:D107"/>
    <mergeCell ref="B108:D108"/>
    <mergeCell ref="A132:D132"/>
    <mergeCell ref="B134:D134"/>
    <mergeCell ref="B97:D97"/>
    <mergeCell ref="B98:D98"/>
    <mergeCell ref="B99:D99"/>
    <mergeCell ref="B100:D100"/>
    <mergeCell ref="B101:D101"/>
    <mergeCell ref="B102:D102"/>
    <mergeCell ref="C87:D87"/>
    <mergeCell ref="F87:F113"/>
    <mergeCell ref="C88:D88"/>
    <mergeCell ref="C89:D89"/>
    <mergeCell ref="C90:D90"/>
    <mergeCell ref="C91:D91"/>
    <mergeCell ref="C92:D92"/>
    <mergeCell ref="B93:E93"/>
    <mergeCell ref="A94:D94"/>
    <mergeCell ref="B96:D96"/>
    <mergeCell ref="B109:D109"/>
    <mergeCell ref="B110:D110"/>
    <mergeCell ref="B111:D111"/>
    <mergeCell ref="B112:D112"/>
    <mergeCell ref="B113:D113"/>
    <mergeCell ref="B58:D58"/>
    <mergeCell ref="B59:D59"/>
    <mergeCell ref="B72:D72"/>
    <mergeCell ref="B73:D73"/>
    <mergeCell ref="B74:D74"/>
    <mergeCell ref="F75:F78"/>
    <mergeCell ref="A79:F79"/>
    <mergeCell ref="B86:E86"/>
    <mergeCell ref="B66:D66"/>
    <mergeCell ref="B67:D67"/>
    <mergeCell ref="B68:D68"/>
    <mergeCell ref="B69:D69"/>
    <mergeCell ref="B70:D70"/>
    <mergeCell ref="B71:D71"/>
    <mergeCell ref="B25:D25"/>
    <mergeCell ref="A26:D26"/>
    <mergeCell ref="B27:D27"/>
    <mergeCell ref="B28:D28"/>
    <mergeCell ref="B35:D35"/>
    <mergeCell ref="F36:F39"/>
    <mergeCell ref="A40:F40"/>
    <mergeCell ref="B47:E47"/>
    <mergeCell ref="C48:D48"/>
    <mergeCell ref="F48:F74"/>
    <mergeCell ref="C49:D49"/>
    <mergeCell ref="C50:D50"/>
    <mergeCell ref="C51:D51"/>
    <mergeCell ref="C52:D52"/>
    <mergeCell ref="B60:D60"/>
    <mergeCell ref="B61:D61"/>
    <mergeCell ref="B62:D62"/>
    <mergeCell ref="B63:D63"/>
    <mergeCell ref="B64:D64"/>
    <mergeCell ref="A65:D65"/>
    <mergeCell ref="C53:D53"/>
    <mergeCell ref="B54:E54"/>
    <mergeCell ref="A55:D55"/>
    <mergeCell ref="B57:D57"/>
    <mergeCell ref="A16:D16"/>
    <mergeCell ref="B18:D18"/>
    <mergeCell ref="B19:D19"/>
    <mergeCell ref="B20:D20"/>
    <mergeCell ref="B21:D21"/>
    <mergeCell ref="B22:D22"/>
    <mergeCell ref="A1:F1"/>
    <mergeCell ref="B8:E8"/>
    <mergeCell ref="C9:D9"/>
    <mergeCell ref="F9:F35"/>
    <mergeCell ref="C10:D10"/>
    <mergeCell ref="C11:D11"/>
    <mergeCell ref="C12:D12"/>
    <mergeCell ref="C13:D13"/>
    <mergeCell ref="C14:D14"/>
    <mergeCell ref="B15:E15"/>
    <mergeCell ref="B29:D29"/>
    <mergeCell ref="B30:D30"/>
    <mergeCell ref="B31:D31"/>
    <mergeCell ref="B32:D32"/>
    <mergeCell ref="B33:D33"/>
    <mergeCell ref="B34:D34"/>
    <mergeCell ref="B23:D23"/>
    <mergeCell ref="B24:D24"/>
  </mergeCells>
  <printOptions horizontalCentered="1"/>
  <pageMargins left="0.42" right="0.24" top="0.4" bottom="0.41" header="0.3" footer="0.21"/>
  <pageSetup paperSize="9" scale="70" orientation="portrait" r:id="rId1"/>
  <rowBreaks count="2" manualBreakCount="2">
    <brk id="78" max="5" man="1"/>
    <brk id="154" max="5" man="1"/>
  </rowBreaks>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Bagalkot</vt:lpstr>
      <vt:lpstr>Belagavi Chilli</vt:lpstr>
      <vt:lpstr>Belagavi Grape</vt:lpstr>
      <vt:lpstr>Belagavi Mango</vt:lpstr>
      <vt:lpstr>Mysore Mango HD kote</vt:lpstr>
      <vt:lpstr>Raichur Mango Devadurga</vt:lpstr>
      <vt:lpstr>BIDAR</vt:lpstr>
      <vt:lpstr>Chitradurga Areca MLK</vt:lpstr>
      <vt:lpstr>Gadag</vt:lpstr>
      <vt:lpstr>Vijayapura Muddebihal</vt:lpstr>
      <vt:lpstr>Haveri</vt:lpstr>
      <vt:lpstr>DharwadMango Alnavar (2)</vt:lpstr>
      <vt:lpstr>Bagalkot!Print_Area</vt:lpstr>
      <vt:lpstr>'Belagavi Chilli'!Print_Area</vt:lpstr>
      <vt:lpstr>'Belagavi Grape'!Print_Area</vt:lpstr>
      <vt:lpstr>'Belagavi Mango'!Print_Area</vt:lpstr>
      <vt:lpstr>BIDAR!Print_Area</vt:lpstr>
      <vt:lpstr>'Chitradurga Areca MLK'!Print_Area</vt:lpstr>
      <vt:lpstr>'DharwadMango Alnavar (2)'!Print_Area</vt:lpstr>
      <vt:lpstr>Gadag!Print_Area</vt:lpstr>
      <vt:lpstr>Haveri!Print_Area</vt:lpstr>
      <vt:lpstr>'Mysore Mango HD kote'!Print_Area</vt:lpstr>
      <vt:lpstr>'Raichur Mango Devadurga'!Print_Area</vt:lpstr>
      <vt:lpstr>'Vijayapura Muddebihal'!Print_Area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dc:creator>
  <cp:lastModifiedBy>Ananth Murthy</cp:lastModifiedBy>
  <cp:lastPrinted>2017-10-13T11:22:52Z</cp:lastPrinted>
  <dcterms:created xsi:type="dcterms:W3CDTF">2017-10-09T11:21:44Z</dcterms:created>
  <dcterms:modified xsi:type="dcterms:W3CDTF">2017-10-16T10:38:34Z</dcterms:modified>
</cp:coreProperties>
</file>