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firstSheet="25" activeTab="31"/>
  </bookViews>
  <sheets>
    <sheet name="BAGALKOTE " sheetId="1" r:id="rId1"/>
    <sheet name="BALLARI" sheetId="2" r:id="rId2"/>
    <sheet name="BELAGAVI" sheetId="3" r:id="rId3"/>
    <sheet name="BENGALURU (Rural)" sheetId="4" r:id="rId4"/>
    <sheet name="BENGALURU  (Urban + Metro)" sheetId="5" r:id="rId5"/>
    <sheet name="BIDAR " sheetId="6" r:id="rId6"/>
    <sheet name="Chamarajnagar" sheetId="7" r:id="rId7"/>
    <sheet name="CHICKBALLAPUR" sheetId="8" r:id="rId8"/>
    <sheet name="CHICKKMAGALURU " sheetId="9" r:id="rId9"/>
    <sheet name="CHITRADURGA " sheetId="32" r:id="rId10"/>
    <sheet name="DAKSHINA KANNADA" sheetId="10" r:id="rId11"/>
    <sheet name="DAVANAGERE " sheetId="11" r:id="rId12"/>
    <sheet name="DHARWAD" sheetId="12" r:id="rId13"/>
    <sheet name="GADAG " sheetId="13" r:id="rId14"/>
    <sheet name="HASSAN " sheetId="14" r:id="rId15"/>
    <sheet name="HAVERI " sheetId="15" r:id="rId16"/>
    <sheet name="KALBURGI" sheetId="16" r:id="rId17"/>
    <sheet name="KODAGU" sheetId="17" r:id="rId18"/>
    <sheet name="KOLAR " sheetId="18" r:id="rId19"/>
    <sheet name="KOPPAL " sheetId="19" r:id="rId20"/>
    <sheet name="MANDYA " sheetId="20" r:id="rId21"/>
    <sheet name="MYSURU " sheetId="21" r:id="rId22"/>
    <sheet name="RAICHUR " sheetId="22" r:id="rId23"/>
    <sheet name="RAMANAGAR" sheetId="23" r:id="rId24"/>
    <sheet name="SHIVAMOGGA " sheetId="24" r:id="rId25"/>
    <sheet name="TUMAKURU " sheetId="25" r:id="rId26"/>
    <sheet name="UDUPI " sheetId="26" r:id="rId27"/>
    <sheet name="Uttarakannada" sheetId="27" r:id="rId28"/>
    <sheet name="VIJAYAPURA " sheetId="28" r:id="rId29"/>
    <sheet name="YADGIR" sheetId="29" r:id="rId30"/>
    <sheet name="BankWise" sheetId="30" r:id="rId31"/>
    <sheet name="District Wise" sheetId="31" r:id="rId32"/>
    <sheet name="Sheet1" sheetId="33" r:id="rId33"/>
  </sheets>
  <definedNames>
    <definedName name="_xlnm.Print_Titles" localSheetId="30">BankWise!$A:$B,BankWise!$1:$6</definedName>
    <definedName name="_xlnm.Print_Titles" localSheetId="31">'District Wise'!$A:$B,'District Wise'!$1:$2</definedName>
  </definedNames>
  <calcPr calcId="152511"/>
</workbook>
</file>

<file path=xl/calcChain.xml><?xml version="1.0" encoding="utf-8"?>
<calcChain xmlns="http://schemas.openxmlformats.org/spreadsheetml/2006/main">
  <c r="BH37" i="31" l="1"/>
  <c r="BG37" i="31"/>
  <c r="BF37" i="31"/>
  <c r="BE37" i="31"/>
  <c r="BD37" i="31"/>
  <c r="BC37" i="31"/>
  <c r="BB37" i="31"/>
  <c r="BA37" i="31"/>
  <c r="AX37" i="31"/>
  <c r="AW37" i="31"/>
  <c r="AV37" i="31"/>
  <c r="AZ37" i="31" s="1"/>
  <c r="AU37" i="31"/>
  <c r="AY37" i="31" s="1"/>
  <c r="AT37" i="31"/>
  <c r="AS37" i="31"/>
  <c r="AR37" i="31"/>
  <c r="BJ37" i="31" s="1"/>
  <c r="AQ37" i="31"/>
  <c r="AP37" i="31"/>
  <c r="AO37" i="31"/>
  <c r="AL37" i="31"/>
  <c r="AK37" i="31"/>
  <c r="AJ37" i="31"/>
  <c r="AI37" i="31"/>
  <c r="AH37" i="31"/>
  <c r="AG37" i="31"/>
  <c r="AF37" i="31"/>
  <c r="AE37" i="31"/>
  <c r="AD37" i="31"/>
  <c r="AC37" i="31"/>
  <c r="AB37" i="31"/>
  <c r="AA37" i="31"/>
  <c r="X37" i="31"/>
  <c r="W37" i="31"/>
  <c r="V37" i="31"/>
  <c r="U37" i="31"/>
  <c r="T37" i="31"/>
  <c r="S37" i="31"/>
  <c r="R37" i="31"/>
  <c r="Q37" i="31"/>
  <c r="P37" i="31"/>
  <c r="Z37" i="31" s="1"/>
  <c r="O37" i="31"/>
  <c r="Y37" i="31" s="1"/>
  <c r="L37" i="31"/>
  <c r="K37" i="31"/>
  <c r="J37" i="31"/>
  <c r="I37" i="31"/>
  <c r="F37" i="31"/>
  <c r="E37" i="31"/>
  <c r="D37" i="31"/>
  <c r="H37" i="31" s="1"/>
  <c r="N37" i="31" s="1"/>
  <c r="AN37" i="31" s="1"/>
  <c r="C37" i="31"/>
  <c r="G37" i="31" s="1"/>
  <c r="BI36" i="31"/>
  <c r="AZ36" i="31"/>
  <c r="BJ36" i="31" s="1"/>
  <c r="AY36" i="31"/>
  <c r="Z36" i="31"/>
  <c r="Y36" i="31"/>
  <c r="M36" i="31"/>
  <c r="AM36" i="31" s="1"/>
  <c r="BK36" i="31" s="1"/>
  <c r="H36" i="31"/>
  <c r="N36" i="31" s="1"/>
  <c r="AN36" i="31" s="1"/>
  <c r="BL36" i="31" s="1"/>
  <c r="G36" i="31"/>
  <c r="BJ35" i="31"/>
  <c r="AZ35" i="31"/>
  <c r="AY35" i="31"/>
  <c r="BI35" i="31" s="1"/>
  <c r="Z35" i="31"/>
  <c r="Y35" i="31"/>
  <c r="N35" i="31"/>
  <c r="AN35" i="31" s="1"/>
  <c r="BL35" i="31" s="1"/>
  <c r="H35" i="31"/>
  <c r="G35" i="31"/>
  <c r="M35" i="31" s="1"/>
  <c r="BI34" i="31"/>
  <c r="AZ34" i="31"/>
  <c r="BJ34" i="31" s="1"/>
  <c r="AY34" i="31"/>
  <c r="Z34" i="31"/>
  <c r="Y34" i="31"/>
  <c r="M34" i="31"/>
  <c r="AM34" i="31" s="1"/>
  <c r="BK34" i="31" s="1"/>
  <c r="H34" i="31"/>
  <c r="N34" i="31" s="1"/>
  <c r="AN34" i="31" s="1"/>
  <c r="BL34" i="31" s="1"/>
  <c r="G34" i="31"/>
  <c r="BJ33" i="31"/>
  <c r="AZ33" i="31"/>
  <c r="AY33" i="31"/>
  <c r="BI33" i="31" s="1"/>
  <c r="Z33" i="31"/>
  <c r="Y33" i="31"/>
  <c r="N33" i="31"/>
  <c r="AN33" i="31" s="1"/>
  <c r="BL33" i="31" s="1"/>
  <c r="H33" i="31"/>
  <c r="G33" i="31"/>
  <c r="M33" i="31" s="1"/>
  <c r="BI32" i="31"/>
  <c r="AZ32" i="31"/>
  <c r="BJ32" i="31" s="1"/>
  <c r="AY32" i="31"/>
  <c r="Z32" i="31"/>
  <c r="Y32" i="31"/>
  <c r="M32" i="31"/>
  <c r="AM32" i="31" s="1"/>
  <c r="BK32" i="31" s="1"/>
  <c r="H32" i="31"/>
  <c r="N32" i="31" s="1"/>
  <c r="AN32" i="31" s="1"/>
  <c r="G32" i="31"/>
  <c r="BJ31" i="31"/>
  <c r="AZ31" i="31"/>
  <c r="AY31" i="31"/>
  <c r="BI31" i="31" s="1"/>
  <c r="Z31" i="31"/>
  <c r="Y31" i="31"/>
  <c r="N31" i="31"/>
  <c r="AN31" i="31" s="1"/>
  <c r="BL31" i="31" s="1"/>
  <c r="H31" i="31"/>
  <c r="G31" i="31"/>
  <c r="M31" i="31" s="1"/>
  <c r="AM31" i="31" s="1"/>
  <c r="BI30" i="31"/>
  <c r="AZ30" i="31"/>
  <c r="BJ30" i="31" s="1"/>
  <c r="AY30" i="31"/>
  <c r="Z30" i="31"/>
  <c r="Y30" i="31"/>
  <c r="M30" i="31"/>
  <c r="AM30" i="31" s="1"/>
  <c r="BK30" i="31" s="1"/>
  <c r="H30" i="31"/>
  <c r="N30" i="31" s="1"/>
  <c r="AN30" i="31" s="1"/>
  <c r="BL30" i="31" s="1"/>
  <c r="G30" i="31"/>
  <c r="BJ29" i="31"/>
  <c r="AZ29" i="31"/>
  <c r="AY29" i="31"/>
  <c r="BI29" i="31" s="1"/>
  <c r="Z29" i="31"/>
  <c r="Y29" i="31"/>
  <c r="N29" i="31"/>
  <c r="AN29" i="31" s="1"/>
  <c r="BL29" i="31" s="1"/>
  <c r="H29" i="31"/>
  <c r="G29" i="31"/>
  <c r="M29" i="31" s="1"/>
  <c r="BI28" i="31"/>
  <c r="AZ28" i="31"/>
  <c r="BJ28" i="31" s="1"/>
  <c r="AY28" i="31"/>
  <c r="Z28" i="31"/>
  <c r="Y28" i="31"/>
  <c r="M28" i="31"/>
  <c r="AM28" i="31" s="1"/>
  <c r="BK28" i="31" s="1"/>
  <c r="H28" i="31"/>
  <c r="N28" i="31" s="1"/>
  <c r="AN28" i="31" s="1"/>
  <c r="G28" i="31"/>
  <c r="BJ27" i="31"/>
  <c r="AZ27" i="31"/>
  <c r="AY27" i="31"/>
  <c r="BI27" i="31" s="1"/>
  <c r="Z27" i="31"/>
  <c r="Y27" i="31"/>
  <c r="N27" i="31"/>
  <c r="AN27" i="31" s="1"/>
  <c r="BL27" i="31" s="1"/>
  <c r="H27" i="31"/>
  <c r="G27" i="31"/>
  <c r="M27" i="31" s="1"/>
  <c r="AM27" i="31" s="1"/>
  <c r="BI26" i="31"/>
  <c r="AZ26" i="31"/>
  <c r="BJ26" i="31" s="1"/>
  <c r="AY26" i="31"/>
  <c r="Z26" i="31"/>
  <c r="Y26" i="31"/>
  <c r="M26" i="31"/>
  <c r="AM26" i="31" s="1"/>
  <c r="BK26" i="31" s="1"/>
  <c r="H26" i="31"/>
  <c r="N26" i="31" s="1"/>
  <c r="AN26" i="31" s="1"/>
  <c r="BL26" i="31" s="1"/>
  <c r="G26" i="31"/>
  <c r="BJ25" i="31"/>
  <c r="AZ25" i="31"/>
  <c r="AY25" i="31"/>
  <c r="BI25" i="31" s="1"/>
  <c r="Z25" i="31"/>
  <c r="Y25" i="31"/>
  <c r="N25" i="31"/>
  <c r="AN25" i="31" s="1"/>
  <c r="BL25" i="31" s="1"/>
  <c r="H25" i="31"/>
  <c r="G25" i="31"/>
  <c r="M25" i="31" s="1"/>
  <c r="BI24" i="31"/>
  <c r="AZ24" i="31"/>
  <c r="BJ24" i="31" s="1"/>
  <c r="AY24" i="31"/>
  <c r="AM24" i="31"/>
  <c r="Z24" i="31"/>
  <c r="Y24" i="31"/>
  <c r="M24" i="31"/>
  <c r="H24" i="31"/>
  <c r="N24" i="31" s="1"/>
  <c r="AN24" i="31" s="1"/>
  <c r="G24" i="31"/>
  <c r="BJ23" i="31"/>
  <c r="AZ23" i="31"/>
  <c r="AY23" i="31"/>
  <c r="BI23" i="31" s="1"/>
  <c r="Z23" i="31"/>
  <c r="Y23" i="31"/>
  <c r="N23" i="31"/>
  <c r="AN23" i="31" s="1"/>
  <c r="BL23" i="31" s="1"/>
  <c r="H23" i="31"/>
  <c r="G23" i="31"/>
  <c r="M23" i="31" s="1"/>
  <c r="AM23" i="31" s="1"/>
  <c r="BK23" i="31" s="1"/>
  <c r="BI22" i="31"/>
  <c r="AZ22" i="31"/>
  <c r="BJ22" i="31" s="1"/>
  <c r="AY22" i="31"/>
  <c r="Z22" i="31"/>
  <c r="Y22" i="31"/>
  <c r="M22" i="31"/>
  <c r="AM22" i="31" s="1"/>
  <c r="BK22" i="31" s="1"/>
  <c r="H22" i="31"/>
  <c r="N22" i="31" s="1"/>
  <c r="AN22" i="31" s="1"/>
  <c r="BL22" i="31" s="1"/>
  <c r="G22" i="31"/>
  <c r="BJ21" i="31"/>
  <c r="AZ21" i="31"/>
  <c r="AY21" i="31"/>
  <c r="BI21" i="31" s="1"/>
  <c r="Z21" i="31"/>
  <c r="Y21" i="31"/>
  <c r="N21" i="31"/>
  <c r="AN21" i="31" s="1"/>
  <c r="BL21" i="31" s="1"/>
  <c r="H21" i="31"/>
  <c r="G21" i="31"/>
  <c r="M21" i="31" s="1"/>
  <c r="BI20" i="31"/>
  <c r="AZ20" i="31"/>
  <c r="BJ20" i="31" s="1"/>
  <c r="AY20" i="31"/>
  <c r="AM20" i="31"/>
  <c r="Z20" i="31"/>
  <c r="Y20" i="31"/>
  <c r="M20" i="31"/>
  <c r="H20" i="31"/>
  <c r="N20" i="31" s="1"/>
  <c r="AN20" i="31" s="1"/>
  <c r="G20" i="31"/>
  <c r="BJ19" i="31"/>
  <c r="AZ19" i="31"/>
  <c r="AY19" i="31"/>
  <c r="BI19" i="31" s="1"/>
  <c r="Z19" i="31"/>
  <c r="Y19" i="31"/>
  <c r="N19" i="31"/>
  <c r="AN19" i="31" s="1"/>
  <c r="BL19" i="31" s="1"/>
  <c r="H19" i="31"/>
  <c r="G19" i="31"/>
  <c r="M19" i="31" s="1"/>
  <c r="AM19" i="31" s="1"/>
  <c r="BK19" i="31" s="1"/>
  <c r="BI18" i="31"/>
  <c r="AZ18" i="31"/>
  <c r="BJ18" i="31" s="1"/>
  <c r="AY18" i="31"/>
  <c r="Z18" i="31"/>
  <c r="Y18" i="31"/>
  <c r="M18" i="31"/>
  <c r="AM18" i="31" s="1"/>
  <c r="BK18" i="31" s="1"/>
  <c r="H18" i="31"/>
  <c r="N18" i="31" s="1"/>
  <c r="AN18" i="31" s="1"/>
  <c r="BL18" i="31" s="1"/>
  <c r="G18" i="31"/>
  <c r="BJ17" i="31"/>
  <c r="AZ17" i="31"/>
  <c r="AY17" i="31"/>
  <c r="BI17" i="31" s="1"/>
  <c r="Z17" i="31"/>
  <c r="Y17" i="31"/>
  <c r="N17" i="31"/>
  <c r="AN17" i="31" s="1"/>
  <c r="BL17" i="31" s="1"/>
  <c r="H17" i="31"/>
  <c r="G17" i="31"/>
  <c r="M17" i="31" s="1"/>
  <c r="BI16" i="31"/>
  <c r="AZ16" i="31"/>
  <c r="BJ16" i="31" s="1"/>
  <c r="AY16" i="31"/>
  <c r="AM16" i="31"/>
  <c r="Z16" i="31"/>
  <c r="Y16" i="31"/>
  <c r="M16" i="31"/>
  <c r="H16" i="31"/>
  <c r="N16" i="31" s="1"/>
  <c r="AN16" i="31" s="1"/>
  <c r="G16" i="31"/>
  <c r="BJ15" i="31"/>
  <c r="AZ15" i="31"/>
  <c r="AY15" i="31"/>
  <c r="BI15" i="31" s="1"/>
  <c r="Z15" i="31"/>
  <c r="Y15" i="31"/>
  <c r="N15" i="31"/>
  <c r="AN15" i="31" s="1"/>
  <c r="BL15" i="31" s="1"/>
  <c r="H15" i="31"/>
  <c r="G15" i="31"/>
  <c r="M15" i="31" s="1"/>
  <c r="AM15" i="31" s="1"/>
  <c r="BK15" i="31" s="1"/>
  <c r="BI14" i="31"/>
  <c r="AZ14" i="31"/>
  <c r="BJ14" i="31" s="1"/>
  <c r="AY14" i="31"/>
  <c r="Z14" i="31"/>
  <c r="Y14" i="31"/>
  <c r="M14" i="31"/>
  <c r="AM14" i="31" s="1"/>
  <c r="BK14" i="31" s="1"/>
  <c r="H14" i="31"/>
  <c r="N14" i="31" s="1"/>
  <c r="AN14" i="31" s="1"/>
  <c r="BL14" i="31" s="1"/>
  <c r="G14" i="31"/>
  <c r="BJ13" i="31"/>
  <c r="AZ13" i="31"/>
  <c r="AY13" i="31"/>
  <c r="BI13" i="31" s="1"/>
  <c r="Z13" i="31"/>
  <c r="Y13" i="31"/>
  <c r="N13" i="31"/>
  <c r="AN13" i="31" s="1"/>
  <c r="BL13" i="31" s="1"/>
  <c r="H13" i="31"/>
  <c r="G13" i="31"/>
  <c r="M13" i="31" s="1"/>
  <c r="BI12" i="31"/>
  <c r="AZ12" i="31"/>
  <c r="BJ12" i="31" s="1"/>
  <c r="AY12" i="31"/>
  <c r="AM12" i="31"/>
  <c r="Z12" i="31"/>
  <c r="Y12" i="31"/>
  <c r="M12" i="31"/>
  <c r="H12" i="31"/>
  <c r="N12" i="31" s="1"/>
  <c r="AN12" i="31" s="1"/>
  <c r="G12" i="31"/>
  <c r="BJ11" i="31"/>
  <c r="AZ11" i="31"/>
  <c r="AY11" i="31"/>
  <c r="BI11" i="31" s="1"/>
  <c r="Z11" i="31"/>
  <c r="Y11" i="31"/>
  <c r="N11" i="31"/>
  <c r="AN11" i="31" s="1"/>
  <c r="BL11" i="31" s="1"/>
  <c r="H11" i="31"/>
  <c r="G11" i="31"/>
  <c r="M11" i="31" s="1"/>
  <c r="AM11" i="31" s="1"/>
  <c r="BI10" i="31"/>
  <c r="AZ10" i="31"/>
  <c r="BJ10" i="31" s="1"/>
  <c r="AY10" i="31"/>
  <c r="Z10" i="31"/>
  <c r="Y10" i="31"/>
  <c r="M10" i="31"/>
  <c r="AM10" i="31" s="1"/>
  <c r="BK10" i="31" s="1"/>
  <c r="H10" i="31"/>
  <c r="N10" i="31" s="1"/>
  <c r="AN10" i="31" s="1"/>
  <c r="BL10" i="31" s="1"/>
  <c r="G10" i="31"/>
  <c r="BJ9" i="31"/>
  <c r="AZ9" i="31"/>
  <c r="AY9" i="31"/>
  <c r="BI9" i="31" s="1"/>
  <c r="Z9" i="31"/>
  <c r="Y9" i="31"/>
  <c r="N9" i="31"/>
  <c r="AN9" i="31" s="1"/>
  <c r="BL9" i="31" s="1"/>
  <c r="H9" i="31"/>
  <c r="G9" i="31"/>
  <c r="M9" i="31" s="1"/>
  <c r="BI8" i="31"/>
  <c r="AZ8" i="31"/>
  <c r="BJ8" i="31" s="1"/>
  <c r="AY8" i="31"/>
  <c r="AM8" i="31"/>
  <c r="Z8" i="31"/>
  <c r="Y8" i="31"/>
  <c r="M8" i="31"/>
  <c r="H8" i="31"/>
  <c r="N8" i="31" s="1"/>
  <c r="AN8" i="31" s="1"/>
  <c r="G8" i="31"/>
  <c r="BJ7" i="31"/>
  <c r="AZ7" i="31"/>
  <c r="AY7" i="31"/>
  <c r="BI7" i="31" s="1"/>
  <c r="Z7" i="31"/>
  <c r="Y7" i="31"/>
  <c r="N7" i="31"/>
  <c r="AN7" i="31" s="1"/>
  <c r="BL7" i="31" s="1"/>
  <c r="H7" i="31"/>
  <c r="G7" i="31"/>
  <c r="M7" i="31" s="1"/>
  <c r="AM7" i="31" s="1"/>
  <c r="BK7" i="31" s="1"/>
  <c r="AQ1" i="31"/>
  <c r="AA1" i="31"/>
  <c r="O1" i="31"/>
  <c r="A1" i="31"/>
  <c r="BH53" i="30"/>
  <c r="BG53" i="30"/>
  <c r="BF53" i="30"/>
  <c r="BE53" i="30"/>
  <c r="BD53" i="30"/>
  <c r="BC53" i="30"/>
  <c r="BB53" i="30"/>
  <c r="BA53" i="30"/>
  <c r="AX53" i="30"/>
  <c r="AW53" i="30"/>
  <c r="AV53" i="30"/>
  <c r="AU53" i="30"/>
  <c r="AT53" i="30"/>
  <c r="AZ53" i="30" s="1"/>
  <c r="BJ53" i="30" s="1"/>
  <c r="AS53" i="30"/>
  <c r="AY53" i="30" s="1"/>
  <c r="BI53" i="30" s="1"/>
  <c r="AR53" i="30"/>
  <c r="AQ53" i="30"/>
  <c r="AP53" i="30"/>
  <c r="AO53" i="30"/>
  <c r="AL53" i="30"/>
  <c r="AK53" i="30"/>
  <c r="AJ53" i="30"/>
  <c r="AI53" i="30"/>
  <c r="AH53" i="30"/>
  <c r="AG53" i="30"/>
  <c r="AF53" i="30"/>
  <c r="AE53" i="30"/>
  <c r="AD53" i="30"/>
  <c r="AC53" i="30"/>
  <c r="AB53" i="30"/>
  <c r="AA53" i="30"/>
  <c r="X53" i="30"/>
  <c r="W53" i="30"/>
  <c r="V53" i="30"/>
  <c r="U53" i="30"/>
  <c r="T53" i="30"/>
  <c r="S53" i="30"/>
  <c r="R53" i="30"/>
  <c r="Z53" i="30" s="1"/>
  <c r="Q53" i="30"/>
  <c r="P53" i="30"/>
  <c r="O53" i="30"/>
  <c r="Y53" i="30" s="1"/>
  <c r="L53" i="30"/>
  <c r="K53" i="30"/>
  <c r="J53" i="30"/>
  <c r="I53" i="30"/>
  <c r="F53" i="30"/>
  <c r="E53" i="30"/>
  <c r="D53" i="30"/>
  <c r="H53" i="30" s="1"/>
  <c r="N53" i="30" s="1"/>
  <c r="C53" i="30"/>
  <c r="G53" i="30" s="1"/>
  <c r="M53" i="30" s="1"/>
  <c r="AZ52" i="30"/>
  <c r="BJ52" i="30" s="1"/>
  <c r="AY52" i="30"/>
  <c r="BI52" i="30" s="1"/>
  <c r="Z52" i="30"/>
  <c r="Y52" i="30"/>
  <c r="H52" i="30"/>
  <c r="N52" i="30" s="1"/>
  <c r="G52" i="30"/>
  <c r="M52" i="30" s="1"/>
  <c r="AM52" i="30" s="1"/>
  <c r="BK52" i="30" s="1"/>
  <c r="BJ51" i="30"/>
  <c r="BI51" i="30"/>
  <c r="AZ51" i="30"/>
  <c r="AY51" i="30"/>
  <c r="Z51" i="30"/>
  <c r="Y51" i="30"/>
  <c r="N51" i="30"/>
  <c r="AN51" i="30" s="1"/>
  <c r="BL51" i="30" s="1"/>
  <c r="M51" i="30"/>
  <c r="AM51" i="30" s="1"/>
  <c r="BK51" i="30" s="1"/>
  <c r="H51" i="30"/>
  <c r="G51" i="30"/>
  <c r="BL50" i="30"/>
  <c r="AZ50" i="30"/>
  <c r="BJ50" i="30" s="1"/>
  <c r="AY50" i="30"/>
  <c r="BI50" i="30" s="1"/>
  <c r="Z50" i="30"/>
  <c r="Y50" i="30"/>
  <c r="H50" i="30"/>
  <c r="N50" i="30" s="1"/>
  <c r="AN50" i="30" s="1"/>
  <c r="G50" i="30"/>
  <c r="M50" i="30" s="1"/>
  <c r="AM50" i="30" s="1"/>
  <c r="BK50" i="30" s="1"/>
  <c r="BJ49" i="30"/>
  <c r="BI49" i="30"/>
  <c r="AZ49" i="30"/>
  <c r="AY49" i="30"/>
  <c r="AN49" i="30"/>
  <c r="BL49" i="30" s="1"/>
  <c r="Z49" i="30"/>
  <c r="Y49" i="30"/>
  <c r="N49" i="30"/>
  <c r="M49" i="30"/>
  <c r="AM49" i="30" s="1"/>
  <c r="BK49" i="30" s="1"/>
  <c r="H49" i="30"/>
  <c r="G49" i="30"/>
  <c r="AZ48" i="30"/>
  <c r="BJ48" i="30" s="1"/>
  <c r="AY48" i="30"/>
  <c r="BI48" i="30" s="1"/>
  <c r="Z48" i="30"/>
  <c r="Y48" i="30"/>
  <c r="H48" i="30"/>
  <c r="N48" i="30" s="1"/>
  <c r="G48" i="30"/>
  <c r="M48" i="30" s="1"/>
  <c r="AM48" i="30" s="1"/>
  <c r="BK48" i="30" s="1"/>
  <c r="BJ47" i="30"/>
  <c r="BI47" i="30"/>
  <c r="AZ47" i="30"/>
  <c r="AY47" i="30"/>
  <c r="Z47" i="30"/>
  <c r="Y47" i="30"/>
  <c r="N47" i="30"/>
  <c r="AN47" i="30" s="1"/>
  <c r="BL47" i="30" s="1"/>
  <c r="M47" i="30"/>
  <c r="AM47" i="30" s="1"/>
  <c r="BK47" i="30" s="1"/>
  <c r="H47" i="30"/>
  <c r="G47" i="30"/>
  <c r="BL46" i="30"/>
  <c r="AZ46" i="30"/>
  <c r="BJ46" i="30" s="1"/>
  <c r="AY46" i="30"/>
  <c r="BI46" i="30" s="1"/>
  <c r="Z46" i="30"/>
  <c r="Y46" i="30"/>
  <c r="H46" i="30"/>
  <c r="N46" i="30" s="1"/>
  <c r="AN46" i="30" s="1"/>
  <c r="G46" i="30"/>
  <c r="M46" i="30" s="1"/>
  <c r="AM46" i="30" s="1"/>
  <c r="BK46" i="30" s="1"/>
  <c r="BJ45" i="30"/>
  <c r="BI45" i="30"/>
  <c r="AZ45" i="30"/>
  <c r="AY45" i="30"/>
  <c r="Z45" i="30"/>
  <c r="Y45" i="30"/>
  <c r="N45" i="30"/>
  <c r="AN45" i="30" s="1"/>
  <c r="BL45" i="30" s="1"/>
  <c r="M45" i="30"/>
  <c r="AM45" i="30" s="1"/>
  <c r="BK45" i="30" s="1"/>
  <c r="H45" i="30"/>
  <c r="G45" i="30"/>
  <c r="BI44" i="30"/>
  <c r="AZ44" i="30"/>
  <c r="BJ44" i="30" s="1"/>
  <c r="AY44" i="30"/>
  <c r="AM44" i="30"/>
  <c r="BK44" i="30" s="1"/>
  <c r="Z44" i="30"/>
  <c r="Y44" i="30"/>
  <c r="M44" i="30"/>
  <c r="H44" i="30"/>
  <c r="N44" i="30" s="1"/>
  <c r="AN44" i="30" s="1"/>
  <c r="BL44" i="30" s="1"/>
  <c r="G44" i="30"/>
  <c r="BJ43" i="30"/>
  <c r="AZ43" i="30"/>
  <c r="AY43" i="30"/>
  <c r="BI43" i="30" s="1"/>
  <c r="Z43" i="30"/>
  <c r="Y43" i="30"/>
  <c r="N43" i="30"/>
  <c r="AN43" i="30" s="1"/>
  <c r="BL43" i="30" s="1"/>
  <c r="H43" i="30"/>
  <c r="G43" i="30"/>
  <c r="M43" i="30" s="1"/>
  <c r="BI42" i="30"/>
  <c r="AZ42" i="30"/>
  <c r="BJ42" i="30" s="1"/>
  <c r="AY42" i="30"/>
  <c r="AM42" i="30"/>
  <c r="Z42" i="30"/>
  <c r="Y42" i="30"/>
  <c r="M42" i="30"/>
  <c r="H42" i="30"/>
  <c r="N42" i="30" s="1"/>
  <c r="AN42" i="30" s="1"/>
  <c r="G42" i="30"/>
  <c r="BJ41" i="30"/>
  <c r="AZ41" i="30"/>
  <c r="AY41" i="30"/>
  <c r="BI41" i="30" s="1"/>
  <c r="Z41" i="30"/>
  <c r="Y41" i="30"/>
  <c r="N41" i="30"/>
  <c r="AN41" i="30" s="1"/>
  <c r="BL41" i="30" s="1"/>
  <c r="H41" i="30"/>
  <c r="G41" i="30"/>
  <c r="M41" i="30" s="1"/>
  <c r="AM41" i="30" s="1"/>
  <c r="BK41" i="30" s="1"/>
  <c r="BI40" i="30"/>
  <c r="AZ40" i="30"/>
  <c r="BJ40" i="30" s="1"/>
  <c r="AY40" i="30"/>
  <c r="AM40" i="30"/>
  <c r="BK40" i="30" s="1"/>
  <c r="Z40" i="30"/>
  <c r="Y40" i="30"/>
  <c r="M40" i="30"/>
  <c r="H40" i="30"/>
  <c r="N40" i="30" s="1"/>
  <c r="AN40" i="30" s="1"/>
  <c r="BL40" i="30" s="1"/>
  <c r="G40" i="30"/>
  <c r="BJ39" i="30"/>
  <c r="AZ39" i="30"/>
  <c r="AY39" i="30"/>
  <c r="BI39" i="30" s="1"/>
  <c r="Z39" i="30"/>
  <c r="Y39" i="30"/>
  <c r="N39" i="30"/>
  <c r="AN39" i="30" s="1"/>
  <c r="BL39" i="30" s="1"/>
  <c r="H39" i="30"/>
  <c r="G39" i="30"/>
  <c r="M39" i="30" s="1"/>
  <c r="BI38" i="30"/>
  <c r="AZ38" i="30"/>
  <c r="BJ38" i="30" s="1"/>
  <c r="AY38" i="30"/>
  <c r="AM38" i="30"/>
  <c r="Z38" i="30"/>
  <c r="Y38" i="30"/>
  <c r="M38" i="30"/>
  <c r="H38" i="30"/>
  <c r="N38" i="30" s="1"/>
  <c r="AN38" i="30" s="1"/>
  <c r="G38" i="30"/>
  <c r="BJ37" i="30"/>
  <c r="AZ37" i="30"/>
  <c r="AY37" i="30"/>
  <c r="BI37" i="30" s="1"/>
  <c r="Z37" i="30"/>
  <c r="Y37" i="30"/>
  <c r="N37" i="30"/>
  <c r="AN37" i="30" s="1"/>
  <c r="BL37" i="30" s="1"/>
  <c r="H37" i="30"/>
  <c r="G37" i="30"/>
  <c r="M37" i="30" s="1"/>
  <c r="AM37" i="30" s="1"/>
  <c r="BK37" i="30" s="1"/>
  <c r="BI36" i="30"/>
  <c r="AZ36" i="30"/>
  <c r="BJ36" i="30" s="1"/>
  <c r="AY36" i="30"/>
  <c r="AM36" i="30"/>
  <c r="BK36" i="30" s="1"/>
  <c r="Z36" i="30"/>
  <c r="Y36" i="30"/>
  <c r="M36" i="30"/>
  <c r="H36" i="30"/>
  <c r="N36" i="30" s="1"/>
  <c r="AN36" i="30" s="1"/>
  <c r="BL36" i="30" s="1"/>
  <c r="G36" i="30"/>
  <c r="BJ35" i="30"/>
  <c r="AZ35" i="30"/>
  <c r="AY35" i="30"/>
  <c r="BI35" i="30" s="1"/>
  <c r="Z35" i="30"/>
  <c r="Y35" i="30"/>
  <c r="N35" i="30"/>
  <c r="AN35" i="30" s="1"/>
  <c r="BL35" i="30" s="1"/>
  <c r="H35" i="30"/>
  <c r="G35" i="30"/>
  <c r="M35" i="30" s="1"/>
  <c r="AM35" i="30" s="1"/>
  <c r="BK35" i="30" s="1"/>
  <c r="BI34" i="30"/>
  <c r="AZ34" i="30"/>
  <c r="BJ34" i="30" s="1"/>
  <c r="AY34" i="30"/>
  <c r="Z34" i="30"/>
  <c r="Y34" i="30"/>
  <c r="M34" i="30"/>
  <c r="AM34" i="30" s="1"/>
  <c r="BK34" i="30" s="1"/>
  <c r="H34" i="30"/>
  <c r="N34" i="30" s="1"/>
  <c r="G34" i="30"/>
  <c r="BJ33" i="30"/>
  <c r="AZ33" i="30"/>
  <c r="AY33" i="30"/>
  <c r="BI33" i="30" s="1"/>
  <c r="Z33" i="30"/>
  <c r="Y33" i="30"/>
  <c r="N33" i="30"/>
  <c r="AN33" i="30" s="1"/>
  <c r="BL33" i="30" s="1"/>
  <c r="H33" i="30"/>
  <c r="G33" i="30"/>
  <c r="M33" i="30" s="1"/>
  <c r="AM33" i="30" s="1"/>
  <c r="BI32" i="30"/>
  <c r="AZ32" i="30"/>
  <c r="BJ32" i="30" s="1"/>
  <c r="AY32" i="30"/>
  <c r="Z32" i="30"/>
  <c r="Y32" i="30"/>
  <c r="M32" i="30"/>
  <c r="AM32" i="30" s="1"/>
  <c r="BK32" i="30" s="1"/>
  <c r="H32" i="30"/>
  <c r="N32" i="30" s="1"/>
  <c r="G32" i="30"/>
  <c r="BJ31" i="30"/>
  <c r="AZ31" i="30"/>
  <c r="AY31" i="30"/>
  <c r="BI31" i="30" s="1"/>
  <c r="Z31" i="30"/>
  <c r="Y31" i="30"/>
  <c r="N31" i="30"/>
  <c r="AN31" i="30" s="1"/>
  <c r="BL31" i="30" s="1"/>
  <c r="H31" i="30"/>
  <c r="G31" i="30"/>
  <c r="M31" i="30" s="1"/>
  <c r="AM31" i="30" s="1"/>
  <c r="BI30" i="30"/>
  <c r="AZ30" i="30"/>
  <c r="BJ30" i="30" s="1"/>
  <c r="AY30" i="30"/>
  <c r="Z30" i="30"/>
  <c r="Y30" i="30"/>
  <c r="M30" i="30"/>
  <c r="AM30" i="30" s="1"/>
  <c r="BK30" i="30" s="1"/>
  <c r="H30" i="30"/>
  <c r="N30" i="30" s="1"/>
  <c r="G30" i="30"/>
  <c r="BJ29" i="30"/>
  <c r="AZ29" i="30"/>
  <c r="AY29" i="30"/>
  <c r="BI29" i="30" s="1"/>
  <c r="Z29" i="30"/>
  <c r="Y29" i="30"/>
  <c r="N29" i="30"/>
  <c r="AN29" i="30" s="1"/>
  <c r="BL29" i="30" s="1"/>
  <c r="H29" i="30"/>
  <c r="G29" i="30"/>
  <c r="M29" i="30" s="1"/>
  <c r="AM29" i="30" s="1"/>
  <c r="BI28" i="30"/>
  <c r="AZ28" i="30"/>
  <c r="BJ28" i="30" s="1"/>
  <c r="AY28" i="30"/>
  <c r="Z28" i="30"/>
  <c r="Y28" i="30"/>
  <c r="M28" i="30"/>
  <c r="AM28" i="30" s="1"/>
  <c r="BK28" i="30" s="1"/>
  <c r="H28" i="30"/>
  <c r="N28" i="30" s="1"/>
  <c r="G28" i="30"/>
  <c r="BJ27" i="30"/>
  <c r="AZ27" i="30"/>
  <c r="AY27" i="30"/>
  <c r="BI27" i="30" s="1"/>
  <c r="Z27" i="30"/>
  <c r="Y27" i="30"/>
  <c r="N27" i="30"/>
  <c r="AN27" i="30" s="1"/>
  <c r="BL27" i="30" s="1"/>
  <c r="H27" i="30"/>
  <c r="G27" i="30"/>
  <c r="M27" i="30" s="1"/>
  <c r="AM27" i="30" s="1"/>
  <c r="BI26" i="30"/>
  <c r="AZ26" i="30"/>
  <c r="BJ26" i="30" s="1"/>
  <c r="AY26" i="30"/>
  <c r="Z26" i="30"/>
  <c r="Y26" i="30"/>
  <c r="M26" i="30"/>
  <c r="AM26" i="30" s="1"/>
  <c r="BK26" i="30" s="1"/>
  <c r="H26" i="30"/>
  <c r="N26" i="30" s="1"/>
  <c r="G26" i="30"/>
  <c r="BJ25" i="30"/>
  <c r="AZ25" i="30"/>
  <c r="AY25" i="30"/>
  <c r="BI25" i="30" s="1"/>
  <c r="Z25" i="30"/>
  <c r="Y25" i="30"/>
  <c r="N25" i="30"/>
  <c r="AN25" i="30" s="1"/>
  <c r="BL25" i="30" s="1"/>
  <c r="H25" i="30"/>
  <c r="G25" i="30"/>
  <c r="M25" i="30" s="1"/>
  <c r="AM25" i="30" s="1"/>
  <c r="BI24" i="30"/>
  <c r="AZ24" i="30"/>
  <c r="BJ24" i="30" s="1"/>
  <c r="AY24" i="30"/>
  <c r="Z24" i="30"/>
  <c r="Y24" i="30"/>
  <c r="M24" i="30"/>
  <c r="AM24" i="30" s="1"/>
  <c r="BK24" i="30" s="1"/>
  <c r="H24" i="30"/>
  <c r="N24" i="30" s="1"/>
  <c r="G24" i="30"/>
  <c r="BJ23" i="30"/>
  <c r="AZ23" i="30"/>
  <c r="AY23" i="30"/>
  <c r="BI23" i="30" s="1"/>
  <c r="Z23" i="30"/>
  <c r="Y23" i="30"/>
  <c r="N23" i="30"/>
  <c r="AN23" i="30" s="1"/>
  <c r="BL23" i="30" s="1"/>
  <c r="H23" i="30"/>
  <c r="G23" i="30"/>
  <c r="M23" i="30" s="1"/>
  <c r="AM23" i="30" s="1"/>
  <c r="BI22" i="30"/>
  <c r="AZ22" i="30"/>
  <c r="BJ22" i="30" s="1"/>
  <c r="AY22" i="30"/>
  <c r="Z22" i="30"/>
  <c r="Y22" i="30"/>
  <c r="M22" i="30"/>
  <c r="AM22" i="30" s="1"/>
  <c r="BK22" i="30" s="1"/>
  <c r="H22" i="30"/>
  <c r="N22" i="30" s="1"/>
  <c r="G22" i="30"/>
  <c r="BJ21" i="30"/>
  <c r="AZ21" i="30"/>
  <c r="AY21" i="30"/>
  <c r="BI21" i="30" s="1"/>
  <c r="Z21" i="30"/>
  <c r="Y21" i="30"/>
  <c r="N21" i="30"/>
  <c r="AN21" i="30" s="1"/>
  <c r="BL21" i="30" s="1"/>
  <c r="H21" i="30"/>
  <c r="G21" i="30"/>
  <c r="M21" i="30" s="1"/>
  <c r="AM21" i="30" s="1"/>
  <c r="BI20" i="30"/>
  <c r="AZ20" i="30"/>
  <c r="BJ20" i="30" s="1"/>
  <c r="AY20" i="30"/>
  <c r="Z20" i="30"/>
  <c r="Y20" i="30"/>
  <c r="M20" i="30"/>
  <c r="AM20" i="30" s="1"/>
  <c r="BK20" i="30" s="1"/>
  <c r="H20" i="30"/>
  <c r="N20" i="30" s="1"/>
  <c r="G20" i="30"/>
  <c r="BJ19" i="30"/>
  <c r="AZ19" i="30"/>
  <c r="AY19" i="30"/>
  <c r="BI19" i="30" s="1"/>
  <c r="Z19" i="30"/>
  <c r="Y19" i="30"/>
  <c r="N19" i="30"/>
  <c r="AN19" i="30" s="1"/>
  <c r="BL19" i="30" s="1"/>
  <c r="H19" i="30"/>
  <c r="G19" i="30"/>
  <c r="M19" i="30" s="1"/>
  <c r="AM19" i="30" s="1"/>
  <c r="BJ18" i="30"/>
  <c r="BI18" i="30"/>
  <c r="AZ18" i="30"/>
  <c r="AY18" i="30"/>
  <c r="Z18" i="30"/>
  <c r="Y18" i="30"/>
  <c r="N18" i="30"/>
  <c r="AN18" i="30" s="1"/>
  <c r="BL18" i="30" s="1"/>
  <c r="M18" i="30"/>
  <c r="AM18" i="30" s="1"/>
  <c r="BK18" i="30" s="1"/>
  <c r="H18" i="30"/>
  <c r="G18" i="30"/>
  <c r="BJ17" i="30"/>
  <c r="AZ17" i="30"/>
  <c r="AY17" i="30"/>
  <c r="BI17" i="30" s="1"/>
  <c r="Z17" i="30"/>
  <c r="Y17" i="30"/>
  <c r="N17" i="30"/>
  <c r="AN17" i="30" s="1"/>
  <c r="BL17" i="30" s="1"/>
  <c r="H17" i="30"/>
  <c r="G17" i="30"/>
  <c r="M17" i="30" s="1"/>
  <c r="AM17" i="30" s="1"/>
  <c r="BJ16" i="30"/>
  <c r="BI16" i="30"/>
  <c r="AZ16" i="30"/>
  <c r="AY16" i="30"/>
  <c r="Z16" i="30"/>
  <c r="Y16" i="30"/>
  <c r="N16" i="30"/>
  <c r="AN16" i="30" s="1"/>
  <c r="BL16" i="30" s="1"/>
  <c r="M16" i="30"/>
  <c r="AM16" i="30" s="1"/>
  <c r="BK16" i="30" s="1"/>
  <c r="H16" i="30"/>
  <c r="G16" i="30"/>
  <c r="BJ15" i="30"/>
  <c r="AZ15" i="30"/>
  <c r="AY15" i="30"/>
  <c r="BI15" i="30" s="1"/>
  <c r="Z15" i="30"/>
  <c r="Y15" i="30"/>
  <c r="N15" i="30"/>
  <c r="AN15" i="30" s="1"/>
  <c r="BL15" i="30" s="1"/>
  <c r="H15" i="30"/>
  <c r="G15" i="30"/>
  <c r="M15" i="30" s="1"/>
  <c r="AM15" i="30" s="1"/>
  <c r="BJ14" i="30"/>
  <c r="BI14" i="30"/>
  <c r="AZ14" i="30"/>
  <c r="AY14" i="30"/>
  <c r="Z14" i="30"/>
  <c r="Y14" i="30"/>
  <c r="N14" i="30"/>
  <c r="AN14" i="30" s="1"/>
  <c r="BL14" i="30" s="1"/>
  <c r="H14" i="30"/>
  <c r="G14" i="30"/>
  <c r="M14" i="30" s="1"/>
  <c r="AM14" i="30" s="1"/>
  <c r="BK14" i="30" s="1"/>
  <c r="BI13" i="30"/>
  <c r="AZ13" i="30"/>
  <c r="BJ13" i="30" s="1"/>
  <c r="AY13" i="30"/>
  <c r="Z13" i="30"/>
  <c r="Y13" i="30"/>
  <c r="M13" i="30"/>
  <c r="AM13" i="30" s="1"/>
  <c r="BK13" i="30" s="1"/>
  <c r="H13" i="30"/>
  <c r="N13" i="30" s="1"/>
  <c r="G13" i="30"/>
  <c r="BJ12" i="30"/>
  <c r="AZ12" i="30"/>
  <c r="AY12" i="30"/>
  <c r="BI12" i="30" s="1"/>
  <c r="AN12" i="30"/>
  <c r="BL12" i="30" s="1"/>
  <c r="Z12" i="30"/>
  <c r="Y12" i="30"/>
  <c r="N12" i="30"/>
  <c r="H12" i="30"/>
  <c r="G12" i="30"/>
  <c r="M12" i="30" s="1"/>
  <c r="AM12" i="30" s="1"/>
  <c r="BI11" i="30"/>
  <c r="AZ11" i="30"/>
  <c r="BJ11" i="30" s="1"/>
  <c r="AY11" i="30"/>
  <c r="Z11" i="30"/>
  <c r="Y11" i="30"/>
  <c r="M11" i="30"/>
  <c r="AM11" i="30" s="1"/>
  <c r="BK11" i="30" s="1"/>
  <c r="H11" i="30"/>
  <c r="N11" i="30" s="1"/>
  <c r="AN11" i="30" s="1"/>
  <c r="G11" i="30"/>
  <c r="BJ10" i="30"/>
  <c r="AZ10" i="30"/>
  <c r="AY10" i="30"/>
  <c r="BI10" i="30" s="1"/>
  <c r="Z10" i="30"/>
  <c r="Y10" i="30"/>
  <c r="N10" i="30"/>
  <c r="AN10" i="30" s="1"/>
  <c r="BL10" i="30" s="1"/>
  <c r="H10" i="30"/>
  <c r="G10" i="30"/>
  <c r="M10" i="30" s="1"/>
  <c r="AM10" i="30" s="1"/>
  <c r="BK10" i="30" s="1"/>
  <c r="BI9" i="30"/>
  <c r="AZ9" i="30"/>
  <c r="BJ9" i="30" s="1"/>
  <c r="AY9" i="30"/>
  <c r="Z9" i="30"/>
  <c r="Y9" i="30"/>
  <c r="M9" i="30"/>
  <c r="AM9" i="30" s="1"/>
  <c r="BK9" i="30" s="1"/>
  <c r="H9" i="30"/>
  <c r="N9" i="30" s="1"/>
  <c r="G9" i="30"/>
  <c r="BJ8" i="30"/>
  <c r="AZ8" i="30"/>
  <c r="AY8" i="30"/>
  <c r="BI8" i="30" s="1"/>
  <c r="AN8" i="30"/>
  <c r="BL8" i="30" s="1"/>
  <c r="Z8" i="30"/>
  <c r="Y8" i="30"/>
  <c r="N8" i="30"/>
  <c r="H8" i="30"/>
  <c r="G8" i="30"/>
  <c r="M8" i="30" s="1"/>
  <c r="AM8" i="30" s="1"/>
  <c r="BI7" i="30"/>
  <c r="AZ7" i="30"/>
  <c r="BJ7" i="30" s="1"/>
  <c r="AY7" i="30"/>
  <c r="Z7" i="30"/>
  <c r="Y7" i="30"/>
  <c r="M7" i="30"/>
  <c r="AM7" i="30" s="1"/>
  <c r="BK7" i="30" s="1"/>
  <c r="H7" i="30"/>
  <c r="N7" i="30" s="1"/>
  <c r="AN7" i="30" s="1"/>
  <c r="G7" i="30"/>
  <c r="AQ1" i="30"/>
  <c r="AA1" i="30"/>
  <c r="O1" i="30"/>
  <c r="A1" i="30"/>
  <c r="BH53" i="29"/>
  <c r="BG53" i="29"/>
  <c r="BF53" i="29"/>
  <c r="BE53" i="29"/>
  <c r="BD53" i="29"/>
  <c r="BC53" i="29"/>
  <c r="BB53" i="29"/>
  <c r="BA53" i="29"/>
  <c r="AX53" i="29"/>
  <c r="AW53" i="29"/>
  <c r="AV53" i="29"/>
  <c r="AZ53" i="29" s="1"/>
  <c r="AU53" i="29"/>
  <c r="AY53" i="29" s="1"/>
  <c r="AT53" i="29"/>
  <c r="AS53" i="29"/>
  <c r="AR53" i="29"/>
  <c r="BJ53" i="29" s="1"/>
  <c r="AQ53" i="29"/>
  <c r="AP53" i="29"/>
  <c r="AO53" i="29"/>
  <c r="AL53" i="29"/>
  <c r="AK53" i="29"/>
  <c r="AJ53" i="29"/>
  <c r="AI53" i="29"/>
  <c r="AH53" i="29"/>
  <c r="AG53" i="29"/>
  <c r="AF53" i="29"/>
  <c r="AE53" i="29"/>
  <c r="AD53" i="29"/>
  <c r="AC53" i="29"/>
  <c r="AB53" i="29"/>
  <c r="AA53" i="29"/>
  <c r="X53" i="29"/>
  <c r="W53" i="29"/>
  <c r="V53" i="29"/>
  <c r="U53" i="29"/>
  <c r="T53" i="29"/>
  <c r="S53" i="29"/>
  <c r="R53" i="29"/>
  <c r="Q53" i="29"/>
  <c r="P53" i="29"/>
  <c r="Z53" i="29" s="1"/>
  <c r="O53" i="29"/>
  <c r="Y53" i="29" s="1"/>
  <c r="L53" i="29"/>
  <c r="K53" i="29"/>
  <c r="J53" i="29"/>
  <c r="I53" i="29"/>
  <c r="F53" i="29"/>
  <c r="E53" i="29"/>
  <c r="D53" i="29"/>
  <c r="H53" i="29" s="1"/>
  <c r="N53" i="29" s="1"/>
  <c r="C53" i="29"/>
  <c r="G53" i="29" s="1"/>
  <c r="BJ52" i="29"/>
  <c r="BI52" i="29"/>
  <c r="AZ52" i="29"/>
  <c r="AY52" i="29"/>
  <c r="Z52" i="29"/>
  <c r="Y52" i="29"/>
  <c r="N52" i="29"/>
  <c r="AN52" i="29" s="1"/>
  <c r="BL52" i="29" s="1"/>
  <c r="M52" i="29"/>
  <c r="AM52" i="29" s="1"/>
  <c r="BK52" i="29" s="1"/>
  <c r="H52" i="29"/>
  <c r="G52" i="29"/>
  <c r="AZ51" i="29"/>
  <c r="BJ51" i="29" s="1"/>
  <c r="AY51" i="29"/>
  <c r="BI51" i="29" s="1"/>
  <c r="Z51" i="29"/>
  <c r="Y51" i="29"/>
  <c r="H51" i="29"/>
  <c r="N51" i="29" s="1"/>
  <c r="AN51" i="29" s="1"/>
  <c r="BL51" i="29" s="1"/>
  <c r="G51" i="29"/>
  <c r="M51" i="29" s="1"/>
  <c r="BJ50" i="29"/>
  <c r="BI50" i="29"/>
  <c r="AZ50" i="29"/>
  <c r="AY50" i="29"/>
  <c r="Z50" i="29"/>
  <c r="Y50" i="29"/>
  <c r="N50" i="29"/>
  <c r="AN50" i="29" s="1"/>
  <c r="BL50" i="29" s="1"/>
  <c r="H50" i="29"/>
  <c r="G50" i="29"/>
  <c r="M50" i="29" s="1"/>
  <c r="AZ49" i="29"/>
  <c r="BJ49" i="29" s="1"/>
  <c r="AY49" i="29"/>
  <c r="BI49" i="29" s="1"/>
  <c r="Z49" i="29"/>
  <c r="Y49" i="29"/>
  <c r="M49" i="29"/>
  <c r="AM49" i="29" s="1"/>
  <c r="BK49" i="29" s="1"/>
  <c r="H49" i="29"/>
  <c r="N49" i="29" s="1"/>
  <c r="AN49" i="29" s="1"/>
  <c r="G49" i="29"/>
  <c r="BJ48" i="29"/>
  <c r="AZ48" i="29"/>
  <c r="AY48" i="29"/>
  <c r="BI48" i="29" s="1"/>
  <c r="Z48" i="29"/>
  <c r="Y48" i="29"/>
  <c r="N48" i="29"/>
  <c r="AN48" i="29" s="1"/>
  <c r="BL48" i="29" s="1"/>
  <c r="M48" i="29"/>
  <c r="AM48" i="29" s="1"/>
  <c r="BK48" i="29" s="1"/>
  <c r="H48" i="29"/>
  <c r="G48" i="29"/>
  <c r="BI47" i="29"/>
  <c r="AZ47" i="29"/>
  <c r="BJ47" i="29" s="1"/>
  <c r="AY47" i="29"/>
  <c r="Z47" i="29"/>
  <c r="Y47" i="29"/>
  <c r="H47" i="29"/>
  <c r="N47" i="29" s="1"/>
  <c r="AN47" i="29" s="1"/>
  <c r="BL47" i="29" s="1"/>
  <c r="G47" i="29"/>
  <c r="M47" i="29" s="1"/>
  <c r="AM47" i="29" s="1"/>
  <c r="BK47" i="29" s="1"/>
  <c r="BJ46" i="29"/>
  <c r="BI46" i="29"/>
  <c r="AZ46" i="29"/>
  <c r="AY46" i="29"/>
  <c r="Z46" i="29"/>
  <c r="Y46" i="29"/>
  <c r="N46" i="29"/>
  <c r="AN46" i="29" s="1"/>
  <c r="BL46" i="29" s="1"/>
  <c r="H46" i="29"/>
  <c r="G46" i="29"/>
  <c r="M46" i="29" s="1"/>
  <c r="AM46" i="29" s="1"/>
  <c r="BK46" i="29" s="1"/>
  <c r="AZ45" i="29"/>
  <c r="BJ45" i="29" s="1"/>
  <c r="AY45" i="29"/>
  <c r="BI45" i="29" s="1"/>
  <c r="Z45" i="29"/>
  <c r="Y45" i="29"/>
  <c r="M45" i="29"/>
  <c r="AM45" i="29" s="1"/>
  <c r="H45" i="29"/>
  <c r="N45" i="29" s="1"/>
  <c r="AN45" i="29" s="1"/>
  <c r="G45" i="29"/>
  <c r="BJ44" i="29"/>
  <c r="AZ44" i="29"/>
  <c r="AY44" i="29"/>
  <c r="BI44" i="29" s="1"/>
  <c r="Z44" i="29"/>
  <c r="Y44" i="29"/>
  <c r="N44" i="29"/>
  <c r="AN44" i="29" s="1"/>
  <c r="BL44" i="29" s="1"/>
  <c r="M44" i="29"/>
  <c r="AM44" i="29" s="1"/>
  <c r="BK44" i="29" s="1"/>
  <c r="H44" i="29"/>
  <c r="G44" i="29"/>
  <c r="BI43" i="29"/>
  <c r="AZ43" i="29"/>
  <c r="BJ43" i="29" s="1"/>
  <c r="AY43" i="29"/>
  <c r="Z43" i="29"/>
  <c r="Y43" i="29"/>
  <c r="H43" i="29"/>
  <c r="N43" i="29" s="1"/>
  <c r="AN43" i="29" s="1"/>
  <c r="BL43" i="29" s="1"/>
  <c r="G43" i="29"/>
  <c r="M43" i="29" s="1"/>
  <c r="AM43" i="29" s="1"/>
  <c r="BJ42" i="29"/>
  <c r="BI42" i="29"/>
  <c r="AZ42" i="29"/>
  <c r="AY42" i="29"/>
  <c r="Z42" i="29"/>
  <c r="Y42" i="29"/>
  <c r="N42" i="29"/>
  <c r="AN42" i="29" s="1"/>
  <c r="BL42" i="29" s="1"/>
  <c r="H42" i="29"/>
  <c r="G42" i="29"/>
  <c r="M42" i="29" s="1"/>
  <c r="AZ41" i="29"/>
  <c r="BJ41" i="29" s="1"/>
  <c r="AY41" i="29"/>
  <c r="BI41" i="29" s="1"/>
  <c r="Z41" i="29"/>
  <c r="Y41" i="29"/>
  <c r="M41" i="29"/>
  <c r="AM41" i="29" s="1"/>
  <c r="BK41" i="29" s="1"/>
  <c r="H41" i="29"/>
  <c r="N41" i="29" s="1"/>
  <c r="AN41" i="29" s="1"/>
  <c r="G41" i="29"/>
  <c r="BJ40" i="29"/>
  <c r="AZ40" i="29"/>
  <c r="AY40" i="29"/>
  <c r="BI40" i="29" s="1"/>
  <c r="Z40" i="29"/>
  <c r="Y40" i="29"/>
  <c r="N40" i="29"/>
  <c r="AN40" i="29" s="1"/>
  <c r="BL40" i="29" s="1"/>
  <c r="M40" i="29"/>
  <c r="AM40" i="29" s="1"/>
  <c r="BK40" i="29" s="1"/>
  <c r="H40" i="29"/>
  <c r="G40" i="29"/>
  <c r="BI39" i="29"/>
  <c r="AZ39" i="29"/>
  <c r="BJ39" i="29" s="1"/>
  <c r="AY39" i="29"/>
  <c r="Z39" i="29"/>
  <c r="Y39" i="29"/>
  <c r="H39" i="29"/>
  <c r="N39" i="29" s="1"/>
  <c r="AN39" i="29" s="1"/>
  <c r="BL39" i="29" s="1"/>
  <c r="G39" i="29"/>
  <c r="M39" i="29" s="1"/>
  <c r="AM39" i="29" s="1"/>
  <c r="BJ38" i="29"/>
  <c r="BI38" i="29"/>
  <c r="AZ38" i="29"/>
  <c r="AY38" i="29"/>
  <c r="Z38" i="29"/>
  <c r="Y38" i="29"/>
  <c r="N38" i="29"/>
  <c r="AN38" i="29" s="1"/>
  <c r="BL38" i="29" s="1"/>
  <c r="H38" i="29"/>
  <c r="G38" i="29"/>
  <c r="M38" i="29" s="1"/>
  <c r="AM38" i="29" s="1"/>
  <c r="BK38" i="29" s="1"/>
  <c r="BI37" i="29"/>
  <c r="AZ37" i="29"/>
  <c r="BJ37" i="29" s="1"/>
  <c r="AY37" i="29"/>
  <c r="Z37" i="29"/>
  <c r="Y37" i="29"/>
  <c r="H37" i="29"/>
  <c r="N37" i="29" s="1"/>
  <c r="G37" i="29"/>
  <c r="M37" i="29" s="1"/>
  <c r="BJ36" i="29"/>
  <c r="AZ36" i="29"/>
  <c r="AY36" i="29"/>
  <c r="BI36" i="29" s="1"/>
  <c r="Z36" i="29"/>
  <c r="Y36" i="29"/>
  <c r="N36" i="29"/>
  <c r="AN36" i="29" s="1"/>
  <c r="BL36" i="29" s="1"/>
  <c r="H36" i="29"/>
  <c r="G36" i="29"/>
  <c r="M36" i="29" s="1"/>
  <c r="AM36" i="29" s="1"/>
  <c r="BK36" i="29" s="1"/>
  <c r="BI35" i="29"/>
  <c r="AZ35" i="29"/>
  <c r="BJ35" i="29" s="1"/>
  <c r="AY35" i="29"/>
  <c r="Z35" i="29"/>
  <c r="Y35" i="29"/>
  <c r="H35" i="29"/>
  <c r="N35" i="29" s="1"/>
  <c r="G35" i="29"/>
  <c r="M35" i="29" s="1"/>
  <c r="BJ34" i="29"/>
  <c r="AZ34" i="29"/>
  <c r="AY34" i="29"/>
  <c r="BI34" i="29" s="1"/>
  <c r="Z34" i="29"/>
  <c r="Y34" i="29"/>
  <c r="N34" i="29"/>
  <c r="AN34" i="29" s="1"/>
  <c r="BL34" i="29" s="1"/>
  <c r="H34" i="29"/>
  <c r="G34" i="29"/>
  <c r="M34" i="29" s="1"/>
  <c r="AM34" i="29" s="1"/>
  <c r="BK34" i="29" s="1"/>
  <c r="BI33" i="29"/>
  <c r="AZ33" i="29"/>
  <c r="BJ33" i="29" s="1"/>
  <c r="AY33" i="29"/>
  <c r="Z33" i="29"/>
  <c r="Y33" i="29"/>
  <c r="H33" i="29"/>
  <c r="N33" i="29" s="1"/>
  <c r="G33" i="29"/>
  <c r="M33" i="29" s="1"/>
  <c r="BI32" i="29"/>
  <c r="AZ32" i="29"/>
  <c r="BJ32" i="29" s="1"/>
  <c r="AY32" i="29"/>
  <c r="AM32" i="29"/>
  <c r="BK32" i="29" s="1"/>
  <c r="Z32" i="29"/>
  <c r="Y32" i="29"/>
  <c r="M32" i="29"/>
  <c r="H32" i="29"/>
  <c r="N32" i="29" s="1"/>
  <c r="AN32" i="29" s="1"/>
  <c r="BL32" i="29" s="1"/>
  <c r="G32" i="29"/>
  <c r="BJ31" i="29"/>
  <c r="AZ31" i="29"/>
  <c r="AY31" i="29"/>
  <c r="BI31" i="29" s="1"/>
  <c r="AN31" i="29"/>
  <c r="BL31" i="29" s="1"/>
  <c r="Z31" i="29"/>
  <c r="Y31" i="29"/>
  <c r="N31" i="29"/>
  <c r="H31" i="29"/>
  <c r="G31" i="29"/>
  <c r="M31" i="29" s="1"/>
  <c r="BI30" i="29"/>
  <c r="AZ30" i="29"/>
  <c r="BJ30" i="29" s="1"/>
  <c r="AY30" i="29"/>
  <c r="AM30" i="29"/>
  <c r="BK30" i="29" s="1"/>
  <c r="Z30" i="29"/>
  <c r="Y30" i="29"/>
  <c r="M30" i="29"/>
  <c r="H30" i="29"/>
  <c r="N30" i="29" s="1"/>
  <c r="AN30" i="29" s="1"/>
  <c r="BL30" i="29" s="1"/>
  <c r="G30" i="29"/>
  <c r="BJ29" i="29"/>
  <c r="AZ29" i="29"/>
  <c r="AY29" i="29"/>
  <c r="BI29" i="29" s="1"/>
  <c r="AN29" i="29"/>
  <c r="BL29" i="29" s="1"/>
  <c r="Z29" i="29"/>
  <c r="Y29" i="29"/>
  <c r="N29" i="29"/>
  <c r="H29" i="29"/>
  <c r="G29" i="29"/>
  <c r="M29" i="29" s="1"/>
  <c r="BI28" i="29"/>
  <c r="AZ28" i="29"/>
  <c r="BJ28" i="29" s="1"/>
  <c r="AY28" i="29"/>
  <c r="AM28" i="29"/>
  <c r="BK28" i="29" s="1"/>
  <c r="Z28" i="29"/>
  <c r="Y28" i="29"/>
  <c r="M28" i="29"/>
  <c r="H28" i="29"/>
  <c r="N28" i="29" s="1"/>
  <c r="AN28" i="29" s="1"/>
  <c r="BL28" i="29" s="1"/>
  <c r="G28" i="29"/>
  <c r="BJ27" i="29"/>
  <c r="AZ27" i="29"/>
  <c r="AY27" i="29"/>
  <c r="BI27" i="29" s="1"/>
  <c r="AN27" i="29"/>
  <c r="BL27" i="29" s="1"/>
  <c r="Z27" i="29"/>
  <c r="Y27" i="29"/>
  <c r="N27" i="29"/>
  <c r="H27" i="29"/>
  <c r="G27" i="29"/>
  <c r="M27" i="29" s="1"/>
  <c r="BI26" i="29"/>
  <c r="AZ26" i="29"/>
  <c r="BJ26" i="29" s="1"/>
  <c r="AY26" i="29"/>
  <c r="AM26" i="29"/>
  <c r="BK26" i="29" s="1"/>
  <c r="Z26" i="29"/>
  <c r="Y26" i="29"/>
  <c r="M26" i="29"/>
  <c r="H26" i="29"/>
  <c r="N26" i="29" s="1"/>
  <c r="AN26" i="29" s="1"/>
  <c r="BL26" i="29" s="1"/>
  <c r="G26" i="29"/>
  <c r="BJ25" i="29"/>
  <c r="AZ25" i="29"/>
  <c r="AY25" i="29"/>
  <c r="BI25" i="29" s="1"/>
  <c r="AN25" i="29"/>
  <c r="BL25" i="29" s="1"/>
  <c r="Z25" i="29"/>
  <c r="Y25" i="29"/>
  <c r="N25" i="29"/>
  <c r="H25" i="29"/>
  <c r="G25" i="29"/>
  <c r="M25" i="29" s="1"/>
  <c r="BI24" i="29"/>
  <c r="AZ24" i="29"/>
  <c r="BJ24" i="29" s="1"/>
  <c r="AY24" i="29"/>
  <c r="AM24" i="29"/>
  <c r="BK24" i="29" s="1"/>
  <c r="Z24" i="29"/>
  <c r="Y24" i="29"/>
  <c r="M24" i="29"/>
  <c r="H24" i="29"/>
  <c r="N24" i="29" s="1"/>
  <c r="AN24" i="29" s="1"/>
  <c r="BL24" i="29" s="1"/>
  <c r="G24" i="29"/>
  <c r="BJ23" i="29"/>
  <c r="AZ23" i="29"/>
  <c r="AY23" i="29"/>
  <c r="BI23" i="29" s="1"/>
  <c r="AN23" i="29"/>
  <c r="BL23" i="29" s="1"/>
  <c r="Z23" i="29"/>
  <c r="Y23" i="29"/>
  <c r="N23" i="29"/>
  <c r="H23" i="29"/>
  <c r="G23" i="29"/>
  <c r="M23" i="29" s="1"/>
  <c r="BI22" i="29"/>
  <c r="AZ22" i="29"/>
  <c r="BJ22" i="29" s="1"/>
  <c r="AY22" i="29"/>
  <c r="AM22" i="29"/>
  <c r="BK22" i="29" s="1"/>
  <c r="Z22" i="29"/>
  <c r="Y22" i="29"/>
  <c r="M22" i="29"/>
  <c r="H22" i="29"/>
  <c r="N22" i="29" s="1"/>
  <c r="AN22" i="29" s="1"/>
  <c r="BL22" i="29" s="1"/>
  <c r="G22" i="29"/>
  <c r="BJ21" i="29"/>
  <c r="AZ21" i="29"/>
  <c r="AY21" i="29"/>
  <c r="BI21" i="29" s="1"/>
  <c r="AN21" i="29"/>
  <c r="BL21" i="29" s="1"/>
  <c r="Z21" i="29"/>
  <c r="Y21" i="29"/>
  <c r="N21" i="29"/>
  <c r="H21" i="29"/>
  <c r="G21" i="29"/>
  <c r="M21" i="29" s="1"/>
  <c r="BI20" i="29"/>
  <c r="AZ20" i="29"/>
  <c r="BJ20" i="29" s="1"/>
  <c r="AY20" i="29"/>
  <c r="AM20" i="29"/>
  <c r="BK20" i="29" s="1"/>
  <c r="Z20" i="29"/>
  <c r="Y20" i="29"/>
  <c r="M20" i="29"/>
  <c r="H20" i="29"/>
  <c r="N20" i="29" s="1"/>
  <c r="AN20" i="29" s="1"/>
  <c r="BL20" i="29" s="1"/>
  <c r="G20" i="29"/>
  <c r="BJ19" i="29"/>
  <c r="BI19" i="29"/>
  <c r="AZ19" i="29"/>
  <c r="AY19" i="29"/>
  <c r="Z19" i="29"/>
  <c r="Y19" i="29"/>
  <c r="N19" i="29"/>
  <c r="AN19" i="29" s="1"/>
  <c r="BL19" i="29" s="1"/>
  <c r="M19" i="29"/>
  <c r="AM19" i="29" s="1"/>
  <c r="BK19" i="29" s="1"/>
  <c r="H19" i="29"/>
  <c r="G19" i="29"/>
  <c r="BI18" i="29"/>
  <c r="AZ18" i="29"/>
  <c r="BJ18" i="29" s="1"/>
  <c r="AY18" i="29"/>
  <c r="Z18" i="29"/>
  <c r="Y18" i="29"/>
  <c r="H18" i="29"/>
  <c r="N18" i="29" s="1"/>
  <c r="AN18" i="29" s="1"/>
  <c r="BL18" i="29" s="1"/>
  <c r="G18" i="29"/>
  <c r="M18" i="29" s="1"/>
  <c r="AM18" i="29" s="1"/>
  <c r="BK18" i="29" s="1"/>
  <c r="BJ17" i="29"/>
  <c r="BI17" i="29"/>
  <c r="AZ17" i="29"/>
  <c r="AY17" i="29"/>
  <c r="Z17" i="29"/>
  <c r="Y17" i="29"/>
  <c r="N17" i="29"/>
  <c r="AN17" i="29" s="1"/>
  <c r="BL17" i="29" s="1"/>
  <c r="M17" i="29"/>
  <c r="AM17" i="29" s="1"/>
  <c r="BK17" i="29" s="1"/>
  <c r="H17" i="29"/>
  <c r="G17" i="29"/>
  <c r="BI16" i="29"/>
  <c r="AZ16" i="29"/>
  <c r="BJ16" i="29" s="1"/>
  <c r="AY16" i="29"/>
  <c r="Z16" i="29"/>
  <c r="Y16" i="29"/>
  <c r="H16" i="29"/>
  <c r="N16" i="29" s="1"/>
  <c r="AN16" i="29" s="1"/>
  <c r="BL16" i="29" s="1"/>
  <c r="G16" i="29"/>
  <c r="M16" i="29" s="1"/>
  <c r="AM16" i="29" s="1"/>
  <c r="BK16" i="29" s="1"/>
  <c r="BJ15" i="29"/>
  <c r="BI15" i="29"/>
  <c r="AZ15" i="29"/>
  <c r="AY15" i="29"/>
  <c r="Z15" i="29"/>
  <c r="Y15" i="29"/>
  <c r="N15" i="29"/>
  <c r="AN15" i="29" s="1"/>
  <c r="BL15" i="29" s="1"/>
  <c r="M15" i="29"/>
  <c r="AM15" i="29" s="1"/>
  <c r="BK15" i="29" s="1"/>
  <c r="H15" i="29"/>
  <c r="G15" i="29"/>
  <c r="BI14" i="29"/>
  <c r="AZ14" i="29"/>
  <c r="BJ14" i="29" s="1"/>
  <c r="AY14" i="29"/>
  <c r="Z14" i="29"/>
  <c r="Y14" i="29"/>
  <c r="H14" i="29"/>
  <c r="N14" i="29" s="1"/>
  <c r="AN14" i="29" s="1"/>
  <c r="BL14" i="29" s="1"/>
  <c r="G14" i="29"/>
  <c r="M14" i="29" s="1"/>
  <c r="AM14" i="29" s="1"/>
  <c r="BK14" i="29" s="1"/>
  <c r="BJ13" i="29"/>
  <c r="BI13" i="29"/>
  <c r="AZ13" i="29"/>
  <c r="AY13" i="29"/>
  <c r="Z13" i="29"/>
  <c r="Y13" i="29"/>
  <c r="N13" i="29"/>
  <c r="AN13" i="29" s="1"/>
  <c r="BL13" i="29" s="1"/>
  <c r="M13" i="29"/>
  <c r="AM13" i="29" s="1"/>
  <c r="BK13" i="29" s="1"/>
  <c r="H13" i="29"/>
  <c r="G13" i="29"/>
  <c r="BK12" i="29"/>
  <c r="AZ12" i="29"/>
  <c r="BJ12" i="29" s="1"/>
  <c r="AY12" i="29"/>
  <c r="BI12" i="29" s="1"/>
  <c r="Z12" i="29"/>
  <c r="Y12" i="29"/>
  <c r="H12" i="29"/>
  <c r="N12" i="29" s="1"/>
  <c r="AN12" i="29" s="1"/>
  <c r="BL12" i="29" s="1"/>
  <c r="G12" i="29"/>
  <c r="M12" i="29" s="1"/>
  <c r="AM12" i="29" s="1"/>
  <c r="BJ11" i="29"/>
  <c r="BI11" i="29"/>
  <c r="AZ11" i="29"/>
  <c r="AY11" i="29"/>
  <c r="Z11" i="29"/>
  <c r="Y11" i="29"/>
  <c r="N11" i="29"/>
  <c r="AN11" i="29" s="1"/>
  <c r="BL11" i="29" s="1"/>
  <c r="M11" i="29"/>
  <c r="AM11" i="29" s="1"/>
  <c r="BK11" i="29" s="1"/>
  <c r="H11" i="29"/>
  <c r="G11" i="29"/>
  <c r="BK10" i="29"/>
  <c r="AZ10" i="29"/>
  <c r="BJ10" i="29" s="1"/>
  <c r="AY10" i="29"/>
  <c r="BI10" i="29" s="1"/>
  <c r="AM10" i="29"/>
  <c r="Z10" i="29"/>
  <c r="Y10" i="29"/>
  <c r="M10" i="29"/>
  <c r="H10" i="29"/>
  <c r="N10" i="29" s="1"/>
  <c r="AN10" i="29" s="1"/>
  <c r="BL10" i="29" s="1"/>
  <c r="G10" i="29"/>
  <c r="BJ9" i="29"/>
  <c r="BI9" i="29"/>
  <c r="AZ9" i="29"/>
  <c r="AY9" i="29"/>
  <c r="AM9" i="29"/>
  <c r="BK9" i="29" s="1"/>
  <c r="Z9" i="29"/>
  <c r="Y9" i="29"/>
  <c r="M9" i="29"/>
  <c r="H9" i="29"/>
  <c r="N9" i="29" s="1"/>
  <c r="AN9" i="29" s="1"/>
  <c r="BL9" i="29" s="1"/>
  <c r="G9" i="29"/>
  <c r="AZ8" i="29"/>
  <c r="BJ8" i="29" s="1"/>
  <c r="AY8" i="29"/>
  <c r="BI8" i="29" s="1"/>
  <c r="Z8" i="29"/>
  <c r="Y8" i="29"/>
  <c r="H8" i="29"/>
  <c r="N8" i="29" s="1"/>
  <c r="AN8" i="29" s="1"/>
  <c r="BL8" i="29" s="1"/>
  <c r="G8" i="29"/>
  <c r="M8" i="29" s="1"/>
  <c r="AM8" i="29" s="1"/>
  <c r="BK8" i="29" s="1"/>
  <c r="BJ7" i="29"/>
  <c r="BI7" i="29"/>
  <c r="AZ7" i="29"/>
  <c r="AY7" i="29"/>
  <c r="Z7" i="29"/>
  <c r="Y7" i="29"/>
  <c r="N7" i="29"/>
  <c r="AN7" i="29" s="1"/>
  <c r="BL7" i="29" s="1"/>
  <c r="M7" i="29"/>
  <c r="AM7" i="29" s="1"/>
  <c r="BK7" i="29" s="1"/>
  <c r="H7" i="29"/>
  <c r="G7" i="29"/>
  <c r="BH53" i="28"/>
  <c r="BG53" i="28"/>
  <c r="BF53" i="28"/>
  <c r="BE53" i="28"/>
  <c r="BD53" i="28"/>
  <c r="BC53" i="28"/>
  <c r="BB53" i="28"/>
  <c r="BA53" i="28"/>
  <c r="AX53" i="28"/>
  <c r="AW53" i="28"/>
  <c r="AV53" i="28"/>
  <c r="AU53" i="28"/>
  <c r="AY53" i="28" s="1"/>
  <c r="AT53" i="28"/>
  <c r="AZ53" i="28" s="1"/>
  <c r="AS53" i="28"/>
  <c r="AR53" i="28"/>
  <c r="BJ53" i="28" s="1"/>
  <c r="AQ53" i="28"/>
  <c r="AP53" i="28"/>
  <c r="AO53" i="28"/>
  <c r="AL53" i="28"/>
  <c r="AK53" i="28"/>
  <c r="AJ53" i="28"/>
  <c r="AI53" i="28"/>
  <c r="AH53" i="28"/>
  <c r="AG53" i="28"/>
  <c r="AF53" i="28"/>
  <c r="AE53" i="28"/>
  <c r="AD53" i="28"/>
  <c r="AC53" i="28"/>
  <c r="AB53" i="28"/>
  <c r="AA53" i="28"/>
  <c r="X53" i="28"/>
  <c r="W53" i="28"/>
  <c r="V53" i="28"/>
  <c r="U53" i="28"/>
  <c r="T53" i="28"/>
  <c r="S53" i="28"/>
  <c r="R53" i="28"/>
  <c r="Q53" i="28"/>
  <c r="P53" i="28"/>
  <c r="Z53" i="28" s="1"/>
  <c r="O53" i="28"/>
  <c r="Y53" i="28" s="1"/>
  <c r="L53" i="28"/>
  <c r="K53" i="28"/>
  <c r="J53" i="28"/>
  <c r="I53" i="28"/>
  <c r="F53" i="28"/>
  <c r="E53" i="28"/>
  <c r="D53" i="28"/>
  <c r="H53" i="28" s="1"/>
  <c r="N53" i="28" s="1"/>
  <c r="AN53" i="28" s="1"/>
  <c r="C53" i="28"/>
  <c r="G53" i="28" s="1"/>
  <c r="BJ52" i="28"/>
  <c r="BI52" i="28"/>
  <c r="AZ52" i="28"/>
  <c r="AY52" i="28"/>
  <c r="AM52" i="28"/>
  <c r="BK52" i="28" s="1"/>
  <c r="Z52" i="28"/>
  <c r="Y52" i="28"/>
  <c r="M52" i="28"/>
  <c r="H52" i="28"/>
  <c r="N52" i="28" s="1"/>
  <c r="AN52" i="28" s="1"/>
  <c r="BL52" i="28" s="1"/>
  <c r="G52" i="28"/>
  <c r="AZ51" i="28"/>
  <c r="BJ51" i="28" s="1"/>
  <c r="AY51" i="28"/>
  <c r="BI51" i="28" s="1"/>
  <c r="Z51" i="28"/>
  <c r="Y51" i="28"/>
  <c r="H51" i="28"/>
  <c r="N51" i="28" s="1"/>
  <c r="AN51" i="28" s="1"/>
  <c r="BL51" i="28" s="1"/>
  <c r="G51" i="28"/>
  <c r="M51" i="28" s="1"/>
  <c r="AM51" i="28" s="1"/>
  <c r="BK51" i="28" s="1"/>
  <c r="BJ50" i="28"/>
  <c r="BI50" i="28"/>
  <c r="AZ50" i="28"/>
  <c r="AY50" i="28"/>
  <c r="Z50" i="28"/>
  <c r="Y50" i="28"/>
  <c r="N50" i="28"/>
  <c r="AN50" i="28" s="1"/>
  <c r="BL50" i="28" s="1"/>
  <c r="M50" i="28"/>
  <c r="AM50" i="28" s="1"/>
  <c r="BK50" i="28" s="1"/>
  <c r="H50" i="28"/>
  <c r="G50" i="28"/>
  <c r="AZ49" i="28"/>
  <c r="BJ49" i="28" s="1"/>
  <c r="AY49" i="28"/>
  <c r="BI49" i="28" s="1"/>
  <c r="Z49" i="28"/>
  <c r="Y49" i="28"/>
  <c r="H49" i="28"/>
  <c r="N49" i="28" s="1"/>
  <c r="AN49" i="28" s="1"/>
  <c r="BL49" i="28" s="1"/>
  <c r="G49" i="28"/>
  <c r="M49" i="28" s="1"/>
  <c r="BJ48" i="28"/>
  <c r="BI48" i="28"/>
  <c r="AZ48" i="28"/>
  <c r="AY48" i="28"/>
  <c r="Z48" i="28"/>
  <c r="Y48" i="28"/>
  <c r="N48" i="28"/>
  <c r="AN48" i="28" s="1"/>
  <c r="BL48" i="28" s="1"/>
  <c r="M48" i="28"/>
  <c r="AM48" i="28" s="1"/>
  <c r="H48" i="28"/>
  <c r="G48" i="28"/>
  <c r="AZ47" i="28"/>
  <c r="BJ47" i="28" s="1"/>
  <c r="AY47" i="28"/>
  <c r="BI47" i="28" s="1"/>
  <c r="Z47" i="28"/>
  <c r="Y47" i="28"/>
  <c r="H47" i="28"/>
  <c r="N47" i="28" s="1"/>
  <c r="AN47" i="28" s="1"/>
  <c r="BL47" i="28" s="1"/>
  <c r="G47" i="28"/>
  <c r="M47" i="28" s="1"/>
  <c r="AM47" i="28" s="1"/>
  <c r="BK47" i="28" s="1"/>
  <c r="BJ46" i="28"/>
  <c r="BI46" i="28"/>
  <c r="AZ46" i="28"/>
  <c r="AY46" i="28"/>
  <c r="Z46" i="28"/>
  <c r="Y46" i="28"/>
  <c r="N46" i="28"/>
  <c r="AN46" i="28" s="1"/>
  <c r="BL46" i="28" s="1"/>
  <c r="M46" i="28"/>
  <c r="AM46" i="28" s="1"/>
  <c r="BK46" i="28" s="1"/>
  <c r="H46" i="28"/>
  <c r="G46" i="28"/>
  <c r="AZ45" i="28"/>
  <c r="BJ45" i="28" s="1"/>
  <c r="AY45" i="28"/>
  <c r="BI45" i="28" s="1"/>
  <c r="Z45" i="28"/>
  <c r="Y45" i="28"/>
  <c r="H45" i="28"/>
  <c r="N45" i="28" s="1"/>
  <c r="AN45" i="28" s="1"/>
  <c r="BL45" i="28" s="1"/>
  <c r="G45" i="28"/>
  <c r="M45" i="28" s="1"/>
  <c r="BJ44" i="28"/>
  <c r="BI44" i="28"/>
  <c r="AZ44" i="28"/>
  <c r="AY44" i="28"/>
  <c r="Z44" i="28"/>
  <c r="Y44" i="28"/>
  <c r="N44" i="28"/>
  <c r="AN44" i="28" s="1"/>
  <c r="BL44" i="28" s="1"/>
  <c r="M44" i="28"/>
  <c r="AM44" i="28" s="1"/>
  <c r="H44" i="28"/>
  <c r="G44" i="28"/>
  <c r="AZ43" i="28"/>
  <c r="BJ43" i="28" s="1"/>
  <c r="AY43" i="28"/>
  <c r="BI43" i="28" s="1"/>
  <c r="Z43" i="28"/>
  <c r="Y43" i="28"/>
  <c r="H43" i="28"/>
  <c r="N43" i="28" s="1"/>
  <c r="AN43" i="28" s="1"/>
  <c r="BL43" i="28" s="1"/>
  <c r="G43" i="28"/>
  <c r="M43" i="28" s="1"/>
  <c r="AM43" i="28" s="1"/>
  <c r="BK43" i="28" s="1"/>
  <c r="BJ42" i="28"/>
  <c r="BI42" i="28"/>
  <c r="AZ42" i="28"/>
  <c r="AY42" i="28"/>
  <c r="Z42" i="28"/>
  <c r="Y42" i="28"/>
  <c r="N42" i="28"/>
  <c r="AN42" i="28" s="1"/>
  <c r="BL42" i="28" s="1"/>
  <c r="M42" i="28"/>
  <c r="AM42" i="28" s="1"/>
  <c r="BK42" i="28" s="1"/>
  <c r="H42" i="28"/>
  <c r="G42" i="28"/>
  <c r="AZ41" i="28"/>
  <c r="BJ41" i="28" s="1"/>
  <c r="AY41" i="28"/>
  <c r="BI41" i="28" s="1"/>
  <c r="Z41" i="28"/>
  <c r="Y41" i="28"/>
  <c r="H41" i="28"/>
  <c r="N41" i="28" s="1"/>
  <c r="AN41" i="28" s="1"/>
  <c r="BL41" i="28" s="1"/>
  <c r="G41" i="28"/>
  <c r="M41" i="28" s="1"/>
  <c r="BJ40" i="28"/>
  <c r="BI40" i="28"/>
  <c r="AZ40" i="28"/>
  <c r="AY40" i="28"/>
  <c r="Z40" i="28"/>
  <c r="Y40" i="28"/>
  <c r="N40" i="28"/>
  <c r="AN40" i="28" s="1"/>
  <c r="BL40" i="28" s="1"/>
  <c r="M40" i="28"/>
  <c r="AM40" i="28" s="1"/>
  <c r="BK40" i="28" s="1"/>
  <c r="H40" i="28"/>
  <c r="G40" i="28"/>
  <c r="AZ39" i="28"/>
  <c r="BJ39" i="28" s="1"/>
  <c r="AY39" i="28"/>
  <c r="BI39" i="28" s="1"/>
  <c r="Z39" i="28"/>
  <c r="Y39" i="28"/>
  <c r="H39" i="28"/>
  <c r="N39" i="28" s="1"/>
  <c r="AN39" i="28" s="1"/>
  <c r="BL39" i="28" s="1"/>
  <c r="G39" i="28"/>
  <c r="M39" i="28" s="1"/>
  <c r="AM39" i="28" s="1"/>
  <c r="BK39" i="28" s="1"/>
  <c r="BJ38" i="28"/>
  <c r="BI38" i="28"/>
  <c r="AZ38" i="28"/>
  <c r="AY38" i="28"/>
  <c r="Z38" i="28"/>
  <c r="Y38" i="28"/>
  <c r="N38" i="28"/>
  <c r="AN38" i="28" s="1"/>
  <c r="BL38" i="28" s="1"/>
  <c r="M38" i="28"/>
  <c r="AM38" i="28" s="1"/>
  <c r="BK38" i="28" s="1"/>
  <c r="H38" i="28"/>
  <c r="G38" i="28"/>
  <c r="AZ37" i="28"/>
  <c r="BJ37" i="28" s="1"/>
  <c r="AY37" i="28"/>
  <c r="BI37" i="28" s="1"/>
  <c r="Z37" i="28"/>
  <c r="Y37" i="28"/>
  <c r="H37" i="28"/>
  <c r="N37" i="28" s="1"/>
  <c r="AN37" i="28" s="1"/>
  <c r="BL37" i="28" s="1"/>
  <c r="G37" i="28"/>
  <c r="M37" i="28" s="1"/>
  <c r="BJ36" i="28"/>
  <c r="BI36" i="28"/>
  <c r="AZ36" i="28"/>
  <c r="AY36" i="28"/>
  <c r="Z36" i="28"/>
  <c r="Y36" i="28"/>
  <c r="N36" i="28"/>
  <c r="AN36" i="28" s="1"/>
  <c r="BL36" i="28" s="1"/>
  <c r="M36" i="28"/>
  <c r="AM36" i="28" s="1"/>
  <c r="H36" i="28"/>
  <c r="G36" i="28"/>
  <c r="AZ35" i="28"/>
  <c r="BJ35" i="28" s="1"/>
  <c r="AY35" i="28"/>
  <c r="BI35" i="28" s="1"/>
  <c r="Z35" i="28"/>
  <c r="Y35" i="28"/>
  <c r="H35" i="28"/>
  <c r="N35" i="28" s="1"/>
  <c r="AN35" i="28" s="1"/>
  <c r="BL35" i="28" s="1"/>
  <c r="G35" i="28"/>
  <c r="M35" i="28" s="1"/>
  <c r="AM35" i="28" s="1"/>
  <c r="BK35" i="28" s="1"/>
  <c r="BJ34" i="28"/>
  <c r="BI34" i="28"/>
  <c r="AZ34" i="28"/>
  <c r="AY34" i="28"/>
  <c r="Z34" i="28"/>
  <c r="Y34" i="28"/>
  <c r="N34" i="28"/>
  <c r="AN34" i="28" s="1"/>
  <c r="BL34" i="28" s="1"/>
  <c r="M34" i="28"/>
  <c r="AM34" i="28" s="1"/>
  <c r="BK34" i="28" s="1"/>
  <c r="H34" i="28"/>
  <c r="G34" i="28"/>
  <c r="AZ33" i="28"/>
  <c r="BJ33" i="28" s="1"/>
  <c r="AY33" i="28"/>
  <c r="BI33" i="28" s="1"/>
  <c r="Z33" i="28"/>
  <c r="Y33" i="28"/>
  <c r="H33" i="28"/>
  <c r="N33" i="28" s="1"/>
  <c r="AN33" i="28" s="1"/>
  <c r="BL33" i="28" s="1"/>
  <c r="G33" i="28"/>
  <c r="M33" i="28" s="1"/>
  <c r="BJ32" i="28"/>
  <c r="BI32" i="28"/>
  <c r="AZ32" i="28"/>
  <c r="AY32" i="28"/>
  <c r="Z32" i="28"/>
  <c r="Y32" i="28"/>
  <c r="N32" i="28"/>
  <c r="AN32" i="28" s="1"/>
  <c r="BL32" i="28" s="1"/>
  <c r="M32" i="28"/>
  <c r="AM32" i="28" s="1"/>
  <c r="H32" i="28"/>
  <c r="G32" i="28"/>
  <c r="AZ31" i="28"/>
  <c r="BJ31" i="28" s="1"/>
  <c r="AY31" i="28"/>
  <c r="BI31" i="28" s="1"/>
  <c r="Z31" i="28"/>
  <c r="Y31" i="28"/>
  <c r="H31" i="28"/>
  <c r="N31" i="28" s="1"/>
  <c r="AN31" i="28" s="1"/>
  <c r="BL31" i="28" s="1"/>
  <c r="G31" i="28"/>
  <c r="M31" i="28" s="1"/>
  <c r="AM31" i="28" s="1"/>
  <c r="BK31" i="28" s="1"/>
  <c r="BJ30" i="28"/>
  <c r="BI30" i="28"/>
  <c r="AZ30" i="28"/>
  <c r="AY30" i="28"/>
  <c r="Z30" i="28"/>
  <c r="Y30" i="28"/>
  <c r="N30" i="28"/>
  <c r="AN30" i="28" s="1"/>
  <c r="BL30" i="28" s="1"/>
  <c r="M30" i="28"/>
  <c r="AM30" i="28" s="1"/>
  <c r="BK30" i="28" s="1"/>
  <c r="H30" i="28"/>
  <c r="G30" i="28"/>
  <c r="AZ29" i="28"/>
  <c r="BJ29" i="28" s="1"/>
  <c r="AY29" i="28"/>
  <c r="BI29" i="28" s="1"/>
  <c r="Z29" i="28"/>
  <c r="Y29" i="28"/>
  <c r="H29" i="28"/>
  <c r="N29" i="28" s="1"/>
  <c r="AN29" i="28" s="1"/>
  <c r="BL29" i="28" s="1"/>
  <c r="G29" i="28"/>
  <c r="M29" i="28" s="1"/>
  <c r="BJ28" i="28"/>
  <c r="BI28" i="28"/>
  <c r="AZ28" i="28"/>
  <c r="AY28" i="28"/>
  <c r="Z28" i="28"/>
  <c r="Y28" i="28"/>
  <c r="N28" i="28"/>
  <c r="AN28" i="28" s="1"/>
  <c r="BL28" i="28" s="1"/>
  <c r="M28" i="28"/>
  <c r="AM28" i="28" s="1"/>
  <c r="H28" i="28"/>
  <c r="G28" i="28"/>
  <c r="AZ27" i="28"/>
  <c r="BJ27" i="28" s="1"/>
  <c r="AY27" i="28"/>
  <c r="BI27" i="28" s="1"/>
  <c r="Z27" i="28"/>
  <c r="Y27" i="28"/>
  <c r="H27" i="28"/>
  <c r="N27" i="28" s="1"/>
  <c r="AN27" i="28" s="1"/>
  <c r="BL27" i="28" s="1"/>
  <c r="G27" i="28"/>
  <c r="M27" i="28" s="1"/>
  <c r="AM27" i="28" s="1"/>
  <c r="BK27" i="28" s="1"/>
  <c r="BJ26" i="28"/>
  <c r="BI26" i="28"/>
  <c r="AZ26" i="28"/>
  <c r="AY26" i="28"/>
  <c r="Z26" i="28"/>
  <c r="Y26" i="28"/>
  <c r="N26" i="28"/>
  <c r="AN26" i="28" s="1"/>
  <c r="BL26" i="28" s="1"/>
  <c r="M26" i="28"/>
  <c r="AM26" i="28" s="1"/>
  <c r="BK26" i="28" s="1"/>
  <c r="H26" i="28"/>
  <c r="G26" i="28"/>
  <c r="AZ25" i="28"/>
  <c r="BJ25" i="28" s="1"/>
  <c r="AY25" i="28"/>
  <c r="BI25" i="28" s="1"/>
  <c r="Z25" i="28"/>
  <c r="Y25" i="28"/>
  <c r="H25" i="28"/>
  <c r="N25" i="28" s="1"/>
  <c r="AN25" i="28" s="1"/>
  <c r="BL25" i="28" s="1"/>
  <c r="G25" i="28"/>
  <c r="M25" i="28" s="1"/>
  <c r="BJ24" i="28"/>
  <c r="BI24" i="28"/>
  <c r="AZ24" i="28"/>
  <c r="AY24" i="28"/>
  <c r="Z24" i="28"/>
  <c r="Y24" i="28"/>
  <c r="N24" i="28"/>
  <c r="AN24" i="28" s="1"/>
  <c r="BL24" i="28" s="1"/>
  <c r="M24" i="28"/>
  <c r="AM24" i="28" s="1"/>
  <c r="BK24" i="28" s="1"/>
  <c r="H24" i="28"/>
  <c r="G24" i="28"/>
  <c r="AZ23" i="28"/>
  <c r="BJ23" i="28" s="1"/>
  <c r="AY23" i="28"/>
  <c r="BI23" i="28" s="1"/>
  <c r="Z23" i="28"/>
  <c r="Y23" i="28"/>
  <c r="H23" i="28"/>
  <c r="N23" i="28" s="1"/>
  <c r="AN23" i="28" s="1"/>
  <c r="BL23" i="28" s="1"/>
  <c r="G23" i="28"/>
  <c r="M23" i="28" s="1"/>
  <c r="AM23" i="28" s="1"/>
  <c r="BK23" i="28" s="1"/>
  <c r="BJ22" i="28"/>
  <c r="BI22" i="28"/>
  <c r="AZ22" i="28"/>
  <c r="AY22" i="28"/>
  <c r="Z22" i="28"/>
  <c r="Y22" i="28"/>
  <c r="N22" i="28"/>
  <c r="AN22" i="28" s="1"/>
  <c r="BL22" i="28" s="1"/>
  <c r="M22" i="28"/>
  <c r="AM22" i="28" s="1"/>
  <c r="BK22" i="28" s="1"/>
  <c r="H22" i="28"/>
  <c r="G22" i="28"/>
  <c r="AZ21" i="28"/>
  <c r="BJ21" i="28" s="1"/>
  <c r="AY21" i="28"/>
  <c r="BI21" i="28" s="1"/>
  <c r="Z21" i="28"/>
  <c r="Y21" i="28"/>
  <c r="H21" i="28"/>
  <c r="N21" i="28" s="1"/>
  <c r="AN21" i="28" s="1"/>
  <c r="BL21" i="28" s="1"/>
  <c r="G21" i="28"/>
  <c r="M21" i="28" s="1"/>
  <c r="BJ20" i="28"/>
  <c r="BI20" i="28"/>
  <c r="AZ20" i="28"/>
  <c r="AY20" i="28"/>
  <c r="Z20" i="28"/>
  <c r="Y20" i="28"/>
  <c r="N20" i="28"/>
  <c r="AN20" i="28" s="1"/>
  <c r="BL20" i="28" s="1"/>
  <c r="M20" i="28"/>
  <c r="AM20" i="28" s="1"/>
  <c r="H20" i="28"/>
  <c r="G20" i="28"/>
  <c r="AZ19" i="28"/>
  <c r="BJ19" i="28" s="1"/>
  <c r="AY19" i="28"/>
  <c r="BI19" i="28" s="1"/>
  <c r="Z19" i="28"/>
  <c r="Y19" i="28"/>
  <c r="H19" i="28"/>
  <c r="N19" i="28" s="1"/>
  <c r="AN19" i="28" s="1"/>
  <c r="BL19" i="28" s="1"/>
  <c r="G19" i="28"/>
  <c r="M19" i="28" s="1"/>
  <c r="AM19" i="28" s="1"/>
  <c r="BK19" i="28" s="1"/>
  <c r="BJ18" i="28"/>
  <c r="BI18" i="28"/>
  <c r="AZ18" i="28"/>
  <c r="AY18" i="28"/>
  <c r="Z18" i="28"/>
  <c r="Y18" i="28"/>
  <c r="N18" i="28"/>
  <c r="AN18" i="28" s="1"/>
  <c r="BL18" i="28" s="1"/>
  <c r="M18" i="28"/>
  <c r="AM18" i="28" s="1"/>
  <c r="BK18" i="28" s="1"/>
  <c r="H18" i="28"/>
  <c r="G18" i="28"/>
  <c r="AZ17" i="28"/>
  <c r="BJ17" i="28" s="1"/>
  <c r="AY17" i="28"/>
  <c r="BI17" i="28" s="1"/>
  <c r="Z17" i="28"/>
  <c r="Y17" i="28"/>
  <c r="H17" i="28"/>
  <c r="N17" i="28" s="1"/>
  <c r="AN17" i="28" s="1"/>
  <c r="BL17" i="28" s="1"/>
  <c r="G17" i="28"/>
  <c r="M17" i="28" s="1"/>
  <c r="BJ16" i="28"/>
  <c r="BI16" i="28"/>
  <c r="AZ16" i="28"/>
  <c r="AY16" i="28"/>
  <c r="Z16" i="28"/>
  <c r="Y16" i="28"/>
  <c r="N16" i="28"/>
  <c r="AN16" i="28" s="1"/>
  <c r="BL16" i="28" s="1"/>
  <c r="M16" i="28"/>
  <c r="AM16" i="28" s="1"/>
  <c r="H16" i="28"/>
  <c r="G16" i="28"/>
  <c r="AZ15" i="28"/>
  <c r="BJ15" i="28" s="1"/>
  <c r="AY15" i="28"/>
  <c r="BI15" i="28" s="1"/>
  <c r="Z15" i="28"/>
  <c r="Y15" i="28"/>
  <c r="H15" i="28"/>
  <c r="N15" i="28" s="1"/>
  <c r="AN15" i="28" s="1"/>
  <c r="BL15" i="28" s="1"/>
  <c r="G15" i="28"/>
  <c r="M15" i="28" s="1"/>
  <c r="AM15" i="28" s="1"/>
  <c r="BK15" i="28" s="1"/>
  <c r="BJ14" i="28"/>
  <c r="BI14" i="28"/>
  <c r="AZ14" i="28"/>
  <c r="AY14" i="28"/>
  <c r="Z14" i="28"/>
  <c r="Y14" i="28"/>
  <c r="N14" i="28"/>
  <c r="AN14" i="28" s="1"/>
  <c r="BL14" i="28" s="1"/>
  <c r="M14" i="28"/>
  <c r="AM14" i="28" s="1"/>
  <c r="BK14" i="28" s="1"/>
  <c r="H14" i="28"/>
  <c r="G14" i="28"/>
  <c r="AZ13" i="28"/>
  <c r="BJ13" i="28" s="1"/>
  <c r="AY13" i="28"/>
  <c r="BI13" i="28" s="1"/>
  <c r="Z13" i="28"/>
  <c r="Y13" i="28"/>
  <c r="H13" i="28"/>
  <c r="N13" i="28" s="1"/>
  <c r="AN13" i="28" s="1"/>
  <c r="BL13" i="28" s="1"/>
  <c r="G13" i="28"/>
  <c r="M13" i="28" s="1"/>
  <c r="BJ12" i="28"/>
  <c r="BI12" i="28"/>
  <c r="AZ12" i="28"/>
  <c r="AY12" i="28"/>
  <c r="Z12" i="28"/>
  <c r="Y12" i="28"/>
  <c r="N12" i="28"/>
  <c r="AN12" i="28" s="1"/>
  <c r="BL12" i="28" s="1"/>
  <c r="M12" i="28"/>
  <c r="AM12" i="28" s="1"/>
  <c r="BK12" i="28" s="1"/>
  <c r="H12" i="28"/>
  <c r="G12" i="28"/>
  <c r="AZ11" i="28"/>
  <c r="BJ11" i="28" s="1"/>
  <c r="AY11" i="28"/>
  <c r="BI11" i="28" s="1"/>
  <c r="Z11" i="28"/>
  <c r="Y11" i="28"/>
  <c r="H11" i="28"/>
  <c r="N11" i="28" s="1"/>
  <c r="AN11" i="28" s="1"/>
  <c r="BL11" i="28" s="1"/>
  <c r="G11" i="28"/>
  <c r="M11" i="28" s="1"/>
  <c r="AM11" i="28" s="1"/>
  <c r="BK11" i="28" s="1"/>
  <c r="BJ10" i="28"/>
  <c r="BI10" i="28"/>
  <c r="AZ10" i="28"/>
  <c r="AY10" i="28"/>
  <c r="Z10" i="28"/>
  <c r="Y10" i="28"/>
  <c r="N10" i="28"/>
  <c r="AN10" i="28" s="1"/>
  <c r="BL10" i="28" s="1"/>
  <c r="M10" i="28"/>
  <c r="AM10" i="28" s="1"/>
  <c r="BK10" i="28" s="1"/>
  <c r="H10" i="28"/>
  <c r="G10" i="28"/>
  <c r="AZ9" i="28"/>
  <c r="BJ9" i="28" s="1"/>
  <c r="AY9" i="28"/>
  <c r="BI9" i="28" s="1"/>
  <c r="Z9" i="28"/>
  <c r="Y9" i="28"/>
  <c r="H9" i="28"/>
  <c r="N9" i="28" s="1"/>
  <c r="AN9" i="28" s="1"/>
  <c r="BL9" i="28" s="1"/>
  <c r="G9" i="28"/>
  <c r="M9" i="28" s="1"/>
  <c r="BJ8" i="28"/>
  <c r="BI8" i="28"/>
  <c r="AZ8" i="28"/>
  <c r="AY8" i="28"/>
  <c r="Z8" i="28"/>
  <c r="Y8" i="28"/>
  <c r="N8" i="28"/>
  <c r="AN8" i="28" s="1"/>
  <c r="BL8" i="28" s="1"/>
  <c r="M8" i="28"/>
  <c r="AM8" i="28" s="1"/>
  <c r="BK8" i="28" s="1"/>
  <c r="H8" i="28"/>
  <c r="G8" i="28"/>
  <c r="AZ7" i="28"/>
  <c r="BJ7" i="28" s="1"/>
  <c r="AY7" i="28"/>
  <c r="BI7" i="28" s="1"/>
  <c r="Z7" i="28"/>
  <c r="Y7" i="28"/>
  <c r="H7" i="28"/>
  <c r="N7" i="28" s="1"/>
  <c r="AN7" i="28" s="1"/>
  <c r="BL7" i="28" s="1"/>
  <c r="G7" i="28"/>
  <c r="M7" i="28" s="1"/>
  <c r="AM7" i="28" s="1"/>
  <c r="BK7" i="28" s="1"/>
  <c r="BH53" i="27"/>
  <c r="BG53" i="27"/>
  <c r="BF53" i="27"/>
  <c r="BE53" i="27"/>
  <c r="BD53" i="27"/>
  <c r="BC53" i="27"/>
  <c r="BB53" i="27"/>
  <c r="BA53" i="27"/>
  <c r="AX53" i="27"/>
  <c r="AW53" i="27"/>
  <c r="AV53" i="27"/>
  <c r="AU53" i="27"/>
  <c r="AT53" i="27"/>
  <c r="AZ53" i="27" s="1"/>
  <c r="BJ53" i="27" s="1"/>
  <c r="AS53" i="27"/>
  <c r="AY53" i="27" s="1"/>
  <c r="BI53" i="27" s="1"/>
  <c r="AR53" i="27"/>
  <c r="AQ53" i="27"/>
  <c r="AP53" i="27"/>
  <c r="AO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X53" i="27"/>
  <c r="W53" i="27"/>
  <c r="V53" i="27"/>
  <c r="U53" i="27"/>
  <c r="T53" i="27"/>
  <c r="S53" i="27"/>
  <c r="R53" i="27"/>
  <c r="Z53" i="27" s="1"/>
  <c r="Q53" i="27"/>
  <c r="Y53" i="27" s="1"/>
  <c r="P53" i="27"/>
  <c r="O53" i="27"/>
  <c r="L53" i="27"/>
  <c r="K53" i="27"/>
  <c r="J53" i="27"/>
  <c r="I53" i="27"/>
  <c r="F53" i="27"/>
  <c r="E53" i="27"/>
  <c r="D53" i="27"/>
  <c r="H53" i="27" s="1"/>
  <c r="N53" i="27" s="1"/>
  <c r="AN53" i="27" s="1"/>
  <c r="BL53" i="27" s="1"/>
  <c r="C53" i="27"/>
  <c r="G53" i="27" s="1"/>
  <c r="M53" i="27" s="1"/>
  <c r="AZ52" i="27"/>
  <c r="BJ52" i="27" s="1"/>
  <c r="AY52" i="27"/>
  <c r="BI52" i="27" s="1"/>
  <c r="Z52" i="27"/>
  <c r="Y52" i="27"/>
  <c r="H52" i="27"/>
  <c r="N52" i="27" s="1"/>
  <c r="AN52" i="27" s="1"/>
  <c r="BL52" i="27" s="1"/>
  <c r="G52" i="27"/>
  <c r="M52" i="27" s="1"/>
  <c r="BJ51" i="27"/>
  <c r="BI51" i="27"/>
  <c r="AZ51" i="27"/>
  <c r="AY51" i="27"/>
  <c r="Z51" i="27"/>
  <c r="Y51" i="27"/>
  <c r="N51" i="27"/>
  <c r="AN51" i="27" s="1"/>
  <c r="BL51" i="27" s="1"/>
  <c r="M51" i="27"/>
  <c r="AM51" i="27" s="1"/>
  <c r="BK51" i="27" s="1"/>
  <c r="H51" i="27"/>
  <c r="G51" i="27"/>
  <c r="AZ50" i="27"/>
  <c r="BJ50" i="27" s="1"/>
  <c r="AY50" i="27"/>
  <c r="BI50" i="27" s="1"/>
  <c r="Z50" i="27"/>
  <c r="Y50" i="27"/>
  <c r="H50" i="27"/>
  <c r="N50" i="27" s="1"/>
  <c r="AN50" i="27" s="1"/>
  <c r="BL50" i="27" s="1"/>
  <c r="G50" i="27"/>
  <c r="M50" i="27" s="1"/>
  <c r="AM50" i="27" s="1"/>
  <c r="BK50" i="27" s="1"/>
  <c r="BJ49" i="27"/>
  <c r="BI49" i="27"/>
  <c r="AZ49" i="27"/>
  <c r="AY49" i="27"/>
  <c r="Z49" i="27"/>
  <c r="Y49" i="27"/>
  <c r="N49" i="27"/>
  <c r="AN49" i="27" s="1"/>
  <c r="BL49" i="27" s="1"/>
  <c r="M49" i="27"/>
  <c r="AM49" i="27" s="1"/>
  <c r="BK49" i="27" s="1"/>
  <c r="H49" i="27"/>
  <c r="G49" i="27"/>
  <c r="AZ48" i="27"/>
  <c r="BJ48" i="27" s="1"/>
  <c r="AY48" i="27"/>
  <c r="BI48" i="27" s="1"/>
  <c r="Z48" i="27"/>
  <c r="Y48" i="27"/>
  <c r="H48" i="27"/>
  <c r="N48" i="27" s="1"/>
  <c r="AN48" i="27" s="1"/>
  <c r="BL48" i="27" s="1"/>
  <c r="G48" i="27"/>
  <c r="M48" i="27" s="1"/>
  <c r="BJ47" i="27"/>
  <c r="BI47" i="27"/>
  <c r="AZ47" i="27"/>
  <c r="AY47" i="27"/>
  <c r="Z47" i="27"/>
  <c r="Y47" i="27"/>
  <c r="N47" i="27"/>
  <c r="AN47" i="27" s="1"/>
  <c r="BL47" i="27" s="1"/>
  <c r="M47" i="27"/>
  <c r="AM47" i="27" s="1"/>
  <c r="H47" i="27"/>
  <c r="G47" i="27"/>
  <c r="AZ46" i="27"/>
  <c r="BJ46" i="27" s="1"/>
  <c r="AY46" i="27"/>
  <c r="BI46" i="27" s="1"/>
  <c r="Z46" i="27"/>
  <c r="Y46" i="27"/>
  <c r="H46" i="27"/>
  <c r="N46" i="27" s="1"/>
  <c r="AN46" i="27" s="1"/>
  <c r="BL46" i="27" s="1"/>
  <c r="G46" i="27"/>
  <c r="M46" i="27" s="1"/>
  <c r="AM46" i="27" s="1"/>
  <c r="BK46" i="27" s="1"/>
  <c r="BJ45" i="27"/>
  <c r="BI45" i="27"/>
  <c r="AZ45" i="27"/>
  <c r="AY45" i="27"/>
  <c r="Z45" i="27"/>
  <c r="Y45" i="27"/>
  <c r="N45" i="27"/>
  <c r="AN45" i="27" s="1"/>
  <c r="BL45" i="27" s="1"/>
  <c r="M45" i="27"/>
  <c r="AM45" i="27" s="1"/>
  <c r="BK45" i="27" s="1"/>
  <c r="H45" i="27"/>
  <c r="G45" i="27"/>
  <c r="AZ44" i="27"/>
  <c r="BJ44" i="27" s="1"/>
  <c r="AY44" i="27"/>
  <c r="BI44" i="27" s="1"/>
  <c r="Z44" i="27"/>
  <c r="Y44" i="27"/>
  <c r="H44" i="27"/>
  <c r="N44" i="27" s="1"/>
  <c r="AN44" i="27" s="1"/>
  <c r="BL44" i="27" s="1"/>
  <c r="G44" i="27"/>
  <c r="M44" i="27" s="1"/>
  <c r="BJ43" i="27"/>
  <c r="BI43" i="27"/>
  <c r="AZ43" i="27"/>
  <c r="AY43" i="27"/>
  <c r="Z43" i="27"/>
  <c r="Y43" i="27"/>
  <c r="N43" i="27"/>
  <c r="AN43" i="27" s="1"/>
  <c r="BL43" i="27" s="1"/>
  <c r="M43" i="27"/>
  <c r="AM43" i="27" s="1"/>
  <c r="H43" i="27"/>
  <c r="G43" i="27"/>
  <c r="AZ42" i="27"/>
  <c r="BJ42" i="27" s="1"/>
  <c r="AY42" i="27"/>
  <c r="BI42" i="27" s="1"/>
  <c r="Z42" i="27"/>
  <c r="Y42" i="27"/>
  <c r="H42" i="27"/>
  <c r="N42" i="27" s="1"/>
  <c r="AN42" i="27" s="1"/>
  <c r="BL42" i="27" s="1"/>
  <c r="G42" i="27"/>
  <c r="M42" i="27" s="1"/>
  <c r="AM42" i="27" s="1"/>
  <c r="BK42" i="27" s="1"/>
  <c r="BJ41" i="27"/>
  <c r="BI41" i="27"/>
  <c r="AZ41" i="27"/>
  <c r="AY41" i="27"/>
  <c r="Z41" i="27"/>
  <c r="Y41" i="27"/>
  <c r="N41" i="27"/>
  <c r="AN41" i="27" s="1"/>
  <c r="BL41" i="27" s="1"/>
  <c r="M41" i="27"/>
  <c r="AM41" i="27" s="1"/>
  <c r="BK41" i="27" s="1"/>
  <c r="H41" i="27"/>
  <c r="G41" i="27"/>
  <c r="AZ40" i="27"/>
  <c r="BJ40" i="27" s="1"/>
  <c r="AY40" i="27"/>
  <c r="BI40" i="27" s="1"/>
  <c r="Z40" i="27"/>
  <c r="Y40" i="27"/>
  <c r="H40" i="27"/>
  <c r="N40" i="27" s="1"/>
  <c r="AN40" i="27" s="1"/>
  <c r="BL40" i="27" s="1"/>
  <c r="G40" i="27"/>
  <c r="M40" i="27" s="1"/>
  <c r="BJ39" i="27"/>
  <c r="BI39" i="27"/>
  <c r="AZ39" i="27"/>
  <c r="AY39" i="27"/>
  <c r="Z39" i="27"/>
  <c r="Y39" i="27"/>
  <c r="N39" i="27"/>
  <c r="AN39" i="27" s="1"/>
  <c r="BL39" i="27" s="1"/>
  <c r="M39" i="27"/>
  <c r="AM39" i="27" s="1"/>
  <c r="BK39" i="27" s="1"/>
  <c r="H39" i="27"/>
  <c r="G39" i="27"/>
  <c r="AZ38" i="27"/>
  <c r="BJ38" i="27" s="1"/>
  <c r="AY38" i="27"/>
  <c r="BI38" i="27" s="1"/>
  <c r="Z38" i="27"/>
  <c r="Y38" i="27"/>
  <c r="H38" i="27"/>
  <c r="N38" i="27" s="1"/>
  <c r="AN38" i="27" s="1"/>
  <c r="BL38" i="27" s="1"/>
  <c r="G38" i="27"/>
  <c r="M38" i="27" s="1"/>
  <c r="AM38" i="27" s="1"/>
  <c r="BK38" i="27" s="1"/>
  <c r="BJ37" i="27"/>
  <c r="BI37" i="27"/>
  <c r="AZ37" i="27"/>
  <c r="AY37" i="27"/>
  <c r="Z37" i="27"/>
  <c r="Y37" i="27"/>
  <c r="N37" i="27"/>
  <c r="AN37" i="27" s="1"/>
  <c r="BL37" i="27" s="1"/>
  <c r="M37" i="27"/>
  <c r="AM37" i="27" s="1"/>
  <c r="BK37" i="27" s="1"/>
  <c r="H37" i="27"/>
  <c r="G37" i="27"/>
  <c r="AZ36" i="27"/>
  <c r="BJ36" i="27" s="1"/>
  <c r="AY36" i="27"/>
  <c r="BI36" i="27" s="1"/>
  <c r="Z36" i="27"/>
  <c r="Y36" i="27"/>
  <c r="H36" i="27"/>
  <c r="N36" i="27" s="1"/>
  <c r="AN36" i="27" s="1"/>
  <c r="BL36" i="27" s="1"/>
  <c r="G36" i="27"/>
  <c r="M36" i="27" s="1"/>
  <c r="BJ35" i="27"/>
  <c r="BI35" i="27"/>
  <c r="AZ35" i="27"/>
  <c r="AY35" i="27"/>
  <c r="Z35" i="27"/>
  <c r="Y35" i="27"/>
  <c r="N35" i="27"/>
  <c r="AN35" i="27" s="1"/>
  <c r="BL35" i="27" s="1"/>
  <c r="M35" i="27"/>
  <c r="AM35" i="27" s="1"/>
  <c r="BK35" i="27" s="1"/>
  <c r="H35" i="27"/>
  <c r="G35" i="27"/>
  <c r="BK34" i="27"/>
  <c r="AZ34" i="27"/>
  <c r="BJ34" i="27" s="1"/>
  <c r="AY34" i="27"/>
  <c r="BI34" i="27" s="1"/>
  <c r="Z34" i="27"/>
  <c r="Y34" i="27"/>
  <c r="H34" i="27"/>
  <c r="N34" i="27" s="1"/>
  <c r="G34" i="27"/>
  <c r="M34" i="27" s="1"/>
  <c r="AM34" i="27" s="1"/>
  <c r="BJ33" i="27"/>
  <c r="BI33" i="27"/>
  <c r="AZ33" i="27"/>
  <c r="AY33" i="27"/>
  <c r="Z33" i="27"/>
  <c r="Y33" i="27"/>
  <c r="N33" i="27"/>
  <c r="AN33" i="27" s="1"/>
  <c r="BL33" i="27" s="1"/>
  <c r="M33" i="27"/>
  <c r="AM33" i="27" s="1"/>
  <c r="BK33" i="27" s="1"/>
  <c r="H33" i="27"/>
  <c r="G33" i="27"/>
  <c r="BI32" i="27"/>
  <c r="AZ32" i="27"/>
  <c r="BJ32" i="27" s="1"/>
  <c r="AY32" i="27"/>
  <c r="Z32" i="27"/>
  <c r="Y32" i="27"/>
  <c r="H32" i="27"/>
  <c r="N32" i="27" s="1"/>
  <c r="G32" i="27"/>
  <c r="M32" i="27" s="1"/>
  <c r="AM32" i="27" s="1"/>
  <c r="BK32" i="27" s="1"/>
  <c r="BJ31" i="27"/>
  <c r="BI31" i="27"/>
  <c r="AZ31" i="27"/>
  <c r="AY31" i="27"/>
  <c r="Z31" i="27"/>
  <c r="Y31" i="27"/>
  <c r="N31" i="27"/>
  <c r="AN31" i="27" s="1"/>
  <c r="BL31" i="27" s="1"/>
  <c r="M31" i="27"/>
  <c r="AM31" i="27" s="1"/>
  <c r="BK31" i="27" s="1"/>
  <c r="H31" i="27"/>
  <c r="G31" i="27"/>
  <c r="BI30" i="27"/>
  <c r="AZ30" i="27"/>
  <c r="BJ30" i="27" s="1"/>
  <c r="AY30" i="27"/>
  <c r="Z30" i="27"/>
  <c r="Y30" i="27"/>
  <c r="H30" i="27"/>
  <c r="N30" i="27" s="1"/>
  <c r="G30" i="27"/>
  <c r="M30" i="27" s="1"/>
  <c r="AM30" i="27" s="1"/>
  <c r="BK30" i="27" s="1"/>
  <c r="BJ29" i="27"/>
  <c r="BI29" i="27"/>
  <c r="AZ29" i="27"/>
  <c r="AY29" i="27"/>
  <c r="Z29" i="27"/>
  <c r="Y29" i="27"/>
  <c r="N29" i="27"/>
  <c r="AN29" i="27" s="1"/>
  <c r="BL29" i="27" s="1"/>
  <c r="M29" i="27"/>
  <c r="AM29" i="27" s="1"/>
  <c r="BK29" i="27" s="1"/>
  <c r="H29" i="27"/>
  <c r="G29" i="27"/>
  <c r="BI28" i="27"/>
  <c r="AZ28" i="27"/>
  <c r="BJ28" i="27" s="1"/>
  <c r="AY28" i="27"/>
  <c r="Z28" i="27"/>
  <c r="Y28" i="27"/>
  <c r="H28" i="27"/>
  <c r="N28" i="27" s="1"/>
  <c r="G28" i="27"/>
  <c r="M28" i="27" s="1"/>
  <c r="AM28" i="27" s="1"/>
  <c r="BJ27" i="27"/>
  <c r="BI27" i="27"/>
  <c r="AZ27" i="27"/>
  <c r="AY27" i="27"/>
  <c r="Z27" i="27"/>
  <c r="Y27" i="27"/>
  <c r="N27" i="27"/>
  <c r="AN27" i="27" s="1"/>
  <c r="BL27" i="27" s="1"/>
  <c r="M27" i="27"/>
  <c r="AM27" i="27" s="1"/>
  <c r="BK27" i="27" s="1"/>
  <c r="H27" i="27"/>
  <c r="G27" i="27"/>
  <c r="BI26" i="27"/>
  <c r="AZ26" i="27"/>
  <c r="BJ26" i="27" s="1"/>
  <c r="AY26" i="27"/>
  <c r="Z26" i="27"/>
  <c r="Y26" i="27"/>
  <c r="H26" i="27"/>
  <c r="N26" i="27" s="1"/>
  <c r="G26" i="27"/>
  <c r="M26" i="27" s="1"/>
  <c r="AM26" i="27" s="1"/>
  <c r="BJ25" i="27"/>
  <c r="BI25" i="27"/>
  <c r="AZ25" i="27"/>
  <c r="AY25" i="27"/>
  <c r="Z25" i="27"/>
  <c r="Y25" i="27"/>
  <c r="N25" i="27"/>
  <c r="AN25" i="27" s="1"/>
  <c r="BL25" i="27" s="1"/>
  <c r="M25" i="27"/>
  <c r="AM25" i="27" s="1"/>
  <c r="BK25" i="27" s="1"/>
  <c r="H25" i="27"/>
  <c r="G25" i="27"/>
  <c r="BI24" i="27"/>
  <c r="AZ24" i="27"/>
  <c r="BJ24" i="27" s="1"/>
  <c r="AY24" i="27"/>
  <c r="Z24" i="27"/>
  <c r="Y24" i="27"/>
  <c r="H24" i="27"/>
  <c r="N24" i="27" s="1"/>
  <c r="G24" i="27"/>
  <c r="M24" i="27" s="1"/>
  <c r="AM24" i="27" s="1"/>
  <c r="BK24" i="27" s="1"/>
  <c r="BI23" i="27"/>
  <c r="AZ23" i="27"/>
  <c r="BJ23" i="27" s="1"/>
  <c r="AY23" i="27"/>
  <c r="Z23" i="27"/>
  <c r="Y23" i="27"/>
  <c r="M23" i="27"/>
  <c r="AM23" i="27" s="1"/>
  <c r="BK23" i="27" s="1"/>
  <c r="H23" i="27"/>
  <c r="N23" i="27" s="1"/>
  <c r="AN23" i="27" s="1"/>
  <c r="BL23" i="27" s="1"/>
  <c r="G23" i="27"/>
  <c r="BJ22" i="27"/>
  <c r="AZ22" i="27"/>
  <c r="AY22" i="27"/>
  <c r="BI22" i="27" s="1"/>
  <c r="Z22" i="27"/>
  <c r="Y22" i="27"/>
  <c r="N22" i="27"/>
  <c r="AN22" i="27" s="1"/>
  <c r="BL22" i="27" s="1"/>
  <c r="H22" i="27"/>
  <c r="G22" i="27"/>
  <c r="M22" i="27" s="1"/>
  <c r="AM22" i="27" s="1"/>
  <c r="BK22" i="27" s="1"/>
  <c r="BI21" i="27"/>
  <c r="AZ21" i="27"/>
  <c r="BJ21" i="27" s="1"/>
  <c r="AY21" i="27"/>
  <c r="Z21" i="27"/>
  <c r="Y21" i="27"/>
  <c r="M21" i="27"/>
  <c r="AM21" i="27" s="1"/>
  <c r="BK21" i="27" s="1"/>
  <c r="H21" i="27"/>
  <c r="N21" i="27" s="1"/>
  <c r="AN21" i="27" s="1"/>
  <c r="BL21" i="27" s="1"/>
  <c r="G21" i="27"/>
  <c r="BJ20" i="27"/>
  <c r="AZ20" i="27"/>
  <c r="AY20" i="27"/>
  <c r="BI20" i="27" s="1"/>
  <c r="Z20" i="27"/>
  <c r="Y20" i="27"/>
  <c r="N20" i="27"/>
  <c r="AN20" i="27" s="1"/>
  <c r="BL20" i="27" s="1"/>
  <c r="H20" i="27"/>
  <c r="G20" i="27"/>
  <c r="M20" i="27" s="1"/>
  <c r="AM20" i="27" s="1"/>
  <c r="BI19" i="27"/>
  <c r="AZ19" i="27"/>
  <c r="BJ19" i="27" s="1"/>
  <c r="AY19" i="27"/>
  <c r="Z19" i="27"/>
  <c r="Y19" i="27"/>
  <c r="M19" i="27"/>
  <c r="AM19" i="27" s="1"/>
  <c r="BK19" i="27" s="1"/>
  <c r="H19" i="27"/>
  <c r="N19" i="27" s="1"/>
  <c r="AN19" i="27" s="1"/>
  <c r="BL19" i="27" s="1"/>
  <c r="G19" i="27"/>
  <c r="BJ18" i="27"/>
  <c r="AZ18" i="27"/>
  <c r="AY18" i="27"/>
  <c r="BI18" i="27" s="1"/>
  <c r="Z18" i="27"/>
  <c r="Y18" i="27"/>
  <c r="N18" i="27"/>
  <c r="AN18" i="27" s="1"/>
  <c r="BL18" i="27" s="1"/>
  <c r="H18" i="27"/>
  <c r="G18" i="27"/>
  <c r="M18" i="27" s="1"/>
  <c r="AM18" i="27" s="1"/>
  <c r="BK18" i="27" s="1"/>
  <c r="BI17" i="27"/>
  <c r="AZ17" i="27"/>
  <c r="BJ17" i="27" s="1"/>
  <c r="AY17" i="27"/>
  <c r="Z17" i="27"/>
  <c r="Y17" i="27"/>
  <c r="M17" i="27"/>
  <c r="AM17" i="27" s="1"/>
  <c r="BK17" i="27" s="1"/>
  <c r="H17" i="27"/>
  <c r="N17" i="27" s="1"/>
  <c r="AN17" i="27" s="1"/>
  <c r="BL17" i="27" s="1"/>
  <c r="G17" i="27"/>
  <c r="BJ16" i="27"/>
  <c r="AZ16" i="27"/>
  <c r="AY16" i="27"/>
  <c r="BI16" i="27" s="1"/>
  <c r="Z16" i="27"/>
  <c r="Y16" i="27"/>
  <c r="N16" i="27"/>
  <c r="AN16" i="27" s="1"/>
  <c r="BL16" i="27" s="1"/>
  <c r="H16" i="27"/>
  <c r="G16" i="27"/>
  <c r="M16" i="27" s="1"/>
  <c r="AM16" i="27" s="1"/>
  <c r="BI15" i="27"/>
  <c r="AZ15" i="27"/>
  <c r="BJ15" i="27" s="1"/>
  <c r="AY15" i="27"/>
  <c r="Z15" i="27"/>
  <c r="Y15" i="27"/>
  <c r="M15" i="27"/>
  <c r="AM15" i="27" s="1"/>
  <c r="BK15" i="27" s="1"/>
  <c r="H15" i="27"/>
  <c r="N15" i="27" s="1"/>
  <c r="AN15" i="27" s="1"/>
  <c r="BL15" i="27" s="1"/>
  <c r="G15" i="27"/>
  <c r="BJ14" i="27"/>
  <c r="AZ14" i="27"/>
  <c r="AY14" i="27"/>
  <c r="BI14" i="27" s="1"/>
  <c r="Z14" i="27"/>
  <c r="Y14" i="27"/>
  <c r="N14" i="27"/>
  <c r="AN14" i="27" s="1"/>
  <c r="BL14" i="27" s="1"/>
  <c r="H14" i="27"/>
  <c r="G14" i="27"/>
  <c r="M14" i="27" s="1"/>
  <c r="AM14" i="27" s="1"/>
  <c r="BK14" i="27" s="1"/>
  <c r="BI13" i="27"/>
  <c r="AZ13" i="27"/>
  <c r="BJ13" i="27" s="1"/>
  <c r="AY13" i="27"/>
  <c r="Z13" i="27"/>
  <c r="Y13" i="27"/>
  <c r="M13" i="27"/>
  <c r="AM13" i="27" s="1"/>
  <c r="BK13" i="27" s="1"/>
  <c r="H13" i="27"/>
  <c r="N13" i="27" s="1"/>
  <c r="AN13" i="27" s="1"/>
  <c r="BL13" i="27" s="1"/>
  <c r="G13" i="27"/>
  <c r="BJ12" i="27"/>
  <c r="AZ12" i="27"/>
  <c r="AY12" i="27"/>
  <c r="BI12" i="27" s="1"/>
  <c r="Z12" i="27"/>
  <c r="Y12" i="27"/>
  <c r="N12" i="27"/>
  <c r="AN12" i="27" s="1"/>
  <c r="BL12" i="27" s="1"/>
  <c r="H12" i="27"/>
  <c r="G12" i="27"/>
  <c r="M12" i="27" s="1"/>
  <c r="AM12" i="27" s="1"/>
  <c r="BI11" i="27"/>
  <c r="AZ11" i="27"/>
  <c r="BJ11" i="27" s="1"/>
  <c r="AY11" i="27"/>
  <c r="Z11" i="27"/>
  <c r="Y11" i="27"/>
  <c r="M11" i="27"/>
  <c r="AM11" i="27" s="1"/>
  <c r="BK11" i="27" s="1"/>
  <c r="H11" i="27"/>
  <c r="N11" i="27" s="1"/>
  <c r="AN11" i="27" s="1"/>
  <c r="BL11" i="27" s="1"/>
  <c r="G11" i="27"/>
  <c r="BJ10" i="27"/>
  <c r="AZ10" i="27"/>
  <c r="AY10" i="27"/>
  <c r="BI10" i="27" s="1"/>
  <c r="Z10" i="27"/>
  <c r="Y10" i="27"/>
  <c r="N10" i="27"/>
  <c r="AN10" i="27" s="1"/>
  <c r="BL10" i="27" s="1"/>
  <c r="H10" i="27"/>
  <c r="G10" i="27"/>
  <c r="M10" i="27" s="1"/>
  <c r="AM10" i="27" s="1"/>
  <c r="BK10" i="27" s="1"/>
  <c r="BI9" i="27"/>
  <c r="AZ9" i="27"/>
  <c r="BJ9" i="27" s="1"/>
  <c r="AY9" i="27"/>
  <c r="Z9" i="27"/>
  <c r="Y9" i="27"/>
  <c r="M9" i="27"/>
  <c r="AM9" i="27" s="1"/>
  <c r="BK9" i="27" s="1"/>
  <c r="H9" i="27"/>
  <c r="N9" i="27" s="1"/>
  <c r="AN9" i="27" s="1"/>
  <c r="BL9" i="27" s="1"/>
  <c r="G9" i="27"/>
  <c r="BJ8" i="27"/>
  <c r="AZ8" i="27"/>
  <c r="AY8" i="27"/>
  <c r="BI8" i="27" s="1"/>
  <c r="Z8" i="27"/>
  <c r="Y8" i="27"/>
  <c r="N8" i="27"/>
  <c r="AN8" i="27" s="1"/>
  <c r="BL8" i="27" s="1"/>
  <c r="H8" i="27"/>
  <c r="G8" i="27"/>
  <c r="M8" i="27" s="1"/>
  <c r="AM8" i="27" s="1"/>
  <c r="BI7" i="27"/>
  <c r="AZ7" i="27"/>
  <c r="BJ7" i="27" s="1"/>
  <c r="AY7" i="27"/>
  <c r="Z7" i="27"/>
  <c r="Y7" i="27"/>
  <c r="M7" i="27"/>
  <c r="AM7" i="27" s="1"/>
  <c r="BK7" i="27" s="1"/>
  <c r="H7" i="27"/>
  <c r="N7" i="27" s="1"/>
  <c r="AN7" i="27" s="1"/>
  <c r="BL7" i="27" s="1"/>
  <c r="G7" i="27"/>
  <c r="BJ53" i="26"/>
  <c r="BH53" i="26"/>
  <c r="BG53" i="26"/>
  <c r="BF53" i="26"/>
  <c r="BE53" i="26"/>
  <c r="BD53" i="26"/>
  <c r="BC53" i="26"/>
  <c r="BB53" i="26"/>
  <c r="BA53" i="26"/>
  <c r="AX53" i="26"/>
  <c r="AW53" i="26"/>
  <c r="AV53" i="26"/>
  <c r="AU53" i="26"/>
  <c r="AY53" i="26" s="1"/>
  <c r="AT53" i="26"/>
  <c r="AZ53" i="26" s="1"/>
  <c r="AS53" i="26"/>
  <c r="AR53" i="26"/>
  <c r="AQ53" i="26"/>
  <c r="BI53" i="26" s="1"/>
  <c r="AP53" i="26"/>
  <c r="AO53" i="26"/>
  <c r="AL53" i="26"/>
  <c r="AK53" i="26"/>
  <c r="AJ53" i="26"/>
  <c r="AI53" i="26"/>
  <c r="AH53" i="26"/>
  <c r="AG53" i="26"/>
  <c r="AF53" i="26"/>
  <c r="AE53" i="26"/>
  <c r="AD53" i="26"/>
  <c r="AC53" i="26"/>
  <c r="AB53" i="26"/>
  <c r="AA53" i="26"/>
  <c r="X53" i="26"/>
  <c r="W53" i="26"/>
  <c r="V53" i="26"/>
  <c r="U53" i="26"/>
  <c r="T53" i="26"/>
  <c r="S53" i="26"/>
  <c r="R53" i="26"/>
  <c r="Z53" i="26" s="1"/>
  <c r="Q53" i="26"/>
  <c r="P53" i="26"/>
  <c r="O53" i="26"/>
  <c r="Y53" i="26" s="1"/>
  <c r="L53" i="26"/>
  <c r="K53" i="26"/>
  <c r="J53" i="26"/>
  <c r="I53" i="26"/>
  <c r="F53" i="26"/>
  <c r="E53" i="26"/>
  <c r="D53" i="26"/>
  <c r="C53" i="26"/>
  <c r="G53" i="26" s="1"/>
  <c r="M53" i="26" s="1"/>
  <c r="AM53" i="26" s="1"/>
  <c r="BI52" i="26"/>
  <c r="AZ52" i="26"/>
  <c r="BJ52" i="26" s="1"/>
  <c r="AY52" i="26"/>
  <c r="Z52" i="26"/>
  <c r="Y52" i="26"/>
  <c r="M52" i="26"/>
  <c r="AM52" i="26" s="1"/>
  <c r="BK52" i="26" s="1"/>
  <c r="H52" i="26"/>
  <c r="N52" i="26" s="1"/>
  <c r="AN52" i="26" s="1"/>
  <c r="BL52" i="26" s="1"/>
  <c r="G52" i="26"/>
  <c r="BJ51" i="26"/>
  <c r="AZ51" i="26"/>
  <c r="AY51" i="26"/>
  <c r="BI51" i="26" s="1"/>
  <c r="Z51" i="26"/>
  <c r="Y51" i="26"/>
  <c r="N51" i="26"/>
  <c r="AN51" i="26" s="1"/>
  <c r="H51" i="26"/>
  <c r="G51" i="26"/>
  <c r="M51" i="26" s="1"/>
  <c r="AM51" i="26" s="1"/>
  <c r="BK51" i="26" s="1"/>
  <c r="BI50" i="26"/>
  <c r="AZ50" i="26"/>
  <c r="BJ50" i="26" s="1"/>
  <c r="AY50" i="26"/>
  <c r="Z50" i="26"/>
  <c r="Y50" i="26"/>
  <c r="M50" i="26"/>
  <c r="AM50" i="26" s="1"/>
  <c r="BK50" i="26" s="1"/>
  <c r="H50" i="26"/>
  <c r="N50" i="26" s="1"/>
  <c r="AN50" i="26" s="1"/>
  <c r="BL50" i="26" s="1"/>
  <c r="G50" i="26"/>
  <c r="BJ49" i="26"/>
  <c r="AZ49" i="26"/>
  <c r="AY49" i="26"/>
  <c r="BI49" i="26" s="1"/>
  <c r="Z49" i="26"/>
  <c r="Y49" i="26"/>
  <c r="N49" i="26"/>
  <c r="AN49" i="26" s="1"/>
  <c r="BL49" i="26" s="1"/>
  <c r="H49" i="26"/>
  <c r="G49" i="26"/>
  <c r="M49" i="26" s="1"/>
  <c r="AM49" i="26" s="1"/>
  <c r="BI48" i="26"/>
  <c r="AZ48" i="26"/>
  <c r="BJ48" i="26" s="1"/>
  <c r="AY48" i="26"/>
  <c r="Z48" i="26"/>
  <c r="Y48" i="26"/>
  <c r="M48" i="26"/>
  <c r="AM48" i="26" s="1"/>
  <c r="BK48" i="26" s="1"/>
  <c r="H48" i="26"/>
  <c r="N48" i="26" s="1"/>
  <c r="AN48" i="26" s="1"/>
  <c r="BL48" i="26" s="1"/>
  <c r="G48" i="26"/>
  <c r="BJ47" i="26"/>
  <c r="AZ47" i="26"/>
  <c r="AY47" i="26"/>
  <c r="BI47" i="26" s="1"/>
  <c r="Z47" i="26"/>
  <c r="Y47" i="26"/>
  <c r="N47" i="26"/>
  <c r="AN47" i="26" s="1"/>
  <c r="H47" i="26"/>
  <c r="G47" i="26"/>
  <c r="M47" i="26" s="1"/>
  <c r="AM47" i="26" s="1"/>
  <c r="BK47" i="26" s="1"/>
  <c r="BI46" i="26"/>
  <c r="AZ46" i="26"/>
  <c r="BJ46" i="26" s="1"/>
  <c r="AY46" i="26"/>
  <c r="Z46" i="26"/>
  <c r="Y46" i="26"/>
  <c r="M46" i="26"/>
  <c r="AM46" i="26" s="1"/>
  <c r="BK46" i="26" s="1"/>
  <c r="H46" i="26"/>
  <c r="N46" i="26" s="1"/>
  <c r="AN46" i="26" s="1"/>
  <c r="BL46" i="26" s="1"/>
  <c r="G46" i="26"/>
  <c r="BJ45" i="26"/>
  <c r="AZ45" i="26"/>
  <c r="AY45" i="26"/>
  <c r="BI45" i="26" s="1"/>
  <c r="Z45" i="26"/>
  <c r="Y45" i="26"/>
  <c r="N45" i="26"/>
  <c r="AN45" i="26" s="1"/>
  <c r="BL45" i="26" s="1"/>
  <c r="H45" i="26"/>
  <c r="G45" i="26"/>
  <c r="M45" i="26" s="1"/>
  <c r="AM45" i="26" s="1"/>
  <c r="BI44" i="26"/>
  <c r="AZ44" i="26"/>
  <c r="BJ44" i="26" s="1"/>
  <c r="AY44" i="26"/>
  <c r="Z44" i="26"/>
  <c r="Y44" i="26"/>
  <c r="M44" i="26"/>
  <c r="AM44" i="26" s="1"/>
  <c r="BK44" i="26" s="1"/>
  <c r="H44" i="26"/>
  <c r="N44" i="26" s="1"/>
  <c r="AN44" i="26" s="1"/>
  <c r="BL44" i="26" s="1"/>
  <c r="G44" i="26"/>
  <c r="BJ43" i="26"/>
  <c r="AZ43" i="26"/>
  <c r="AY43" i="26"/>
  <c r="BI43" i="26" s="1"/>
  <c r="Z43" i="26"/>
  <c r="Y43" i="26"/>
  <c r="N43" i="26"/>
  <c r="AN43" i="26" s="1"/>
  <c r="H43" i="26"/>
  <c r="G43" i="26"/>
  <c r="M43" i="26" s="1"/>
  <c r="AM43" i="26" s="1"/>
  <c r="BK43" i="26" s="1"/>
  <c r="BI42" i="26"/>
  <c r="AZ42" i="26"/>
  <c r="BJ42" i="26" s="1"/>
  <c r="AY42" i="26"/>
  <c r="Z42" i="26"/>
  <c r="Y42" i="26"/>
  <c r="M42" i="26"/>
  <c r="AM42" i="26" s="1"/>
  <c r="BK42" i="26" s="1"/>
  <c r="H42" i="26"/>
  <c r="N42" i="26" s="1"/>
  <c r="AN42" i="26" s="1"/>
  <c r="BL42" i="26" s="1"/>
  <c r="G42" i="26"/>
  <c r="BJ41" i="26"/>
  <c r="AZ41" i="26"/>
  <c r="AY41" i="26"/>
  <c r="BI41" i="26" s="1"/>
  <c r="Z41" i="26"/>
  <c r="Y41" i="26"/>
  <c r="N41" i="26"/>
  <c r="AN41" i="26" s="1"/>
  <c r="BL41" i="26" s="1"/>
  <c r="H41" i="26"/>
  <c r="G41" i="26"/>
  <c r="M41" i="26" s="1"/>
  <c r="AM41" i="26" s="1"/>
  <c r="BI40" i="26"/>
  <c r="AZ40" i="26"/>
  <c r="BJ40" i="26" s="1"/>
  <c r="AY40" i="26"/>
  <c r="Z40" i="26"/>
  <c r="Y40" i="26"/>
  <c r="M40" i="26"/>
  <c r="AM40" i="26" s="1"/>
  <c r="BK40" i="26" s="1"/>
  <c r="H40" i="26"/>
  <c r="N40" i="26" s="1"/>
  <c r="AN40" i="26" s="1"/>
  <c r="BL40" i="26" s="1"/>
  <c r="G40" i="26"/>
  <c r="BJ39" i="26"/>
  <c r="AZ39" i="26"/>
  <c r="AY39" i="26"/>
  <c r="BI39" i="26" s="1"/>
  <c r="Z39" i="26"/>
  <c r="Y39" i="26"/>
  <c r="N39" i="26"/>
  <c r="AN39" i="26" s="1"/>
  <c r="H39" i="26"/>
  <c r="G39" i="26"/>
  <c r="M39" i="26" s="1"/>
  <c r="AM39" i="26" s="1"/>
  <c r="BK39" i="26" s="1"/>
  <c r="BI38" i="26"/>
  <c r="AZ38" i="26"/>
  <c r="BJ38" i="26" s="1"/>
  <c r="AY38" i="26"/>
  <c r="Z38" i="26"/>
  <c r="Y38" i="26"/>
  <c r="M38" i="26"/>
  <c r="AM38" i="26" s="1"/>
  <c r="BK38" i="26" s="1"/>
  <c r="H38" i="26"/>
  <c r="N38" i="26" s="1"/>
  <c r="AN38" i="26" s="1"/>
  <c r="BL38" i="26" s="1"/>
  <c r="G38" i="26"/>
  <c r="BJ37" i="26"/>
  <c r="AZ37" i="26"/>
  <c r="AY37" i="26"/>
  <c r="BI37" i="26" s="1"/>
  <c r="Z37" i="26"/>
  <c r="Y37" i="26"/>
  <c r="N37" i="26"/>
  <c r="AN37" i="26" s="1"/>
  <c r="BL37" i="26" s="1"/>
  <c r="H37" i="26"/>
  <c r="G37" i="26"/>
  <c r="M37" i="26" s="1"/>
  <c r="AM37" i="26" s="1"/>
  <c r="BI36" i="26"/>
  <c r="AZ36" i="26"/>
  <c r="BJ36" i="26" s="1"/>
  <c r="AY36" i="26"/>
  <c r="Z36" i="26"/>
  <c r="Y36" i="26"/>
  <c r="M36" i="26"/>
  <c r="AM36" i="26" s="1"/>
  <c r="BK36" i="26" s="1"/>
  <c r="H36" i="26"/>
  <c r="N36" i="26" s="1"/>
  <c r="AN36" i="26" s="1"/>
  <c r="BL36" i="26" s="1"/>
  <c r="G36" i="26"/>
  <c r="BJ35" i="26"/>
  <c r="AZ35" i="26"/>
  <c r="AY35" i="26"/>
  <c r="BI35" i="26" s="1"/>
  <c r="Z35" i="26"/>
  <c r="Y35" i="26"/>
  <c r="N35" i="26"/>
  <c r="AN35" i="26" s="1"/>
  <c r="H35" i="26"/>
  <c r="G35" i="26"/>
  <c r="M35" i="26" s="1"/>
  <c r="AM35" i="26" s="1"/>
  <c r="BK35" i="26" s="1"/>
  <c r="BI34" i="26"/>
  <c r="AZ34" i="26"/>
  <c r="BJ34" i="26" s="1"/>
  <c r="AY34" i="26"/>
  <c r="Z34" i="26"/>
  <c r="Y34" i="26"/>
  <c r="M34" i="26"/>
  <c r="AM34" i="26" s="1"/>
  <c r="BK34" i="26" s="1"/>
  <c r="H34" i="26"/>
  <c r="N34" i="26" s="1"/>
  <c r="AN34" i="26" s="1"/>
  <c r="BL34" i="26" s="1"/>
  <c r="G34" i="26"/>
  <c r="BJ33" i="26"/>
  <c r="AZ33" i="26"/>
  <c r="AY33" i="26"/>
  <c r="BI33" i="26" s="1"/>
  <c r="Z33" i="26"/>
  <c r="Y33" i="26"/>
  <c r="N33" i="26"/>
  <c r="AN33" i="26" s="1"/>
  <c r="BL33" i="26" s="1"/>
  <c r="H33" i="26"/>
  <c r="G33" i="26"/>
  <c r="M33" i="26" s="1"/>
  <c r="AM33" i="26" s="1"/>
  <c r="BI32" i="26"/>
  <c r="AZ32" i="26"/>
  <c r="BJ32" i="26" s="1"/>
  <c r="AY32" i="26"/>
  <c r="Z32" i="26"/>
  <c r="Y32" i="26"/>
  <c r="M32" i="26"/>
  <c r="AM32" i="26" s="1"/>
  <c r="BK32" i="26" s="1"/>
  <c r="H32" i="26"/>
  <c r="N32" i="26" s="1"/>
  <c r="AN32" i="26" s="1"/>
  <c r="BL32" i="26" s="1"/>
  <c r="G32" i="26"/>
  <c r="BJ31" i="26"/>
  <c r="AZ31" i="26"/>
  <c r="AY31" i="26"/>
  <c r="BI31" i="26" s="1"/>
  <c r="Z31" i="26"/>
  <c r="Y31" i="26"/>
  <c r="N31" i="26"/>
  <c r="AN31" i="26" s="1"/>
  <c r="H31" i="26"/>
  <c r="G31" i="26"/>
  <c r="M31" i="26" s="1"/>
  <c r="AM31" i="26" s="1"/>
  <c r="BK31" i="26" s="1"/>
  <c r="BI30" i="26"/>
  <c r="AZ30" i="26"/>
  <c r="BJ30" i="26" s="1"/>
  <c r="AY30" i="26"/>
  <c r="Z30" i="26"/>
  <c r="Y30" i="26"/>
  <c r="M30" i="26"/>
  <c r="AM30" i="26" s="1"/>
  <c r="BK30" i="26" s="1"/>
  <c r="H30" i="26"/>
  <c r="N30" i="26" s="1"/>
  <c r="AN30" i="26" s="1"/>
  <c r="BL30" i="26" s="1"/>
  <c r="G30" i="26"/>
  <c r="BJ29" i="26"/>
  <c r="AZ29" i="26"/>
  <c r="AY29" i="26"/>
  <c r="BI29" i="26" s="1"/>
  <c r="Z29" i="26"/>
  <c r="Y29" i="26"/>
  <c r="N29" i="26"/>
  <c r="AN29" i="26" s="1"/>
  <c r="BL29" i="26" s="1"/>
  <c r="H29" i="26"/>
  <c r="G29" i="26"/>
  <c r="M29" i="26" s="1"/>
  <c r="AM29" i="26" s="1"/>
  <c r="BI28" i="26"/>
  <c r="AZ28" i="26"/>
  <c r="BJ28" i="26" s="1"/>
  <c r="AY28" i="26"/>
  <c r="Z28" i="26"/>
  <c r="Y28" i="26"/>
  <c r="M28" i="26"/>
  <c r="AM28" i="26" s="1"/>
  <c r="BK28" i="26" s="1"/>
  <c r="H28" i="26"/>
  <c r="N28" i="26" s="1"/>
  <c r="AN28" i="26" s="1"/>
  <c r="BL28" i="26" s="1"/>
  <c r="G28" i="26"/>
  <c r="BJ27" i="26"/>
  <c r="AZ27" i="26"/>
  <c r="AY27" i="26"/>
  <c r="BI27" i="26" s="1"/>
  <c r="Z27" i="26"/>
  <c r="Y27" i="26"/>
  <c r="N27" i="26"/>
  <c r="AN27" i="26" s="1"/>
  <c r="H27" i="26"/>
  <c r="G27" i="26"/>
  <c r="M27" i="26" s="1"/>
  <c r="AM27" i="26" s="1"/>
  <c r="BK27" i="26" s="1"/>
  <c r="BI26" i="26"/>
  <c r="AZ26" i="26"/>
  <c r="BJ26" i="26" s="1"/>
  <c r="AY26" i="26"/>
  <c r="Z26" i="26"/>
  <c r="Y26" i="26"/>
  <c r="M26" i="26"/>
  <c r="AM26" i="26" s="1"/>
  <c r="BK26" i="26" s="1"/>
  <c r="H26" i="26"/>
  <c r="N26" i="26" s="1"/>
  <c r="AN26" i="26" s="1"/>
  <c r="BL26" i="26" s="1"/>
  <c r="G26" i="26"/>
  <c r="BJ25" i="26"/>
  <c r="AZ25" i="26"/>
  <c r="AY25" i="26"/>
  <c r="BI25" i="26" s="1"/>
  <c r="Z25" i="26"/>
  <c r="Y25" i="26"/>
  <c r="N25" i="26"/>
  <c r="AN25" i="26" s="1"/>
  <c r="BL25" i="26" s="1"/>
  <c r="H25" i="26"/>
  <c r="G25" i="26"/>
  <c r="M25" i="26" s="1"/>
  <c r="AM25" i="26" s="1"/>
  <c r="BI24" i="26"/>
  <c r="AZ24" i="26"/>
  <c r="BJ24" i="26" s="1"/>
  <c r="AY24" i="26"/>
  <c r="Z24" i="26"/>
  <c r="Y24" i="26"/>
  <c r="M24" i="26"/>
  <c r="AM24" i="26" s="1"/>
  <c r="BK24" i="26" s="1"/>
  <c r="H24" i="26"/>
  <c r="N24" i="26" s="1"/>
  <c r="AN24" i="26" s="1"/>
  <c r="BL24" i="26" s="1"/>
  <c r="G24" i="26"/>
  <c r="BJ23" i="26"/>
  <c r="AZ23" i="26"/>
  <c r="AY23" i="26"/>
  <c r="BI23" i="26" s="1"/>
  <c r="Z23" i="26"/>
  <c r="Y23" i="26"/>
  <c r="N23" i="26"/>
  <c r="AN23" i="26" s="1"/>
  <c r="H23" i="26"/>
  <c r="G23" i="26"/>
  <c r="M23" i="26" s="1"/>
  <c r="AM23" i="26" s="1"/>
  <c r="BK23" i="26" s="1"/>
  <c r="BI22" i="26"/>
  <c r="AZ22" i="26"/>
  <c r="BJ22" i="26" s="1"/>
  <c r="AY22" i="26"/>
  <c r="Z22" i="26"/>
  <c r="Y22" i="26"/>
  <c r="M22" i="26"/>
  <c r="AM22" i="26" s="1"/>
  <c r="BK22" i="26" s="1"/>
  <c r="H22" i="26"/>
  <c r="N22" i="26" s="1"/>
  <c r="AN22" i="26" s="1"/>
  <c r="BL22" i="26" s="1"/>
  <c r="G22" i="26"/>
  <c r="BJ21" i="26"/>
  <c r="AZ21" i="26"/>
  <c r="AY21" i="26"/>
  <c r="BI21" i="26" s="1"/>
  <c r="Z21" i="26"/>
  <c r="Y21" i="26"/>
  <c r="N21" i="26"/>
  <c r="AN21" i="26" s="1"/>
  <c r="BL21" i="26" s="1"/>
  <c r="H21" i="26"/>
  <c r="G21" i="26"/>
  <c r="M21" i="26" s="1"/>
  <c r="AM21" i="26" s="1"/>
  <c r="BI20" i="26"/>
  <c r="AZ20" i="26"/>
  <c r="BJ20" i="26" s="1"/>
  <c r="AY20" i="26"/>
  <c r="Z20" i="26"/>
  <c r="Y20" i="26"/>
  <c r="M20" i="26"/>
  <c r="AM20" i="26" s="1"/>
  <c r="BK20" i="26" s="1"/>
  <c r="H20" i="26"/>
  <c r="N20" i="26" s="1"/>
  <c r="AN20" i="26" s="1"/>
  <c r="BL20" i="26" s="1"/>
  <c r="G20" i="26"/>
  <c r="BJ19" i="26"/>
  <c r="AZ19" i="26"/>
  <c r="AY19" i="26"/>
  <c r="BI19" i="26" s="1"/>
  <c r="Z19" i="26"/>
  <c r="Y19" i="26"/>
  <c r="N19" i="26"/>
  <c r="AN19" i="26" s="1"/>
  <c r="H19" i="26"/>
  <c r="G19" i="26"/>
  <c r="M19" i="26" s="1"/>
  <c r="AM19" i="26" s="1"/>
  <c r="BK19" i="26" s="1"/>
  <c r="BI18" i="26"/>
  <c r="AZ18" i="26"/>
  <c r="BJ18" i="26" s="1"/>
  <c r="AY18" i="26"/>
  <c r="Z18" i="26"/>
  <c r="Y18" i="26"/>
  <c r="M18" i="26"/>
  <c r="AM18" i="26" s="1"/>
  <c r="BK18" i="26" s="1"/>
  <c r="H18" i="26"/>
  <c r="N18" i="26" s="1"/>
  <c r="AN18" i="26" s="1"/>
  <c r="BL18" i="26" s="1"/>
  <c r="G18" i="26"/>
  <c r="BJ17" i="26"/>
  <c r="AZ17" i="26"/>
  <c r="AY17" i="26"/>
  <c r="BI17" i="26" s="1"/>
  <c r="Z17" i="26"/>
  <c r="Y17" i="26"/>
  <c r="N17" i="26"/>
  <c r="AN17" i="26" s="1"/>
  <c r="BL17" i="26" s="1"/>
  <c r="H17" i="26"/>
  <c r="G17" i="26"/>
  <c r="M17" i="26" s="1"/>
  <c r="AM17" i="26" s="1"/>
  <c r="BI16" i="26"/>
  <c r="AZ16" i="26"/>
  <c r="BJ16" i="26" s="1"/>
  <c r="AY16" i="26"/>
  <c r="Z16" i="26"/>
  <c r="Y16" i="26"/>
  <c r="M16" i="26"/>
  <c r="AM16" i="26" s="1"/>
  <c r="BK16" i="26" s="1"/>
  <c r="H16" i="26"/>
  <c r="N16" i="26" s="1"/>
  <c r="AN16" i="26" s="1"/>
  <c r="BL16" i="26" s="1"/>
  <c r="G16" i="26"/>
  <c r="BJ15" i="26"/>
  <c r="AZ15" i="26"/>
  <c r="AY15" i="26"/>
  <c r="BI15" i="26" s="1"/>
  <c r="Z15" i="26"/>
  <c r="Y15" i="26"/>
  <c r="N15" i="26"/>
  <c r="AN15" i="26" s="1"/>
  <c r="H15" i="26"/>
  <c r="G15" i="26"/>
  <c r="M15" i="26" s="1"/>
  <c r="AM15" i="26" s="1"/>
  <c r="BK15" i="26" s="1"/>
  <c r="BI14" i="26"/>
  <c r="AZ14" i="26"/>
  <c r="BJ14" i="26" s="1"/>
  <c r="AY14" i="26"/>
  <c r="Z14" i="26"/>
  <c r="Y14" i="26"/>
  <c r="M14" i="26"/>
  <c r="AM14" i="26" s="1"/>
  <c r="BK14" i="26" s="1"/>
  <c r="H14" i="26"/>
  <c r="N14" i="26" s="1"/>
  <c r="AN14" i="26" s="1"/>
  <c r="BL14" i="26" s="1"/>
  <c r="G14" i="26"/>
  <c r="BJ13" i="26"/>
  <c r="AZ13" i="26"/>
  <c r="AY13" i="26"/>
  <c r="BI13" i="26" s="1"/>
  <c r="Z13" i="26"/>
  <c r="Y13" i="26"/>
  <c r="N13" i="26"/>
  <c r="AN13" i="26" s="1"/>
  <c r="BL13" i="26" s="1"/>
  <c r="H13" i="26"/>
  <c r="G13" i="26"/>
  <c r="M13" i="26" s="1"/>
  <c r="AM13" i="26" s="1"/>
  <c r="BJ12" i="26"/>
  <c r="BI12" i="26"/>
  <c r="AZ12" i="26"/>
  <c r="AY12" i="26"/>
  <c r="AN12" i="26"/>
  <c r="BL12" i="26" s="1"/>
  <c r="Z12" i="26"/>
  <c r="Y12" i="26"/>
  <c r="N12" i="26"/>
  <c r="M12" i="26"/>
  <c r="AM12" i="26" s="1"/>
  <c r="BK12" i="26" s="1"/>
  <c r="H12" i="26"/>
  <c r="G12" i="26"/>
  <c r="BL11" i="26"/>
  <c r="BJ11" i="26"/>
  <c r="AZ11" i="26"/>
  <c r="AY11" i="26"/>
  <c r="BI11" i="26" s="1"/>
  <c r="Z11" i="26"/>
  <c r="Y11" i="26"/>
  <c r="N11" i="26"/>
  <c r="AN11" i="26" s="1"/>
  <c r="H11" i="26"/>
  <c r="G11" i="26"/>
  <c r="M11" i="26" s="1"/>
  <c r="AM11" i="26" s="1"/>
  <c r="BK11" i="26" s="1"/>
  <c r="BJ10" i="26"/>
  <c r="BI10" i="26"/>
  <c r="AZ10" i="26"/>
  <c r="AY10" i="26"/>
  <c r="AN10" i="26"/>
  <c r="BL10" i="26" s="1"/>
  <c r="Z10" i="26"/>
  <c r="Y10" i="26"/>
  <c r="N10" i="26"/>
  <c r="M10" i="26"/>
  <c r="AM10" i="26" s="1"/>
  <c r="BK10" i="26" s="1"/>
  <c r="H10" i="26"/>
  <c r="G10" i="26"/>
  <c r="BL9" i="26"/>
  <c r="BJ9" i="26"/>
  <c r="AZ9" i="26"/>
  <c r="AY9" i="26"/>
  <c r="BI9" i="26" s="1"/>
  <c r="Z9" i="26"/>
  <c r="Y9" i="26"/>
  <c r="N9" i="26"/>
  <c r="AN9" i="26" s="1"/>
  <c r="H9" i="26"/>
  <c r="G9" i="26"/>
  <c r="M9" i="26" s="1"/>
  <c r="AM9" i="26" s="1"/>
  <c r="BK9" i="26" s="1"/>
  <c r="BJ8" i="26"/>
  <c r="BI8" i="26"/>
  <c r="AZ8" i="26"/>
  <c r="AY8" i="26"/>
  <c r="AN8" i="26"/>
  <c r="BL8" i="26" s="1"/>
  <c r="Z8" i="26"/>
  <c r="Y8" i="26"/>
  <c r="N8" i="26"/>
  <c r="M8" i="26"/>
  <c r="AM8" i="26" s="1"/>
  <c r="BK8" i="26" s="1"/>
  <c r="H8" i="26"/>
  <c r="G8" i="26"/>
  <c r="BL7" i="26"/>
  <c r="BJ7" i="26"/>
  <c r="AZ7" i="26"/>
  <c r="AY7" i="26"/>
  <c r="BI7" i="26" s="1"/>
  <c r="Z7" i="26"/>
  <c r="Y7" i="26"/>
  <c r="N7" i="26"/>
  <c r="AN7" i="26" s="1"/>
  <c r="H7" i="26"/>
  <c r="G7" i="26"/>
  <c r="M7" i="26" s="1"/>
  <c r="AM7" i="26" s="1"/>
  <c r="BK7" i="26" s="1"/>
  <c r="BJ53" i="25"/>
  <c r="BH53" i="25"/>
  <c r="BG53" i="25"/>
  <c r="BF53" i="25"/>
  <c r="BE53" i="25"/>
  <c r="BD53" i="25"/>
  <c r="BC53" i="25"/>
  <c r="BB53" i="25"/>
  <c r="BA53" i="25"/>
  <c r="AX53" i="25"/>
  <c r="AW53" i="25"/>
  <c r="AV53" i="25"/>
  <c r="AU53" i="25"/>
  <c r="AY53" i="25" s="1"/>
  <c r="AT53" i="25"/>
  <c r="AZ53" i="25" s="1"/>
  <c r="AS53" i="25"/>
  <c r="AR53" i="25"/>
  <c r="AQ53" i="25"/>
  <c r="BI53" i="25" s="1"/>
  <c r="AP53" i="25"/>
  <c r="AO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X53" i="25"/>
  <c r="W53" i="25"/>
  <c r="V53" i="25"/>
  <c r="U53" i="25"/>
  <c r="T53" i="25"/>
  <c r="S53" i="25"/>
  <c r="R53" i="25"/>
  <c r="Q53" i="25"/>
  <c r="P53" i="25"/>
  <c r="O53" i="25"/>
  <c r="Y53" i="25" s="1"/>
  <c r="L53" i="25"/>
  <c r="K53" i="25"/>
  <c r="J53" i="25"/>
  <c r="I53" i="25"/>
  <c r="F53" i="25"/>
  <c r="E53" i="25"/>
  <c r="D53" i="25"/>
  <c r="C53" i="25"/>
  <c r="G53" i="25" s="1"/>
  <c r="M53" i="25" s="1"/>
  <c r="AM53" i="25" s="1"/>
  <c r="BI52" i="25"/>
  <c r="AZ52" i="25"/>
  <c r="BJ52" i="25" s="1"/>
  <c r="AY52" i="25"/>
  <c r="Z52" i="25"/>
  <c r="Y52" i="25"/>
  <c r="M52" i="25"/>
  <c r="AM52" i="25" s="1"/>
  <c r="BK52" i="25" s="1"/>
  <c r="H52" i="25"/>
  <c r="N52" i="25" s="1"/>
  <c r="G52" i="25"/>
  <c r="BJ51" i="25"/>
  <c r="AZ51" i="25"/>
  <c r="AY51" i="25"/>
  <c r="BI51" i="25" s="1"/>
  <c r="AN51" i="25"/>
  <c r="Z51" i="25"/>
  <c r="Y51" i="25"/>
  <c r="N51" i="25"/>
  <c r="H51" i="25"/>
  <c r="G51" i="25"/>
  <c r="M51" i="25" s="1"/>
  <c r="AM51" i="25" s="1"/>
  <c r="BK51" i="25" s="1"/>
  <c r="BI50" i="25"/>
  <c r="AZ50" i="25"/>
  <c r="BJ50" i="25" s="1"/>
  <c r="AY50" i="25"/>
  <c r="Z50" i="25"/>
  <c r="Y50" i="25"/>
  <c r="M50" i="25"/>
  <c r="AM50" i="25" s="1"/>
  <c r="BK50" i="25" s="1"/>
  <c r="H50" i="25"/>
  <c r="N50" i="25" s="1"/>
  <c r="AN50" i="25" s="1"/>
  <c r="BL50" i="25" s="1"/>
  <c r="G50" i="25"/>
  <c r="BJ49" i="25"/>
  <c r="AZ49" i="25"/>
  <c r="AY49" i="25"/>
  <c r="BI49" i="25" s="1"/>
  <c r="Z49" i="25"/>
  <c r="Y49" i="25"/>
  <c r="N49" i="25"/>
  <c r="AN49" i="25" s="1"/>
  <c r="BL49" i="25" s="1"/>
  <c r="H49" i="25"/>
  <c r="G49" i="25"/>
  <c r="M49" i="25" s="1"/>
  <c r="AM49" i="25" s="1"/>
  <c r="BI48" i="25"/>
  <c r="AZ48" i="25"/>
  <c r="BJ48" i="25" s="1"/>
  <c r="AY48" i="25"/>
  <c r="Z48" i="25"/>
  <c r="Y48" i="25"/>
  <c r="M48" i="25"/>
  <c r="AM48" i="25" s="1"/>
  <c r="BK48" i="25" s="1"/>
  <c r="H48" i="25"/>
  <c r="N48" i="25" s="1"/>
  <c r="G48" i="25"/>
  <c r="BJ47" i="25"/>
  <c r="AZ47" i="25"/>
  <c r="AY47" i="25"/>
  <c r="BI47" i="25" s="1"/>
  <c r="AN47" i="25"/>
  <c r="Z47" i="25"/>
  <c r="Y47" i="25"/>
  <c r="N47" i="25"/>
  <c r="H47" i="25"/>
  <c r="G47" i="25"/>
  <c r="M47" i="25" s="1"/>
  <c r="AM47" i="25" s="1"/>
  <c r="BK47" i="25" s="1"/>
  <c r="BI46" i="25"/>
  <c r="AZ46" i="25"/>
  <c r="BJ46" i="25" s="1"/>
  <c r="AY46" i="25"/>
  <c r="Z46" i="25"/>
  <c r="Y46" i="25"/>
  <c r="M46" i="25"/>
  <c r="AM46" i="25" s="1"/>
  <c r="BK46" i="25" s="1"/>
  <c r="H46" i="25"/>
  <c r="N46" i="25" s="1"/>
  <c r="AN46" i="25" s="1"/>
  <c r="BL46" i="25" s="1"/>
  <c r="G46" i="25"/>
  <c r="BJ45" i="25"/>
  <c r="AZ45" i="25"/>
  <c r="AY45" i="25"/>
  <c r="BI45" i="25" s="1"/>
  <c r="Z45" i="25"/>
  <c r="Y45" i="25"/>
  <c r="N45" i="25"/>
  <c r="AN45" i="25" s="1"/>
  <c r="BL45" i="25" s="1"/>
  <c r="H45" i="25"/>
  <c r="G45" i="25"/>
  <c r="M45" i="25" s="1"/>
  <c r="AM45" i="25" s="1"/>
  <c r="BI44" i="25"/>
  <c r="AZ44" i="25"/>
  <c r="BJ44" i="25" s="1"/>
  <c r="AY44" i="25"/>
  <c r="Z44" i="25"/>
  <c r="Y44" i="25"/>
  <c r="M44" i="25"/>
  <c r="AM44" i="25" s="1"/>
  <c r="BK44" i="25" s="1"/>
  <c r="H44" i="25"/>
  <c r="N44" i="25" s="1"/>
  <c r="G44" i="25"/>
  <c r="BJ43" i="25"/>
  <c r="AZ43" i="25"/>
  <c r="AY43" i="25"/>
  <c r="BI43" i="25" s="1"/>
  <c r="AN43" i="25"/>
  <c r="Z43" i="25"/>
  <c r="Y43" i="25"/>
  <c r="N43" i="25"/>
  <c r="H43" i="25"/>
  <c r="G43" i="25"/>
  <c r="M43" i="25" s="1"/>
  <c r="AM43" i="25" s="1"/>
  <c r="BK43" i="25" s="1"/>
  <c r="BI42" i="25"/>
  <c r="AZ42" i="25"/>
  <c r="BJ42" i="25" s="1"/>
  <c r="AY42" i="25"/>
  <c r="Z42" i="25"/>
  <c r="Y42" i="25"/>
  <c r="M42" i="25"/>
  <c r="AM42" i="25" s="1"/>
  <c r="BK42" i="25" s="1"/>
  <c r="H42" i="25"/>
  <c r="N42" i="25" s="1"/>
  <c r="AN42" i="25" s="1"/>
  <c r="BL42" i="25" s="1"/>
  <c r="G42" i="25"/>
  <c r="BJ41" i="25"/>
  <c r="AZ41" i="25"/>
  <c r="AY41" i="25"/>
  <c r="BI41" i="25" s="1"/>
  <c r="Z41" i="25"/>
  <c r="Y41" i="25"/>
  <c r="N41" i="25"/>
  <c r="AN41" i="25" s="1"/>
  <c r="BL41" i="25" s="1"/>
  <c r="H41" i="25"/>
  <c r="G41" i="25"/>
  <c r="M41" i="25" s="1"/>
  <c r="AM41" i="25" s="1"/>
  <c r="BI40" i="25"/>
  <c r="AZ40" i="25"/>
  <c r="BJ40" i="25" s="1"/>
  <c r="AY40" i="25"/>
  <c r="Z40" i="25"/>
  <c r="Y40" i="25"/>
  <c r="M40" i="25"/>
  <c r="AM40" i="25" s="1"/>
  <c r="BK40" i="25" s="1"/>
  <c r="H40" i="25"/>
  <c r="N40" i="25" s="1"/>
  <c r="G40" i="25"/>
  <c r="BJ39" i="25"/>
  <c r="AZ39" i="25"/>
  <c r="AY39" i="25"/>
  <c r="BI39" i="25" s="1"/>
  <c r="AN39" i="25"/>
  <c r="Z39" i="25"/>
  <c r="Y39" i="25"/>
  <c r="N39" i="25"/>
  <c r="H39" i="25"/>
  <c r="G39" i="25"/>
  <c r="M39" i="25" s="1"/>
  <c r="AM39" i="25" s="1"/>
  <c r="BK39" i="25" s="1"/>
  <c r="BI38" i="25"/>
  <c r="AZ38" i="25"/>
  <c r="BJ38" i="25" s="1"/>
  <c r="AY38" i="25"/>
  <c r="Z38" i="25"/>
  <c r="Y38" i="25"/>
  <c r="M38" i="25"/>
  <c r="AM38" i="25" s="1"/>
  <c r="BK38" i="25" s="1"/>
  <c r="H38" i="25"/>
  <c r="N38" i="25" s="1"/>
  <c r="AN38" i="25" s="1"/>
  <c r="BL38" i="25" s="1"/>
  <c r="G38" i="25"/>
  <c r="BJ37" i="25"/>
  <c r="AZ37" i="25"/>
  <c r="AY37" i="25"/>
  <c r="BI37" i="25" s="1"/>
  <c r="Z37" i="25"/>
  <c r="Y37" i="25"/>
  <c r="N37" i="25"/>
  <c r="AN37" i="25" s="1"/>
  <c r="BL37" i="25" s="1"/>
  <c r="H37" i="25"/>
  <c r="G37" i="25"/>
  <c r="M37" i="25" s="1"/>
  <c r="AM37" i="25" s="1"/>
  <c r="BI36" i="25"/>
  <c r="AZ36" i="25"/>
  <c r="BJ36" i="25" s="1"/>
  <c r="AY36" i="25"/>
  <c r="Z36" i="25"/>
  <c r="Y36" i="25"/>
  <c r="M36" i="25"/>
  <c r="AM36" i="25" s="1"/>
  <c r="BK36" i="25" s="1"/>
  <c r="H36" i="25"/>
  <c r="N36" i="25" s="1"/>
  <c r="G36" i="25"/>
  <c r="BJ35" i="25"/>
  <c r="AZ35" i="25"/>
  <c r="AY35" i="25"/>
  <c r="BI35" i="25" s="1"/>
  <c r="AN35" i="25"/>
  <c r="Z35" i="25"/>
  <c r="Y35" i="25"/>
  <c r="N35" i="25"/>
  <c r="H35" i="25"/>
  <c r="G35" i="25"/>
  <c r="M35" i="25" s="1"/>
  <c r="AM35" i="25" s="1"/>
  <c r="BK35" i="25" s="1"/>
  <c r="BI34" i="25"/>
  <c r="AZ34" i="25"/>
  <c r="BJ34" i="25" s="1"/>
  <c r="AY34" i="25"/>
  <c r="Z34" i="25"/>
  <c r="Y34" i="25"/>
  <c r="M34" i="25"/>
  <c r="AM34" i="25" s="1"/>
  <c r="BK34" i="25" s="1"/>
  <c r="H34" i="25"/>
  <c r="N34" i="25" s="1"/>
  <c r="AN34" i="25" s="1"/>
  <c r="BL34" i="25" s="1"/>
  <c r="G34" i="25"/>
  <c r="BJ33" i="25"/>
  <c r="AZ33" i="25"/>
  <c r="AY33" i="25"/>
  <c r="BI33" i="25" s="1"/>
  <c r="Z33" i="25"/>
  <c r="Y33" i="25"/>
  <c r="N33" i="25"/>
  <c r="AN33" i="25" s="1"/>
  <c r="BL33" i="25" s="1"/>
  <c r="H33" i="25"/>
  <c r="G33" i="25"/>
  <c r="M33" i="25" s="1"/>
  <c r="AM33" i="25" s="1"/>
  <c r="BI32" i="25"/>
  <c r="AZ32" i="25"/>
  <c r="BJ32" i="25" s="1"/>
  <c r="AY32" i="25"/>
  <c r="Z32" i="25"/>
  <c r="Y32" i="25"/>
  <c r="M32" i="25"/>
  <c r="AM32" i="25" s="1"/>
  <c r="BK32" i="25" s="1"/>
  <c r="H32" i="25"/>
  <c r="N32" i="25" s="1"/>
  <c r="G32" i="25"/>
  <c r="BJ31" i="25"/>
  <c r="AZ31" i="25"/>
  <c r="AY31" i="25"/>
  <c r="BI31" i="25" s="1"/>
  <c r="AN31" i="25"/>
  <c r="Z31" i="25"/>
  <c r="Y31" i="25"/>
  <c r="N31" i="25"/>
  <c r="H31" i="25"/>
  <c r="G31" i="25"/>
  <c r="M31" i="25" s="1"/>
  <c r="AM31" i="25" s="1"/>
  <c r="BK31" i="25" s="1"/>
  <c r="BI30" i="25"/>
  <c r="AZ30" i="25"/>
  <c r="BJ30" i="25" s="1"/>
  <c r="AY30" i="25"/>
  <c r="Z30" i="25"/>
  <c r="Y30" i="25"/>
  <c r="M30" i="25"/>
  <c r="AM30" i="25" s="1"/>
  <c r="BK30" i="25" s="1"/>
  <c r="H30" i="25"/>
  <c r="N30" i="25" s="1"/>
  <c r="AN30" i="25" s="1"/>
  <c r="BL30" i="25" s="1"/>
  <c r="G30" i="25"/>
  <c r="BJ29" i="25"/>
  <c r="AZ29" i="25"/>
  <c r="AY29" i="25"/>
  <c r="BI29" i="25" s="1"/>
  <c r="Z29" i="25"/>
  <c r="Y29" i="25"/>
  <c r="N29" i="25"/>
  <c r="AN29" i="25" s="1"/>
  <c r="BL29" i="25" s="1"/>
  <c r="H29" i="25"/>
  <c r="G29" i="25"/>
  <c r="M29" i="25" s="1"/>
  <c r="AM29" i="25" s="1"/>
  <c r="BI28" i="25"/>
  <c r="AZ28" i="25"/>
  <c r="BJ28" i="25" s="1"/>
  <c r="AY28" i="25"/>
  <c r="Z28" i="25"/>
  <c r="Y28" i="25"/>
  <c r="M28" i="25"/>
  <c r="AM28" i="25" s="1"/>
  <c r="BK28" i="25" s="1"/>
  <c r="H28" i="25"/>
  <c r="N28" i="25" s="1"/>
  <c r="G28" i="25"/>
  <c r="BJ27" i="25"/>
  <c r="AZ27" i="25"/>
  <c r="AY27" i="25"/>
  <c r="BI27" i="25" s="1"/>
  <c r="AN27" i="25"/>
  <c r="Z27" i="25"/>
  <c r="Y27" i="25"/>
  <c r="N27" i="25"/>
  <c r="H27" i="25"/>
  <c r="G27" i="25"/>
  <c r="M27" i="25" s="1"/>
  <c r="AM27" i="25" s="1"/>
  <c r="BK27" i="25" s="1"/>
  <c r="BI26" i="25"/>
  <c r="AZ26" i="25"/>
  <c r="BJ26" i="25" s="1"/>
  <c r="AY26" i="25"/>
  <c r="Z26" i="25"/>
  <c r="Y26" i="25"/>
  <c r="M26" i="25"/>
  <c r="AM26" i="25" s="1"/>
  <c r="BK26" i="25" s="1"/>
  <c r="H26" i="25"/>
  <c r="N26" i="25" s="1"/>
  <c r="AN26" i="25" s="1"/>
  <c r="BL26" i="25" s="1"/>
  <c r="G26" i="25"/>
  <c r="BJ25" i="25"/>
  <c r="AZ25" i="25"/>
  <c r="AY25" i="25"/>
  <c r="BI25" i="25" s="1"/>
  <c r="Z25" i="25"/>
  <c r="Y25" i="25"/>
  <c r="N25" i="25"/>
  <c r="AN25" i="25" s="1"/>
  <c r="BL25" i="25" s="1"/>
  <c r="H25" i="25"/>
  <c r="G25" i="25"/>
  <c r="M25" i="25" s="1"/>
  <c r="AM25" i="25" s="1"/>
  <c r="BI24" i="25"/>
  <c r="AZ24" i="25"/>
  <c r="BJ24" i="25" s="1"/>
  <c r="AY24" i="25"/>
  <c r="Z24" i="25"/>
  <c r="Y24" i="25"/>
  <c r="M24" i="25"/>
  <c r="AM24" i="25" s="1"/>
  <c r="BK24" i="25" s="1"/>
  <c r="H24" i="25"/>
  <c r="N24" i="25" s="1"/>
  <c r="G24" i="25"/>
  <c r="BJ23" i="25"/>
  <c r="AZ23" i="25"/>
  <c r="AY23" i="25"/>
  <c r="BI23" i="25" s="1"/>
  <c r="AN23" i="25"/>
  <c r="Z23" i="25"/>
  <c r="Y23" i="25"/>
  <c r="N23" i="25"/>
  <c r="H23" i="25"/>
  <c r="G23" i="25"/>
  <c r="M23" i="25" s="1"/>
  <c r="AM23" i="25" s="1"/>
  <c r="BK23" i="25" s="1"/>
  <c r="BI22" i="25"/>
  <c r="AZ22" i="25"/>
  <c r="BJ22" i="25" s="1"/>
  <c r="AY22" i="25"/>
  <c r="Z22" i="25"/>
  <c r="Y22" i="25"/>
  <c r="M22" i="25"/>
  <c r="AM22" i="25" s="1"/>
  <c r="BK22" i="25" s="1"/>
  <c r="H22" i="25"/>
  <c r="N22" i="25" s="1"/>
  <c r="AN22" i="25" s="1"/>
  <c r="BL22" i="25" s="1"/>
  <c r="G22" i="25"/>
  <c r="BJ21" i="25"/>
  <c r="AZ21" i="25"/>
  <c r="AY21" i="25"/>
  <c r="BI21" i="25" s="1"/>
  <c r="Z21" i="25"/>
  <c r="Y21" i="25"/>
  <c r="N21" i="25"/>
  <c r="AN21" i="25" s="1"/>
  <c r="BL21" i="25" s="1"/>
  <c r="H21" i="25"/>
  <c r="G21" i="25"/>
  <c r="M21" i="25" s="1"/>
  <c r="AM21" i="25" s="1"/>
  <c r="BI20" i="25"/>
  <c r="AZ20" i="25"/>
  <c r="BJ20" i="25" s="1"/>
  <c r="AY20" i="25"/>
  <c r="Z20" i="25"/>
  <c r="Y20" i="25"/>
  <c r="M20" i="25"/>
  <c r="AM20" i="25" s="1"/>
  <c r="BK20" i="25" s="1"/>
  <c r="H20" i="25"/>
  <c r="N20" i="25" s="1"/>
  <c r="G20" i="25"/>
  <c r="BJ19" i="25"/>
  <c r="AZ19" i="25"/>
  <c r="AY19" i="25"/>
  <c r="BI19" i="25" s="1"/>
  <c r="AN19" i="25"/>
  <c r="Z19" i="25"/>
  <c r="Y19" i="25"/>
  <c r="N19" i="25"/>
  <c r="H19" i="25"/>
  <c r="G19" i="25"/>
  <c r="M19" i="25" s="1"/>
  <c r="AM19" i="25" s="1"/>
  <c r="BK19" i="25" s="1"/>
  <c r="BI18" i="25"/>
  <c r="AZ18" i="25"/>
  <c r="BJ18" i="25" s="1"/>
  <c r="AY18" i="25"/>
  <c r="Z18" i="25"/>
  <c r="Y18" i="25"/>
  <c r="M18" i="25"/>
  <c r="AM18" i="25" s="1"/>
  <c r="BK18" i="25" s="1"/>
  <c r="H18" i="25"/>
  <c r="N18" i="25" s="1"/>
  <c r="AN18" i="25" s="1"/>
  <c r="BL18" i="25" s="1"/>
  <c r="G18" i="25"/>
  <c r="BJ17" i="25"/>
  <c r="AZ17" i="25"/>
  <c r="AY17" i="25"/>
  <c r="BI17" i="25" s="1"/>
  <c r="Z17" i="25"/>
  <c r="Y17" i="25"/>
  <c r="N17" i="25"/>
  <c r="AN17" i="25" s="1"/>
  <c r="BL17" i="25" s="1"/>
  <c r="H17" i="25"/>
  <c r="G17" i="25"/>
  <c r="M17" i="25" s="1"/>
  <c r="AM17" i="25" s="1"/>
  <c r="BI16" i="25"/>
  <c r="AZ16" i="25"/>
  <c r="BJ16" i="25" s="1"/>
  <c r="AY16" i="25"/>
  <c r="Z16" i="25"/>
  <c r="Y16" i="25"/>
  <c r="M16" i="25"/>
  <c r="AM16" i="25" s="1"/>
  <c r="BK16" i="25" s="1"/>
  <c r="H16" i="25"/>
  <c r="N16" i="25" s="1"/>
  <c r="G16" i="25"/>
  <c r="BJ15" i="25"/>
  <c r="AZ15" i="25"/>
  <c r="AY15" i="25"/>
  <c r="BI15" i="25" s="1"/>
  <c r="AN15" i="25"/>
  <c r="Z15" i="25"/>
  <c r="Y15" i="25"/>
  <c r="N15" i="25"/>
  <c r="H15" i="25"/>
  <c r="G15" i="25"/>
  <c r="M15" i="25" s="1"/>
  <c r="AM15" i="25" s="1"/>
  <c r="BK15" i="25" s="1"/>
  <c r="BI14" i="25"/>
  <c r="AZ14" i="25"/>
  <c r="BJ14" i="25" s="1"/>
  <c r="AY14" i="25"/>
  <c r="Z14" i="25"/>
  <c r="Y14" i="25"/>
  <c r="M14" i="25"/>
  <c r="AM14" i="25" s="1"/>
  <c r="BK14" i="25" s="1"/>
  <c r="H14" i="25"/>
  <c r="N14" i="25" s="1"/>
  <c r="AN14" i="25" s="1"/>
  <c r="BL14" i="25" s="1"/>
  <c r="G14" i="25"/>
  <c r="BJ13" i="25"/>
  <c r="AZ13" i="25"/>
  <c r="AY13" i="25"/>
  <c r="BI13" i="25" s="1"/>
  <c r="Z13" i="25"/>
  <c r="Y13" i="25"/>
  <c r="N13" i="25"/>
  <c r="AN13" i="25" s="1"/>
  <c r="BL13" i="25" s="1"/>
  <c r="H13" i="25"/>
  <c r="G13" i="25"/>
  <c r="M13" i="25" s="1"/>
  <c r="AM13" i="25" s="1"/>
  <c r="BI12" i="25"/>
  <c r="AZ12" i="25"/>
  <c r="BJ12" i="25" s="1"/>
  <c r="AY12" i="25"/>
  <c r="Z12" i="25"/>
  <c r="Y12" i="25"/>
  <c r="M12" i="25"/>
  <c r="AM12" i="25" s="1"/>
  <c r="BK12" i="25" s="1"/>
  <c r="H12" i="25"/>
  <c r="N12" i="25" s="1"/>
  <c r="G12" i="25"/>
  <c r="BJ11" i="25"/>
  <c r="AZ11" i="25"/>
  <c r="AY11" i="25"/>
  <c r="BI11" i="25" s="1"/>
  <c r="AN11" i="25"/>
  <c r="Z11" i="25"/>
  <c r="Y11" i="25"/>
  <c r="N11" i="25"/>
  <c r="H11" i="25"/>
  <c r="G11" i="25"/>
  <c r="M11" i="25" s="1"/>
  <c r="AM11" i="25" s="1"/>
  <c r="BK11" i="25" s="1"/>
  <c r="BI10" i="25"/>
  <c r="AZ10" i="25"/>
  <c r="BJ10" i="25" s="1"/>
  <c r="AY10" i="25"/>
  <c r="Z10" i="25"/>
  <c r="Y10" i="25"/>
  <c r="M10" i="25"/>
  <c r="AM10" i="25" s="1"/>
  <c r="BK10" i="25" s="1"/>
  <c r="H10" i="25"/>
  <c r="N10" i="25" s="1"/>
  <c r="AN10" i="25" s="1"/>
  <c r="BL10" i="25" s="1"/>
  <c r="G10" i="25"/>
  <c r="BJ9" i="25"/>
  <c r="AZ9" i="25"/>
  <c r="AY9" i="25"/>
  <c r="BI9" i="25" s="1"/>
  <c r="Z9" i="25"/>
  <c r="Y9" i="25"/>
  <c r="N9" i="25"/>
  <c r="AN9" i="25" s="1"/>
  <c r="BL9" i="25" s="1"/>
  <c r="H9" i="25"/>
  <c r="G9" i="25"/>
  <c r="M9" i="25" s="1"/>
  <c r="AM9" i="25" s="1"/>
  <c r="BI8" i="25"/>
  <c r="AZ8" i="25"/>
  <c r="BJ8" i="25" s="1"/>
  <c r="AY8" i="25"/>
  <c r="Z8" i="25"/>
  <c r="Y8" i="25"/>
  <c r="M8" i="25"/>
  <c r="AM8" i="25" s="1"/>
  <c r="BK8" i="25" s="1"/>
  <c r="H8" i="25"/>
  <c r="N8" i="25" s="1"/>
  <c r="G8" i="25"/>
  <c r="BJ7" i="25"/>
  <c r="AZ7" i="25"/>
  <c r="AY7" i="25"/>
  <c r="BI7" i="25" s="1"/>
  <c r="AN7" i="25"/>
  <c r="Z7" i="25"/>
  <c r="Y7" i="25"/>
  <c r="N7" i="25"/>
  <c r="H7" i="25"/>
  <c r="G7" i="25"/>
  <c r="M7" i="25" s="1"/>
  <c r="AM7" i="25" s="1"/>
  <c r="BK7" i="25" s="1"/>
  <c r="BH53" i="24"/>
  <c r="BG53" i="24"/>
  <c r="BF53" i="24"/>
  <c r="BE53" i="24"/>
  <c r="BD53" i="24"/>
  <c r="BC53" i="24"/>
  <c r="BB53" i="24"/>
  <c r="BA53" i="24"/>
  <c r="AZ53" i="24"/>
  <c r="AX53" i="24"/>
  <c r="AW53" i="24"/>
  <c r="AV53" i="24"/>
  <c r="AU53" i="24"/>
  <c r="AT53" i="24"/>
  <c r="AS53" i="24"/>
  <c r="AY53" i="24" s="1"/>
  <c r="BI53" i="24" s="1"/>
  <c r="AR53" i="24"/>
  <c r="AQ53" i="24"/>
  <c r="AP53" i="24"/>
  <c r="AO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X53" i="24"/>
  <c r="W53" i="24"/>
  <c r="V53" i="24"/>
  <c r="U53" i="24"/>
  <c r="T53" i="24"/>
  <c r="S53" i="24"/>
  <c r="R53" i="24"/>
  <c r="Q53" i="24"/>
  <c r="Y53" i="24" s="1"/>
  <c r="P53" i="24"/>
  <c r="Z53" i="24" s="1"/>
  <c r="O53" i="24"/>
  <c r="L53" i="24"/>
  <c r="K53" i="24"/>
  <c r="J53" i="24"/>
  <c r="I53" i="24"/>
  <c r="H53" i="24"/>
  <c r="N53" i="24" s="1"/>
  <c r="AN53" i="24" s="1"/>
  <c r="F53" i="24"/>
  <c r="E53" i="24"/>
  <c r="D53" i="24"/>
  <c r="C53" i="24"/>
  <c r="G53" i="24" s="1"/>
  <c r="M53" i="24" s="1"/>
  <c r="AM53" i="24" s="1"/>
  <c r="BJ52" i="24"/>
  <c r="AZ52" i="24"/>
  <c r="AY52" i="24"/>
  <c r="BI52" i="24" s="1"/>
  <c r="AN52" i="24"/>
  <c r="BL52" i="24" s="1"/>
  <c r="Z52" i="24"/>
  <c r="Y52" i="24"/>
  <c r="N52" i="24"/>
  <c r="H52" i="24"/>
  <c r="G52" i="24"/>
  <c r="M52" i="24" s="1"/>
  <c r="AM52" i="24" s="1"/>
  <c r="BI51" i="24"/>
  <c r="AZ51" i="24"/>
  <c r="BJ51" i="24" s="1"/>
  <c r="AY51" i="24"/>
  <c r="Z51" i="24"/>
  <c r="Y51" i="24"/>
  <c r="M51" i="24"/>
  <c r="AM51" i="24" s="1"/>
  <c r="BK51" i="24" s="1"/>
  <c r="H51" i="24"/>
  <c r="N51" i="24" s="1"/>
  <c r="G51" i="24"/>
  <c r="BJ50" i="24"/>
  <c r="AZ50" i="24"/>
  <c r="AY50" i="24"/>
  <c r="BI50" i="24" s="1"/>
  <c r="AN50" i="24"/>
  <c r="Z50" i="24"/>
  <c r="Y50" i="24"/>
  <c r="N50" i="24"/>
  <c r="H50" i="24"/>
  <c r="G50" i="24"/>
  <c r="M50" i="24" s="1"/>
  <c r="AM50" i="24" s="1"/>
  <c r="BK50" i="24" s="1"/>
  <c r="BI49" i="24"/>
  <c r="AZ49" i="24"/>
  <c r="BJ49" i="24" s="1"/>
  <c r="AY49" i="24"/>
  <c r="Z49" i="24"/>
  <c r="Y49" i="24"/>
  <c r="M49" i="24"/>
  <c r="AM49" i="24" s="1"/>
  <c r="BK49" i="24" s="1"/>
  <c r="H49" i="24"/>
  <c r="N49" i="24" s="1"/>
  <c r="G49" i="24"/>
  <c r="BJ48" i="24"/>
  <c r="AZ48" i="24"/>
  <c r="AY48" i="24"/>
  <c r="BI48" i="24" s="1"/>
  <c r="AN48" i="24"/>
  <c r="BL48" i="24" s="1"/>
  <c r="Z48" i="24"/>
  <c r="Y48" i="24"/>
  <c r="N48" i="24"/>
  <c r="H48" i="24"/>
  <c r="G48" i="24"/>
  <c r="M48" i="24" s="1"/>
  <c r="AM48" i="24" s="1"/>
  <c r="BI47" i="24"/>
  <c r="AZ47" i="24"/>
  <c r="BJ47" i="24" s="1"/>
  <c r="AY47" i="24"/>
  <c r="Z47" i="24"/>
  <c r="Y47" i="24"/>
  <c r="M47" i="24"/>
  <c r="AM47" i="24" s="1"/>
  <c r="BK47" i="24" s="1"/>
  <c r="H47" i="24"/>
  <c r="N47" i="24" s="1"/>
  <c r="G47" i="24"/>
  <c r="BJ46" i="24"/>
  <c r="AZ46" i="24"/>
  <c r="AY46" i="24"/>
  <c r="BI46" i="24" s="1"/>
  <c r="AN46" i="24"/>
  <c r="Z46" i="24"/>
  <c r="Y46" i="24"/>
  <c r="N46" i="24"/>
  <c r="H46" i="24"/>
  <c r="G46" i="24"/>
  <c r="M46" i="24" s="1"/>
  <c r="AM46" i="24" s="1"/>
  <c r="BK46" i="24" s="1"/>
  <c r="BI45" i="24"/>
  <c r="AZ45" i="24"/>
  <c r="BJ45" i="24" s="1"/>
  <c r="AY45" i="24"/>
  <c r="Z45" i="24"/>
  <c r="Y45" i="24"/>
  <c r="M45" i="24"/>
  <c r="AM45" i="24" s="1"/>
  <c r="BK45" i="24" s="1"/>
  <c r="H45" i="24"/>
  <c r="N45" i="24" s="1"/>
  <c r="G45" i="24"/>
  <c r="BJ44" i="24"/>
  <c r="AZ44" i="24"/>
  <c r="AY44" i="24"/>
  <c r="BI44" i="24" s="1"/>
  <c r="AN44" i="24"/>
  <c r="BL44" i="24" s="1"/>
  <c r="Z44" i="24"/>
  <c r="Y44" i="24"/>
  <c r="N44" i="24"/>
  <c r="H44" i="24"/>
  <c r="G44" i="24"/>
  <c r="M44" i="24" s="1"/>
  <c r="AM44" i="24" s="1"/>
  <c r="BI43" i="24"/>
  <c r="AZ43" i="24"/>
  <c r="BJ43" i="24" s="1"/>
  <c r="AY43" i="24"/>
  <c r="Z43" i="24"/>
  <c r="Y43" i="24"/>
  <c r="M43" i="24"/>
  <c r="AM43" i="24" s="1"/>
  <c r="BK43" i="24" s="1"/>
  <c r="H43" i="24"/>
  <c r="N43" i="24" s="1"/>
  <c r="G43" i="24"/>
  <c r="BJ42" i="24"/>
  <c r="AZ42" i="24"/>
  <c r="AY42" i="24"/>
  <c r="BI42" i="24" s="1"/>
  <c r="AN42" i="24"/>
  <c r="Z42" i="24"/>
  <c r="Y42" i="24"/>
  <c r="N42" i="24"/>
  <c r="H42" i="24"/>
  <c r="G42" i="24"/>
  <c r="M42" i="24" s="1"/>
  <c r="AM42" i="24" s="1"/>
  <c r="BK42" i="24" s="1"/>
  <c r="BI41" i="24"/>
  <c r="AZ41" i="24"/>
  <c r="BJ41" i="24" s="1"/>
  <c r="AY41" i="24"/>
  <c r="Z41" i="24"/>
  <c r="Y41" i="24"/>
  <c r="M41" i="24"/>
  <c r="AM41" i="24" s="1"/>
  <c r="BK41" i="24" s="1"/>
  <c r="H41" i="24"/>
  <c r="N41" i="24" s="1"/>
  <c r="G41" i="24"/>
  <c r="BJ40" i="24"/>
  <c r="AZ40" i="24"/>
  <c r="AY40" i="24"/>
  <c r="BI40" i="24" s="1"/>
  <c r="AN40" i="24"/>
  <c r="BL40" i="24" s="1"/>
  <c r="Z40" i="24"/>
  <c r="Y40" i="24"/>
  <c r="N40" i="24"/>
  <c r="H40" i="24"/>
  <c r="G40" i="24"/>
  <c r="M40" i="24" s="1"/>
  <c r="AM40" i="24" s="1"/>
  <c r="BI39" i="24"/>
  <c r="AZ39" i="24"/>
  <c r="BJ39" i="24" s="1"/>
  <c r="AY39" i="24"/>
  <c r="Z39" i="24"/>
  <c r="Y39" i="24"/>
  <c r="M39" i="24"/>
  <c r="AM39" i="24" s="1"/>
  <c r="BK39" i="24" s="1"/>
  <c r="H39" i="24"/>
  <c r="N39" i="24" s="1"/>
  <c r="G39" i="24"/>
  <c r="BJ38" i="24"/>
  <c r="AZ38" i="24"/>
  <c r="AY38" i="24"/>
  <c r="BI38" i="24" s="1"/>
  <c r="AN38" i="24"/>
  <c r="Z38" i="24"/>
  <c r="Y38" i="24"/>
  <c r="N38" i="24"/>
  <c r="H38" i="24"/>
  <c r="G38" i="24"/>
  <c r="M38" i="24" s="1"/>
  <c r="AM38" i="24" s="1"/>
  <c r="BK38" i="24" s="1"/>
  <c r="BI37" i="24"/>
  <c r="AZ37" i="24"/>
  <c r="BJ37" i="24" s="1"/>
  <c r="AY37" i="24"/>
  <c r="Z37" i="24"/>
  <c r="Y37" i="24"/>
  <c r="M37" i="24"/>
  <c r="AM37" i="24" s="1"/>
  <c r="BK37" i="24" s="1"/>
  <c r="H37" i="24"/>
  <c r="N37" i="24" s="1"/>
  <c r="G37" i="24"/>
  <c r="BJ36" i="24"/>
  <c r="AZ36" i="24"/>
  <c r="AY36" i="24"/>
  <c r="BI36" i="24" s="1"/>
  <c r="AN36" i="24"/>
  <c r="BL36" i="24" s="1"/>
  <c r="Z36" i="24"/>
  <c r="Y36" i="24"/>
  <c r="N36" i="24"/>
  <c r="H36" i="24"/>
  <c r="G36" i="24"/>
  <c r="M36" i="24" s="1"/>
  <c r="AM36" i="24" s="1"/>
  <c r="BI35" i="24"/>
  <c r="AZ35" i="24"/>
  <c r="BJ35" i="24" s="1"/>
  <c r="AY35" i="24"/>
  <c r="Z35" i="24"/>
  <c r="Y35" i="24"/>
  <c r="M35" i="24"/>
  <c r="AM35" i="24" s="1"/>
  <c r="BK35" i="24" s="1"/>
  <c r="H35" i="24"/>
  <c r="N35" i="24" s="1"/>
  <c r="G35" i="24"/>
  <c r="BJ34" i="24"/>
  <c r="AZ34" i="24"/>
  <c r="AY34" i="24"/>
  <c r="BI34" i="24" s="1"/>
  <c r="AN34" i="24"/>
  <c r="Z34" i="24"/>
  <c r="Y34" i="24"/>
  <c r="N34" i="24"/>
  <c r="H34" i="24"/>
  <c r="G34" i="24"/>
  <c r="M34" i="24" s="1"/>
  <c r="AM34" i="24" s="1"/>
  <c r="BK34" i="24" s="1"/>
  <c r="BI33" i="24"/>
  <c r="AZ33" i="24"/>
  <c r="BJ33" i="24" s="1"/>
  <c r="AY33" i="24"/>
  <c r="Z33" i="24"/>
  <c r="Y33" i="24"/>
  <c r="M33" i="24"/>
  <c r="AM33" i="24" s="1"/>
  <c r="BK33" i="24" s="1"/>
  <c r="H33" i="24"/>
  <c r="N33" i="24" s="1"/>
  <c r="G33" i="24"/>
  <c r="BJ32" i="24"/>
  <c r="AZ32" i="24"/>
  <c r="AY32" i="24"/>
  <c r="BI32" i="24" s="1"/>
  <c r="AN32" i="24"/>
  <c r="BL32" i="24" s="1"/>
  <c r="Z32" i="24"/>
  <c r="Y32" i="24"/>
  <c r="N32" i="24"/>
  <c r="H32" i="24"/>
  <c r="G32" i="24"/>
  <c r="M32" i="24" s="1"/>
  <c r="AM32" i="24" s="1"/>
  <c r="BI31" i="24"/>
  <c r="AZ31" i="24"/>
  <c r="BJ31" i="24" s="1"/>
  <c r="AY31" i="24"/>
  <c r="Z31" i="24"/>
  <c r="Y31" i="24"/>
  <c r="M31" i="24"/>
  <c r="AM31" i="24" s="1"/>
  <c r="BK31" i="24" s="1"/>
  <c r="H31" i="24"/>
  <c r="N31" i="24" s="1"/>
  <c r="G31" i="24"/>
  <c r="BJ30" i="24"/>
  <c r="AZ30" i="24"/>
  <c r="AY30" i="24"/>
  <c r="BI30" i="24" s="1"/>
  <c r="AN30" i="24"/>
  <c r="Z30" i="24"/>
  <c r="Y30" i="24"/>
  <c r="N30" i="24"/>
  <c r="H30" i="24"/>
  <c r="G30" i="24"/>
  <c r="M30" i="24" s="1"/>
  <c r="AM30" i="24" s="1"/>
  <c r="BK30" i="24" s="1"/>
  <c r="BI29" i="24"/>
  <c r="AZ29" i="24"/>
  <c r="BJ29" i="24" s="1"/>
  <c r="AY29" i="24"/>
  <c r="Z29" i="24"/>
  <c r="Y29" i="24"/>
  <c r="M29" i="24"/>
  <c r="AM29" i="24" s="1"/>
  <c r="BK29" i="24" s="1"/>
  <c r="H29" i="24"/>
  <c r="N29" i="24" s="1"/>
  <c r="G29" i="24"/>
  <c r="BJ28" i="24"/>
  <c r="AZ28" i="24"/>
  <c r="AY28" i="24"/>
  <c r="BI28" i="24" s="1"/>
  <c r="AN28" i="24"/>
  <c r="BL28" i="24" s="1"/>
  <c r="Z28" i="24"/>
  <c r="Y28" i="24"/>
  <c r="N28" i="24"/>
  <c r="H28" i="24"/>
  <c r="G28" i="24"/>
  <c r="M28" i="24" s="1"/>
  <c r="AM28" i="24" s="1"/>
  <c r="BI27" i="24"/>
  <c r="AZ27" i="24"/>
  <c r="BJ27" i="24" s="1"/>
  <c r="AY27" i="24"/>
  <c r="Z27" i="24"/>
  <c r="Y27" i="24"/>
  <c r="M27" i="24"/>
  <c r="AM27" i="24" s="1"/>
  <c r="BK27" i="24" s="1"/>
  <c r="H27" i="24"/>
  <c r="N27" i="24" s="1"/>
  <c r="G27" i="24"/>
  <c r="BJ26" i="24"/>
  <c r="AZ26" i="24"/>
  <c r="AY26" i="24"/>
  <c r="BI26" i="24" s="1"/>
  <c r="AN26" i="24"/>
  <c r="Z26" i="24"/>
  <c r="Y26" i="24"/>
  <c r="N26" i="24"/>
  <c r="H26" i="24"/>
  <c r="G26" i="24"/>
  <c r="M26" i="24" s="1"/>
  <c r="AM26" i="24" s="1"/>
  <c r="BK26" i="24" s="1"/>
  <c r="BI25" i="24"/>
  <c r="AZ25" i="24"/>
  <c r="BJ25" i="24" s="1"/>
  <c r="AY25" i="24"/>
  <c r="Z25" i="24"/>
  <c r="Y25" i="24"/>
  <c r="M25" i="24"/>
  <c r="AM25" i="24" s="1"/>
  <c r="BK25" i="24" s="1"/>
  <c r="H25" i="24"/>
  <c r="N25" i="24" s="1"/>
  <c r="G25" i="24"/>
  <c r="BJ24" i="24"/>
  <c r="AZ24" i="24"/>
  <c r="AY24" i="24"/>
  <c r="BI24" i="24" s="1"/>
  <c r="AN24" i="24"/>
  <c r="BL24" i="24" s="1"/>
  <c r="Z24" i="24"/>
  <c r="Y24" i="24"/>
  <c r="N24" i="24"/>
  <c r="H24" i="24"/>
  <c r="G24" i="24"/>
  <c r="M24" i="24" s="1"/>
  <c r="AM24" i="24" s="1"/>
  <c r="BI23" i="24"/>
  <c r="AZ23" i="24"/>
  <c r="BJ23" i="24" s="1"/>
  <c r="AY23" i="24"/>
  <c r="Z23" i="24"/>
  <c r="Y23" i="24"/>
  <c r="M23" i="24"/>
  <c r="AM23" i="24" s="1"/>
  <c r="BK23" i="24" s="1"/>
  <c r="H23" i="24"/>
  <c r="N23" i="24" s="1"/>
  <c r="G23" i="24"/>
  <c r="BJ22" i="24"/>
  <c r="AZ22" i="24"/>
  <c r="AY22" i="24"/>
  <c r="BI22" i="24" s="1"/>
  <c r="AN22" i="24"/>
  <c r="Z22" i="24"/>
  <c r="Y22" i="24"/>
  <c r="N22" i="24"/>
  <c r="H22" i="24"/>
  <c r="G22" i="24"/>
  <c r="M22" i="24" s="1"/>
  <c r="AM22" i="24" s="1"/>
  <c r="BK22" i="24" s="1"/>
  <c r="BI21" i="24"/>
  <c r="AZ21" i="24"/>
  <c r="BJ21" i="24" s="1"/>
  <c r="AY21" i="24"/>
  <c r="Z21" i="24"/>
  <c r="Y21" i="24"/>
  <c r="M21" i="24"/>
  <c r="AM21" i="24" s="1"/>
  <c r="BK21" i="24" s="1"/>
  <c r="H21" i="24"/>
  <c r="N21" i="24" s="1"/>
  <c r="G21" i="24"/>
  <c r="BJ20" i="24"/>
  <c r="AZ20" i="24"/>
  <c r="AY20" i="24"/>
  <c r="BI20" i="24" s="1"/>
  <c r="AN20" i="24"/>
  <c r="BL20" i="24" s="1"/>
  <c r="Z20" i="24"/>
  <c r="Y20" i="24"/>
  <c r="N20" i="24"/>
  <c r="H20" i="24"/>
  <c r="G20" i="24"/>
  <c r="M20" i="24" s="1"/>
  <c r="AM20" i="24" s="1"/>
  <c r="BI19" i="24"/>
  <c r="AZ19" i="24"/>
  <c r="BJ19" i="24" s="1"/>
  <c r="AY19" i="24"/>
  <c r="Z19" i="24"/>
  <c r="Y19" i="24"/>
  <c r="M19" i="24"/>
  <c r="AM19" i="24" s="1"/>
  <c r="BK19" i="24" s="1"/>
  <c r="H19" i="24"/>
  <c r="N19" i="24" s="1"/>
  <c r="G19" i="24"/>
  <c r="BJ18" i="24"/>
  <c r="AZ18" i="24"/>
  <c r="AY18" i="24"/>
  <c r="BI18" i="24" s="1"/>
  <c r="AN18" i="24"/>
  <c r="Z18" i="24"/>
  <c r="Y18" i="24"/>
  <c r="N18" i="24"/>
  <c r="H18" i="24"/>
  <c r="G18" i="24"/>
  <c r="M18" i="24" s="1"/>
  <c r="AM18" i="24" s="1"/>
  <c r="BK18" i="24" s="1"/>
  <c r="BI17" i="24"/>
  <c r="AZ17" i="24"/>
  <c r="BJ17" i="24" s="1"/>
  <c r="AY17" i="24"/>
  <c r="Z17" i="24"/>
  <c r="Y17" i="24"/>
  <c r="M17" i="24"/>
  <c r="AM17" i="24" s="1"/>
  <c r="BK17" i="24" s="1"/>
  <c r="H17" i="24"/>
  <c r="N17" i="24" s="1"/>
  <c r="G17" i="24"/>
  <c r="BJ16" i="24"/>
  <c r="AZ16" i="24"/>
  <c r="AY16" i="24"/>
  <c r="BI16" i="24" s="1"/>
  <c r="AN16" i="24"/>
  <c r="BL16" i="24" s="1"/>
  <c r="Z16" i="24"/>
  <c r="Y16" i="24"/>
  <c r="N16" i="24"/>
  <c r="H16" i="24"/>
  <c r="G16" i="24"/>
  <c r="M16" i="24" s="1"/>
  <c r="AM16" i="24" s="1"/>
  <c r="BI15" i="24"/>
  <c r="AZ15" i="24"/>
  <c r="BJ15" i="24" s="1"/>
  <c r="AY15" i="24"/>
  <c r="Z15" i="24"/>
  <c r="Y15" i="24"/>
  <c r="M15" i="24"/>
  <c r="AM15" i="24" s="1"/>
  <c r="BK15" i="24" s="1"/>
  <c r="H15" i="24"/>
  <c r="N15" i="24" s="1"/>
  <c r="G15" i="24"/>
  <c r="BJ14" i="24"/>
  <c r="AZ14" i="24"/>
  <c r="AY14" i="24"/>
  <c r="BI14" i="24" s="1"/>
  <c r="AN14" i="24"/>
  <c r="Z14" i="24"/>
  <c r="Y14" i="24"/>
  <c r="N14" i="24"/>
  <c r="H14" i="24"/>
  <c r="G14" i="24"/>
  <c r="M14" i="24" s="1"/>
  <c r="AM14" i="24" s="1"/>
  <c r="BK14" i="24" s="1"/>
  <c r="BI13" i="24"/>
  <c r="AZ13" i="24"/>
  <c r="BJ13" i="24" s="1"/>
  <c r="AY13" i="24"/>
  <c r="Z13" i="24"/>
  <c r="Y13" i="24"/>
  <c r="M13" i="24"/>
  <c r="AM13" i="24" s="1"/>
  <c r="BK13" i="24" s="1"/>
  <c r="H13" i="24"/>
  <c r="N13" i="24" s="1"/>
  <c r="G13" i="24"/>
  <c r="BJ12" i="24"/>
  <c r="AZ12" i="24"/>
  <c r="AY12" i="24"/>
  <c r="BI12" i="24" s="1"/>
  <c r="AN12" i="24"/>
  <c r="BL12" i="24" s="1"/>
  <c r="Z12" i="24"/>
  <c r="Y12" i="24"/>
  <c r="N12" i="24"/>
  <c r="H12" i="24"/>
  <c r="G12" i="24"/>
  <c r="M12" i="24" s="1"/>
  <c r="AM12" i="24" s="1"/>
  <c r="BI11" i="24"/>
  <c r="AZ11" i="24"/>
  <c r="BJ11" i="24" s="1"/>
  <c r="AY11" i="24"/>
  <c r="Z11" i="24"/>
  <c r="Y11" i="24"/>
  <c r="M11" i="24"/>
  <c r="AM11" i="24" s="1"/>
  <c r="BK11" i="24" s="1"/>
  <c r="H11" i="24"/>
  <c r="N11" i="24" s="1"/>
  <c r="G11" i="24"/>
  <c r="BJ10" i="24"/>
  <c r="AZ10" i="24"/>
  <c r="AY10" i="24"/>
  <c r="BI10" i="24" s="1"/>
  <c r="AN10" i="24"/>
  <c r="Z10" i="24"/>
  <c r="Y10" i="24"/>
  <c r="N10" i="24"/>
  <c r="H10" i="24"/>
  <c r="G10" i="24"/>
  <c r="M10" i="24" s="1"/>
  <c r="AM10" i="24" s="1"/>
  <c r="BK10" i="24" s="1"/>
  <c r="BI9" i="24"/>
  <c r="AZ9" i="24"/>
  <c r="BJ9" i="24" s="1"/>
  <c r="AY9" i="24"/>
  <c r="Z9" i="24"/>
  <c r="Y9" i="24"/>
  <c r="M9" i="24"/>
  <c r="AM9" i="24" s="1"/>
  <c r="BK9" i="24" s="1"/>
  <c r="H9" i="24"/>
  <c r="N9" i="24" s="1"/>
  <c r="G9" i="24"/>
  <c r="BJ8" i="24"/>
  <c r="AZ8" i="24"/>
  <c r="AY8" i="24"/>
  <c r="BI8" i="24" s="1"/>
  <c r="AN8" i="24"/>
  <c r="BL8" i="24" s="1"/>
  <c r="Z8" i="24"/>
  <c r="Y8" i="24"/>
  <c r="N8" i="24"/>
  <c r="H8" i="24"/>
  <c r="G8" i="24"/>
  <c r="M8" i="24" s="1"/>
  <c r="AM8" i="24" s="1"/>
  <c r="BI7" i="24"/>
  <c r="AZ7" i="24"/>
  <c r="BJ7" i="24" s="1"/>
  <c r="AY7" i="24"/>
  <c r="Z7" i="24"/>
  <c r="Y7" i="24"/>
  <c r="M7" i="24"/>
  <c r="AM7" i="24" s="1"/>
  <c r="BK7" i="24" s="1"/>
  <c r="H7" i="24"/>
  <c r="N7" i="24" s="1"/>
  <c r="G7" i="24"/>
  <c r="BH53" i="23"/>
  <c r="BG53" i="23"/>
  <c r="BF53" i="23"/>
  <c r="BE53" i="23"/>
  <c r="BD53" i="23"/>
  <c r="BC53" i="23"/>
  <c r="BB53" i="23"/>
  <c r="BA53" i="23"/>
  <c r="AX53" i="23"/>
  <c r="AW53" i="23"/>
  <c r="AV53" i="23"/>
  <c r="AU53" i="23"/>
  <c r="AY53" i="23" s="1"/>
  <c r="AT53" i="23"/>
  <c r="AZ53" i="23" s="1"/>
  <c r="BJ53" i="23" s="1"/>
  <c r="AS53" i="23"/>
  <c r="AR53" i="23"/>
  <c r="AQ53" i="23"/>
  <c r="BI53" i="23" s="1"/>
  <c r="AP53" i="23"/>
  <c r="AO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X53" i="23"/>
  <c r="W53" i="23"/>
  <c r="V53" i="23"/>
  <c r="U53" i="23"/>
  <c r="T53" i="23"/>
  <c r="S53" i="23"/>
  <c r="R53" i="23"/>
  <c r="Q53" i="23"/>
  <c r="P53" i="23"/>
  <c r="O53" i="23"/>
  <c r="Y53" i="23" s="1"/>
  <c r="L53" i="23"/>
  <c r="K53" i="23"/>
  <c r="J53" i="23"/>
  <c r="I53" i="23"/>
  <c r="F53" i="23"/>
  <c r="E53" i="23"/>
  <c r="D53" i="23"/>
  <c r="H53" i="23" s="1"/>
  <c r="N53" i="23" s="1"/>
  <c r="AN53" i="23" s="1"/>
  <c r="C53" i="23"/>
  <c r="G53" i="23" s="1"/>
  <c r="M53" i="23" s="1"/>
  <c r="BI52" i="23"/>
  <c r="AZ52" i="23"/>
  <c r="BJ52" i="23" s="1"/>
  <c r="AY52" i="23"/>
  <c r="Z52" i="23"/>
  <c r="Y52" i="23"/>
  <c r="M52" i="23"/>
  <c r="AM52" i="23" s="1"/>
  <c r="BK52" i="23" s="1"/>
  <c r="H52" i="23"/>
  <c r="N52" i="23" s="1"/>
  <c r="G52" i="23"/>
  <c r="BJ51" i="23"/>
  <c r="AZ51" i="23"/>
  <c r="AY51" i="23"/>
  <c r="BI51" i="23" s="1"/>
  <c r="AN51" i="23"/>
  <c r="Z51" i="23"/>
  <c r="Y51" i="23"/>
  <c r="N51" i="23"/>
  <c r="H51" i="23"/>
  <c r="G51" i="23"/>
  <c r="M51" i="23" s="1"/>
  <c r="AM51" i="23" s="1"/>
  <c r="BK51" i="23" s="1"/>
  <c r="BI50" i="23"/>
  <c r="AZ50" i="23"/>
  <c r="BJ50" i="23" s="1"/>
  <c r="AY50" i="23"/>
  <c r="Z50" i="23"/>
  <c r="Y50" i="23"/>
  <c r="M50" i="23"/>
  <c r="AM50" i="23" s="1"/>
  <c r="BK50" i="23" s="1"/>
  <c r="H50" i="23"/>
  <c r="N50" i="23" s="1"/>
  <c r="G50" i="23"/>
  <c r="BJ49" i="23"/>
  <c r="AZ49" i="23"/>
  <c r="AY49" i="23"/>
  <c r="BI49" i="23" s="1"/>
  <c r="AN49" i="23"/>
  <c r="BL49" i="23" s="1"/>
  <c r="Z49" i="23"/>
  <c r="Y49" i="23"/>
  <c r="N49" i="23"/>
  <c r="H49" i="23"/>
  <c r="G49" i="23"/>
  <c r="M49" i="23" s="1"/>
  <c r="AM49" i="23" s="1"/>
  <c r="BI48" i="23"/>
  <c r="AZ48" i="23"/>
  <c r="BJ48" i="23" s="1"/>
  <c r="AY48" i="23"/>
  <c r="Z48" i="23"/>
  <c r="Y48" i="23"/>
  <c r="M48" i="23"/>
  <c r="AM48" i="23" s="1"/>
  <c r="BK48" i="23" s="1"/>
  <c r="H48" i="23"/>
  <c r="N48" i="23" s="1"/>
  <c r="G48" i="23"/>
  <c r="BJ47" i="23"/>
  <c r="AZ47" i="23"/>
  <c r="AY47" i="23"/>
  <c r="BI47" i="23" s="1"/>
  <c r="AN47" i="23"/>
  <c r="Z47" i="23"/>
  <c r="Y47" i="23"/>
  <c r="N47" i="23"/>
  <c r="H47" i="23"/>
  <c r="G47" i="23"/>
  <c r="M47" i="23" s="1"/>
  <c r="AM47" i="23" s="1"/>
  <c r="BK47" i="23" s="1"/>
  <c r="BI46" i="23"/>
  <c r="AZ46" i="23"/>
  <c r="BJ46" i="23" s="1"/>
  <c r="AY46" i="23"/>
  <c r="Z46" i="23"/>
  <c r="Y46" i="23"/>
  <c r="M46" i="23"/>
  <c r="AM46" i="23" s="1"/>
  <c r="BK46" i="23" s="1"/>
  <c r="H46" i="23"/>
  <c r="N46" i="23" s="1"/>
  <c r="G46" i="23"/>
  <c r="BJ45" i="23"/>
  <c r="AZ45" i="23"/>
  <c r="AY45" i="23"/>
  <c r="BI45" i="23" s="1"/>
  <c r="AN45" i="23"/>
  <c r="BL45" i="23" s="1"/>
  <c r="Z45" i="23"/>
  <c r="Y45" i="23"/>
  <c r="N45" i="23"/>
  <c r="H45" i="23"/>
  <c r="G45" i="23"/>
  <c r="M45" i="23" s="1"/>
  <c r="AM45" i="23" s="1"/>
  <c r="BI44" i="23"/>
  <c r="AZ44" i="23"/>
  <c r="BJ44" i="23" s="1"/>
  <c r="AY44" i="23"/>
  <c r="Z44" i="23"/>
  <c r="Y44" i="23"/>
  <c r="M44" i="23"/>
  <c r="AM44" i="23" s="1"/>
  <c r="BK44" i="23" s="1"/>
  <c r="H44" i="23"/>
  <c r="N44" i="23" s="1"/>
  <c r="G44" i="23"/>
  <c r="BJ43" i="23"/>
  <c r="AZ43" i="23"/>
  <c r="AY43" i="23"/>
  <c r="BI43" i="23" s="1"/>
  <c r="AN43" i="23"/>
  <c r="Z43" i="23"/>
  <c r="Y43" i="23"/>
  <c r="N43" i="23"/>
  <c r="H43" i="23"/>
  <c r="G43" i="23"/>
  <c r="M43" i="23" s="1"/>
  <c r="AM43" i="23" s="1"/>
  <c r="BK43" i="23" s="1"/>
  <c r="BI42" i="23"/>
  <c r="AZ42" i="23"/>
  <c r="BJ42" i="23" s="1"/>
  <c r="AY42" i="23"/>
  <c r="Z42" i="23"/>
  <c r="Y42" i="23"/>
  <c r="M42" i="23"/>
  <c r="AM42" i="23" s="1"/>
  <c r="BK42" i="23" s="1"/>
  <c r="H42" i="23"/>
  <c r="N42" i="23" s="1"/>
  <c r="G42" i="23"/>
  <c r="BJ41" i="23"/>
  <c r="AZ41" i="23"/>
  <c r="AY41" i="23"/>
  <c r="BI41" i="23" s="1"/>
  <c r="AN41" i="23"/>
  <c r="BL41" i="23" s="1"/>
  <c r="Z41" i="23"/>
  <c r="Y41" i="23"/>
  <c r="N41" i="23"/>
  <c r="H41" i="23"/>
  <c r="G41" i="23"/>
  <c r="M41" i="23" s="1"/>
  <c r="AM41" i="23" s="1"/>
  <c r="BI40" i="23"/>
  <c r="AZ40" i="23"/>
  <c r="BJ40" i="23" s="1"/>
  <c r="AY40" i="23"/>
  <c r="Z40" i="23"/>
  <c r="Y40" i="23"/>
  <c r="M40" i="23"/>
  <c r="AM40" i="23" s="1"/>
  <c r="BK40" i="23" s="1"/>
  <c r="H40" i="23"/>
  <c r="N40" i="23" s="1"/>
  <c r="G40" i="23"/>
  <c r="BJ39" i="23"/>
  <c r="AZ39" i="23"/>
  <c r="AY39" i="23"/>
  <c r="BI39" i="23" s="1"/>
  <c r="AN39" i="23"/>
  <c r="Z39" i="23"/>
  <c r="Y39" i="23"/>
  <c r="N39" i="23"/>
  <c r="H39" i="23"/>
  <c r="G39" i="23"/>
  <c r="M39" i="23" s="1"/>
  <c r="AM39" i="23" s="1"/>
  <c r="BK39" i="23" s="1"/>
  <c r="BI38" i="23"/>
  <c r="AZ38" i="23"/>
  <c r="BJ38" i="23" s="1"/>
  <c r="AY38" i="23"/>
  <c r="Z38" i="23"/>
  <c r="Y38" i="23"/>
  <c r="M38" i="23"/>
  <c r="AM38" i="23" s="1"/>
  <c r="BK38" i="23" s="1"/>
  <c r="H38" i="23"/>
  <c r="N38" i="23" s="1"/>
  <c r="G38" i="23"/>
  <c r="BJ37" i="23"/>
  <c r="AZ37" i="23"/>
  <c r="AY37" i="23"/>
  <c r="BI37" i="23" s="1"/>
  <c r="AN37" i="23"/>
  <c r="BL37" i="23" s="1"/>
  <c r="Z37" i="23"/>
  <c r="Y37" i="23"/>
  <c r="N37" i="23"/>
  <c r="H37" i="23"/>
  <c r="G37" i="23"/>
  <c r="M37" i="23" s="1"/>
  <c r="AM37" i="23" s="1"/>
  <c r="BI36" i="23"/>
  <c r="AZ36" i="23"/>
  <c r="BJ36" i="23" s="1"/>
  <c r="AY36" i="23"/>
  <c r="Z36" i="23"/>
  <c r="Y36" i="23"/>
  <c r="M36" i="23"/>
  <c r="AM36" i="23" s="1"/>
  <c r="BK36" i="23" s="1"/>
  <c r="H36" i="23"/>
  <c r="N36" i="23" s="1"/>
  <c r="G36" i="23"/>
  <c r="BJ35" i="23"/>
  <c r="AZ35" i="23"/>
  <c r="AY35" i="23"/>
  <c r="BI35" i="23" s="1"/>
  <c r="AN35" i="23"/>
  <c r="Z35" i="23"/>
  <c r="Y35" i="23"/>
  <c r="N35" i="23"/>
  <c r="H35" i="23"/>
  <c r="G35" i="23"/>
  <c r="M35" i="23" s="1"/>
  <c r="AM35" i="23" s="1"/>
  <c r="BK35" i="23" s="1"/>
  <c r="BI34" i="23"/>
  <c r="AZ34" i="23"/>
  <c r="BJ34" i="23" s="1"/>
  <c r="AY34" i="23"/>
  <c r="Z34" i="23"/>
  <c r="Y34" i="23"/>
  <c r="M34" i="23"/>
  <c r="AM34" i="23" s="1"/>
  <c r="BK34" i="23" s="1"/>
  <c r="H34" i="23"/>
  <c r="N34" i="23" s="1"/>
  <c r="G34" i="23"/>
  <c r="BJ33" i="23"/>
  <c r="AZ33" i="23"/>
  <c r="AY33" i="23"/>
  <c r="BI33" i="23" s="1"/>
  <c r="AN33" i="23"/>
  <c r="BL33" i="23" s="1"/>
  <c r="Z33" i="23"/>
  <c r="Y33" i="23"/>
  <c r="N33" i="23"/>
  <c r="H33" i="23"/>
  <c r="G33" i="23"/>
  <c r="M33" i="23" s="1"/>
  <c r="AM33" i="23" s="1"/>
  <c r="BI32" i="23"/>
  <c r="AZ32" i="23"/>
  <c r="BJ32" i="23" s="1"/>
  <c r="AY32" i="23"/>
  <c r="Z32" i="23"/>
  <c r="Y32" i="23"/>
  <c r="M32" i="23"/>
  <c r="AM32" i="23" s="1"/>
  <c r="BK32" i="23" s="1"/>
  <c r="H32" i="23"/>
  <c r="N32" i="23" s="1"/>
  <c r="G32" i="23"/>
  <c r="BJ31" i="23"/>
  <c r="AZ31" i="23"/>
  <c r="AY31" i="23"/>
  <c r="BI31" i="23" s="1"/>
  <c r="AN31" i="23"/>
  <c r="Z31" i="23"/>
  <c r="Y31" i="23"/>
  <c r="N31" i="23"/>
  <c r="H31" i="23"/>
  <c r="G31" i="23"/>
  <c r="M31" i="23" s="1"/>
  <c r="AM31" i="23" s="1"/>
  <c r="BK31" i="23" s="1"/>
  <c r="BI30" i="23"/>
  <c r="AZ30" i="23"/>
  <c r="BJ30" i="23" s="1"/>
  <c r="AY30" i="23"/>
  <c r="Z30" i="23"/>
  <c r="Y30" i="23"/>
  <c r="M30" i="23"/>
  <c r="AM30" i="23" s="1"/>
  <c r="BK30" i="23" s="1"/>
  <c r="H30" i="23"/>
  <c r="N30" i="23" s="1"/>
  <c r="G30" i="23"/>
  <c r="BJ29" i="23"/>
  <c r="AZ29" i="23"/>
  <c r="AY29" i="23"/>
  <c r="BI29" i="23" s="1"/>
  <c r="AN29" i="23"/>
  <c r="BL29" i="23" s="1"/>
  <c r="Z29" i="23"/>
  <c r="Y29" i="23"/>
  <c r="N29" i="23"/>
  <c r="H29" i="23"/>
  <c r="G29" i="23"/>
  <c r="M29" i="23" s="1"/>
  <c r="AM29" i="23" s="1"/>
  <c r="BI28" i="23"/>
  <c r="AZ28" i="23"/>
  <c r="BJ28" i="23" s="1"/>
  <c r="AY28" i="23"/>
  <c r="Z28" i="23"/>
  <c r="Y28" i="23"/>
  <c r="M28" i="23"/>
  <c r="AM28" i="23" s="1"/>
  <c r="BK28" i="23" s="1"/>
  <c r="H28" i="23"/>
  <c r="N28" i="23" s="1"/>
  <c r="G28" i="23"/>
  <c r="BJ27" i="23"/>
  <c r="AZ27" i="23"/>
  <c r="AY27" i="23"/>
  <c r="BI27" i="23" s="1"/>
  <c r="AN27" i="23"/>
  <c r="Z27" i="23"/>
  <c r="Y27" i="23"/>
  <c r="N27" i="23"/>
  <c r="H27" i="23"/>
  <c r="G27" i="23"/>
  <c r="M27" i="23" s="1"/>
  <c r="AM27" i="23" s="1"/>
  <c r="BK27" i="23" s="1"/>
  <c r="BI26" i="23"/>
  <c r="AZ26" i="23"/>
  <c r="BJ26" i="23" s="1"/>
  <c r="AY26" i="23"/>
  <c r="Z26" i="23"/>
  <c r="Y26" i="23"/>
  <c r="M26" i="23"/>
  <c r="AM26" i="23" s="1"/>
  <c r="BK26" i="23" s="1"/>
  <c r="H26" i="23"/>
  <c r="N26" i="23" s="1"/>
  <c r="G26" i="23"/>
  <c r="BJ25" i="23"/>
  <c r="AZ25" i="23"/>
  <c r="AY25" i="23"/>
  <c r="BI25" i="23" s="1"/>
  <c r="Z25" i="23"/>
  <c r="Y25" i="23"/>
  <c r="N25" i="23"/>
  <c r="AN25" i="23" s="1"/>
  <c r="BL25" i="23" s="1"/>
  <c r="H25" i="23"/>
  <c r="G25" i="23"/>
  <c r="M25" i="23" s="1"/>
  <c r="BI24" i="23"/>
  <c r="AZ24" i="23"/>
  <c r="BJ24" i="23" s="1"/>
  <c r="AY24" i="23"/>
  <c r="AM24" i="23"/>
  <c r="Z24" i="23"/>
  <c r="Y24" i="23"/>
  <c r="M24" i="23"/>
  <c r="H24" i="23"/>
  <c r="N24" i="23" s="1"/>
  <c r="G24" i="23"/>
  <c r="BJ23" i="23"/>
  <c r="AZ23" i="23"/>
  <c r="AY23" i="23"/>
  <c r="BI23" i="23" s="1"/>
  <c r="Z23" i="23"/>
  <c r="Y23" i="23"/>
  <c r="N23" i="23"/>
  <c r="AN23" i="23" s="1"/>
  <c r="BL23" i="23" s="1"/>
  <c r="H23" i="23"/>
  <c r="G23" i="23"/>
  <c r="M23" i="23" s="1"/>
  <c r="BJ22" i="23"/>
  <c r="BI22" i="23"/>
  <c r="AZ22" i="23"/>
  <c r="AY22" i="23"/>
  <c r="AN22" i="23"/>
  <c r="BL22" i="23" s="1"/>
  <c r="Z22" i="23"/>
  <c r="Y22" i="23"/>
  <c r="N22" i="23"/>
  <c r="M22" i="23"/>
  <c r="AM22" i="23" s="1"/>
  <c r="BK22" i="23" s="1"/>
  <c r="H22" i="23"/>
  <c r="G22" i="23"/>
  <c r="AZ21" i="23"/>
  <c r="BJ21" i="23" s="1"/>
  <c r="AY21" i="23"/>
  <c r="BI21" i="23" s="1"/>
  <c r="Z21" i="23"/>
  <c r="Y21" i="23"/>
  <c r="N21" i="23"/>
  <c r="AN21" i="23" s="1"/>
  <c r="BL21" i="23" s="1"/>
  <c r="H21" i="23"/>
  <c r="G21" i="23"/>
  <c r="M21" i="23" s="1"/>
  <c r="BJ20" i="23"/>
  <c r="BI20" i="23"/>
  <c r="AZ20" i="23"/>
  <c r="AY20" i="23"/>
  <c r="AN20" i="23"/>
  <c r="BL20" i="23" s="1"/>
  <c r="Z20" i="23"/>
  <c r="Y20" i="23"/>
  <c r="N20" i="23"/>
  <c r="M20" i="23"/>
  <c r="AM20" i="23" s="1"/>
  <c r="BK20" i="23" s="1"/>
  <c r="H20" i="23"/>
  <c r="G20" i="23"/>
  <c r="AZ19" i="23"/>
  <c r="BJ19" i="23" s="1"/>
  <c r="AY19" i="23"/>
  <c r="BI19" i="23" s="1"/>
  <c r="Z19" i="23"/>
  <c r="Y19" i="23"/>
  <c r="N19" i="23"/>
  <c r="AN19" i="23" s="1"/>
  <c r="BL19" i="23" s="1"/>
  <c r="H19" i="23"/>
  <c r="G19" i="23"/>
  <c r="M19" i="23" s="1"/>
  <c r="BJ18" i="23"/>
  <c r="BI18" i="23"/>
  <c r="AZ18" i="23"/>
  <c r="AY18" i="23"/>
  <c r="AN18" i="23"/>
  <c r="BL18" i="23" s="1"/>
  <c r="Z18" i="23"/>
  <c r="Y18" i="23"/>
  <c r="N18" i="23"/>
  <c r="M18" i="23"/>
  <c r="AM18" i="23" s="1"/>
  <c r="BK18" i="23" s="1"/>
  <c r="H18" i="23"/>
  <c r="G18" i="23"/>
  <c r="AZ17" i="23"/>
  <c r="BJ17" i="23" s="1"/>
  <c r="AY17" i="23"/>
  <c r="BI17" i="23" s="1"/>
  <c r="Z17" i="23"/>
  <c r="Y17" i="23"/>
  <c r="N17" i="23"/>
  <c r="AN17" i="23" s="1"/>
  <c r="BL17" i="23" s="1"/>
  <c r="H17" i="23"/>
  <c r="G17" i="23"/>
  <c r="M17" i="23" s="1"/>
  <c r="AM17" i="23" s="1"/>
  <c r="BK17" i="23" s="1"/>
  <c r="BJ16" i="23"/>
  <c r="BI16" i="23"/>
  <c r="AZ16" i="23"/>
  <c r="AY16" i="23"/>
  <c r="Z16" i="23"/>
  <c r="Y16" i="23"/>
  <c r="N16" i="23"/>
  <c r="AN16" i="23" s="1"/>
  <c r="BL16" i="23" s="1"/>
  <c r="M16" i="23"/>
  <c r="AM16" i="23" s="1"/>
  <c r="BK16" i="23" s="1"/>
  <c r="H16" i="23"/>
  <c r="G16" i="23"/>
  <c r="BL15" i="23"/>
  <c r="BJ15" i="23"/>
  <c r="AZ15" i="23"/>
  <c r="AY15" i="23"/>
  <c r="BI15" i="23" s="1"/>
  <c r="Z15" i="23"/>
  <c r="Y15" i="23"/>
  <c r="N15" i="23"/>
  <c r="AN15" i="23" s="1"/>
  <c r="H15" i="23"/>
  <c r="G15" i="23"/>
  <c r="M15" i="23" s="1"/>
  <c r="AM15" i="23" s="1"/>
  <c r="BK15" i="23" s="1"/>
  <c r="BJ14" i="23"/>
  <c r="BI14" i="23"/>
  <c r="AZ14" i="23"/>
  <c r="AY14" i="23"/>
  <c r="Z14" i="23"/>
  <c r="Y14" i="23"/>
  <c r="N14" i="23"/>
  <c r="AN14" i="23" s="1"/>
  <c r="BL14" i="23" s="1"/>
  <c r="M14" i="23"/>
  <c r="AM14" i="23" s="1"/>
  <c r="BK14" i="23" s="1"/>
  <c r="H14" i="23"/>
  <c r="G14" i="23"/>
  <c r="BL13" i="23"/>
  <c r="BJ13" i="23"/>
  <c r="AZ13" i="23"/>
  <c r="AY13" i="23"/>
  <c r="BI13" i="23" s="1"/>
  <c r="Z13" i="23"/>
  <c r="Y13" i="23"/>
  <c r="N13" i="23"/>
  <c r="AN13" i="23" s="1"/>
  <c r="H13" i="23"/>
  <c r="G13" i="23"/>
  <c r="M13" i="23" s="1"/>
  <c r="AM13" i="23" s="1"/>
  <c r="BK13" i="23" s="1"/>
  <c r="BJ12" i="23"/>
  <c r="BI12" i="23"/>
  <c r="AZ12" i="23"/>
  <c r="AY12" i="23"/>
  <c r="Z12" i="23"/>
  <c r="Y12" i="23"/>
  <c r="N12" i="23"/>
  <c r="AN12" i="23" s="1"/>
  <c r="BL12" i="23" s="1"/>
  <c r="M12" i="23"/>
  <c r="AM12" i="23" s="1"/>
  <c r="BK12" i="23" s="1"/>
  <c r="H12" i="23"/>
  <c r="G12" i="23"/>
  <c r="BL11" i="23"/>
  <c r="BJ11" i="23"/>
  <c r="AZ11" i="23"/>
  <c r="AY11" i="23"/>
  <c r="BI11" i="23" s="1"/>
  <c r="Z11" i="23"/>
  <c r="Y11" i="23"/>
  <c r="N11" i="23"/>
  <c r="AN11" i="23" s="1"/>
  <c r="H11" i="23"/>
  <c r="G11" i="23"/>
  <c r="M11" i="23" s="1"/>
  <c r="AM11" i="23" s="1"/>
  <c r="BK11" i="23" s="1"/>
  <c r="BJ10" i="23"/>
  <c r="BI10" i="23"/>
  <c r="AZ10" i="23"/>
  <c r="AY10" i="23"/>
  <c r="Z10" i="23"/>
  <c r="Y10" i="23"/>
  <c r="N10" i="23"/>
  <c r="AN10" i="23" s="1"/>
  <c r="BL10" i="23" s="1"/>
  <c r="M10" i="23"/>
  <c r="AM10" i="23" s="1"/>
  <c r="BK10" i="23" s="1"/>
  <c r="H10" i="23"/>
  <c r="G10" i="23"/>
  <c r="BL9" i="23"/>
  <c r="BJ9" i="23"/>
  <c r="AZ9" i="23"/>
  <c r="AY9" i="23"/>
  <c r="BI9" i="23" s="1"/>
  <c r="Z9" i="23"/>
  <c r="Y9" i="23"/>
  <c r="N9" i="23"/>
  <c r="AN9" i="23" s="1"/>
  <c r="H9" i="23"/>
  <c r="G9" i="23"/>
  <c r="M9" i="23" s="1"/>
  <c r="AM9" i="23" s="1"/>
  <c r="BK9" i="23" s="1"/>
  <c r="BJ8" i="23"/>
  <c r="BI8" i="23"/>
  <c r="AZ8" i="23"/>
  <c r="AY8" i="23"/>
  <c r="Z8" i="23"/>
  <c r="Y8" i="23"/>
  <c r="N8" i="23"/>
  <c r="AN8" i="23" s="1"/>
  <c r="BL8" i="23" s="1"/>
  <c r="M8" i="23"/>
  <c r="AM8" i="23" s="1"/>
  <c r="BK8" i="23" s="1"/>
  <c r="H8" i="23"/>
  <c r="G8" i="23"/>
  <c r="BL7" i="23"/>
  <c r="BJ7" i="23"/>
  <c r="AZ7" i="23"/>
  <c r="AY7" i="23"/>
  <c r="BI7" i="23" s="1"/>
  <c r="Z7" i="23"/>
  <c r="Y7" i="23"/>
  <c r="N7" i="23"/>
  <c r="AN7" i="23" s="1"/>
  <c r="H7" i="23"/>
  <c r="G7" i="23"/>
  <c r="M7" i="23" s="1"/>
  <c r="AM7" i="23" s="1"/>
  <c r="BK7" i="23" s="1"/>
  <c r="BH53" i="22"/>
  <c r="BG53" i="22"/>
  <c r="BF53" i="22"/>
  <c r="BE53" i="22"/>
  <c r="BD53" i="22"/>
  <c r="BC53" i="22"/>
  <c r="BB53" i="22"/>
  <c r="BA53" i="22"/>
  <c r="AX53" i="22"/>
  <c r="AW53" i="22"/>
  <c r="AV53" i="22"/>
  <c r="AZ53" i="22" s="1"/>
  <c r="AU53" i="22"/>
  <c r="AY53" i="22" s="1"/>
  <c r="AT53" i="22"/>
  <c r="AS53" i="22"/>
  <c r="AR53" i="22"/>
  <c r="BJ53" i="22" s="1"/>
  <c r="AQ53" i="22"/>
  <c r="AP53" i="22"/>
  <c r="AO53" i="22"/>
  <c r="AL53" i="22"/>
  <c r="AK53" i="22"/>
  <c r="AJ53" i="22"/>
  <c r="AI53" i="22"/>
  <c r="AH53" i="22"/>
  <c r="AG53" i="22"/>
  <c r="AF53" i="22"/>
  <c r="AE53" i="22"/>
  <c r="AD53" i="22"/>
  <c r="AC53" i="22"/>
  <c r="AB53" i="22"/>
  <c r="AA53" i="22"/>
  <c r="X53" i="22"/>
  <c r="W53" i="22"/>
  <c r="V53" i="22"/>
  <c r="U53" i="22"/>
  <c r="T53" i="22"/>
  <c r="S53" i="22"/>
  <c r="R53" i="22"/>
  <c r="Q53" i="22"/>
  <c r="P53" i="22"/>
  <c r="Z53" i="22" s="1"/>
  <c r="O53" i="22"/>
  <c r="Y53" i="22" s="1"/>
  <c r="L53" i="22"/>
  <c r="K53" i="22"/>
  <c r="J53" i="22"/>
  <c r="I53" i="22"/>
  <c r="F53" i="22"/>
  <c r="E53" i="22"/>
  <c r="D53" i="22"/>
  <c r="H53" i="22" s="1"/>
  <c r="N53" i="22" s="1"/>
  <c r="AN53" i="22" s="1"/>
  <c r="BL53" i="22" s="1"/>
  <c r="C53" i="22"/>
  <c r="G53" i="22" s="1"/>
  <c r="M53" i="22" s="1"/>
  <c r="AM53" i="22" s="1"/>
  <c r="BJ52" i="22"/>
  <c r="BI52" i="22"/>
  <c r="AZ52" i="22"/>
  <c r="AY52" i="22"/>
  <c r="Z52" i="22"/>
  <c r="Y52" i="22"/>
  <c r="N52" i="22"/>
  <c r="AN52" i="22" s="1"/>
  <c r="BL52" i="22" s="1"/>
  <c r="M52" i="22"/>
  <c r="AM52" i="22" s="1"/>
  <c r="BK52" i="22" s="1"/>
  <c r="H52" i="22"/>
  <c r="G52" i="22"/>
  <c r="AZ51" i="22"/>
  <c r="BJ51" i="22" s="1"/>
  <c r="AY51" i="22"/>
  <c r="BI51" i="22" s="1"/>
  <c r="Z51" i="22"/>
  <c r="Y51" i="22"/>
  <c r="H51" i="22"/>
  <c r="N51" i="22" s="1"/>
  <c r="AN51" i="22" s="1"/>
  <c r="BL51" i="22" s="1"/>
  <c r="G51" i="22"/>
  <c r="M51" i="22" s="1"/>
  <c r="BJ50" i="22"/>
  <c r="BI50" i="22"/>
  <c r="AZ50" i="22"/>
  <c r="AY50" i="22"/>
  <c r="Z50" i="22"/>
  <c r="Y50" i="22"/>
  <c r="N50" i="22"/>
  <c r="AN50" i="22" s="1"/>
  <c r="BL50" i="22" s="1"/>
  <c r="M50" i="22"/>
  <c r="AM50" i="22" s="1"/>
  <c r="H50" i="22"/>
  <c r="G50" i="22"/>
  <c r="AZ49" i="22"/>
  <c r="BJ49" i="22" s="1"/>
  <c r="AY49" i="22"/>
  <c r="BI49" i="22" s="1"/>
  <c r="Z49" i="22"/>
  <c r="Y49" i="22"/>
  <c r="H49" i="22"/>
  <c r="N49" i="22" s="1"/>
  <c r="AN49" i="22" s="1"/>
  <c r="BL49" i="22" s="1"/>
  <c r="G49" i="22"/>
  <c r="M49" i="22" s="1"/>
  <c r="AM49" i="22" s="1"/>
  <c r="BK49" i="22" s="1"/>
  <c r="BJ48" i="22"/>
  <c r="BI48" i="22"/>
  <c r="AZ48" i="22"/>
  <c r="AY48" i="22"/>
  <c r="Z48" i="22"/>
  <c r="Y48" i="22"/>
  <c r="N48" i="22"/>
  <c r="AN48" i="22" s="1"/>
  <c r="BL48" i="22" s="1"/>
  <c r="M48" i="22"/>
  <c r="AM48" i="22" s="1"/>
  <c r="BK48" i="22" s="1"/>
  <c r="H48" i="22"/>
  <c r="G48" i="22"/>
  <c r="AZ47" i="22"/>
  <c r="BJ47" i="22" s="1"/>
  <c r="AY47" i="22"/>
  <c r="BI47" i="22" s="1"/>
  <c r="Z47" i="22"/>
  <c r="Y47" i="22"/>
  <c r="H47" i="22"/>
  <c r="N47" i="22" s="1"/>
  <c r="AN47" i="22" s="1"/>
  <c r="BL47" i="22" s="1"/>
  <c r="G47" i="22"/>
  <c r="M47" i="22" s="1"/>
  <c r="BJ46" i="22"/>
  <c r="BI46" i="22"/>
  <c r="AZ46" i="22"/>
  <c r="AY46" i="22"/>
  <c r="Z46" i="22"/>
  <c r="Y46" i="22"/>
  <c r="N46" i="22"/>
  <c r="AN46" i="22" s="1"/>
  <c r="BL46" i="22" s="1"/>
  <c r="M46" i="22"/>
  <c r="AM46" i="22" s="1"/>
  <c r="H46" i="22"/>
  <c r="G46" i="22"/>
  <c r="AZ45" i="22"/>
  <c r="BJ45" i="22" s="1"/>
  <c r="AY45" i="22"/>
  <c r="BI45" i="22" s="1"/>
  <c r="Z45" i="22"/>
  <c r="Y45" i="22"/>
  <c r="H45" i="22"/>
  <c r="N45" i="22" s="1"/>
  <c r="AN45" i="22" s="1"/>
  <c r="BL45" i="22" s="1"/>
  <c r="G45" i="22"/>
  <c r="M45" i="22" s="1"/>
  <c r="AM45" i="22" s="1"/>
  <c r="BK45" i="22" s="1"/>
  <c r="BJ44" i="22"/>
  <c r="BI44" i="22"/>
  <c r="AZ44" i="22"/>
  <c r="AY44" i="22"/>
  <c r="Z44" i="22"/>
  <c r="Y44" i="22"/>
  <c r="N44" i="22"/>
  <c r="AN44" i="22" s="1"/>
  <c r="BL44" i="22" s="1"/>
  <c r="M44" i="22"/>
  <c r="AM44" i="22" s="1"/>
  <c r="BK44" i="22" s="1"/>
  <c r="H44" i="22"/>
  <c r="G44" i="22"/>
  <c r="AZ43" i="22"/>
  <c r="BJ43" i="22" s="1"/>
  <c r="AY43" i="22"/>
  <c r="BI43" i="22" s="1"/>
  <c r="Z43" i="22"/>
  <c r="Y43" i="22"/>
  <c r="H43" i="22"/>
  <c r="N43" i="22" s="1"/>
  <c r="AN43" i="22" s="1"/>
  <c r="BL43" i="22" s="1"/>
  <c r="G43" i="22"/>
  <c r="M43" i="22" s="1"/>
  <c r="BJ42" i="22"/>
  <c r="BI42" i="22"/>
  <c r="AZ42" i="22"/>
  <c r="AY42" i="22"/>
  <c r="Z42" i="22"/>
  <c r="Y42" i="22"/>
  <c r="N42" i="22"/>
  <c r="AN42" i="22" s="1"/>
  <c r="BL42" i="22" s="1"/>
  <c r="M42" i="22"/>
  <c r="AM42" i="22" s="1"/>
  <c r="BK42" i="22" s="1"/>
  <c r="H42" i="22"/>
  <c r="G42" i="22"/>
  <c r="AZ41" i="22"/>
  <c r="BJ41" i="22" s="1"/>
  <c r="AY41" i="22"/>
  <c r="BI41" i="22" s="1"/>
  <c r="Z41" i="22"/>
  <c r="Y41" i="22"/>
  <c r="H41" i="22"/>
  <c r="N41" i="22" s="1"/>
  <c r="AN41" i="22" s="1"/>
  <c r="BL41" i="22" s="1"/>
  <c r="G41" i="22"/>
  <c r="M41" i="22" s="1"/>
  <c r="AM41" i="22" s="1"/>
  <c r="BK41" i="22" s="1"/>
  <c r="BJ40" i="22"/>
  <c r="BI40" i="22"/>
  <c r="AZ40" i="22"/>
  <c r="AY40" i="22"/>
  <c r="Z40" i="22"/>
  <c r="Y40" i="22"/>
  <c r="N40" i="22"/>
  <c r="AN40" i="22" s="1"/>
  <c r="BL40" i="22" s="1"/>
  <c r="M40" i="22"/>
  <c r="AM40" i="22" s="1"/>
  <c r="BK40" i="22" s="1"/>
  <c r="H40" i="22"/>
  <c r="G40" i="22"/>
  <c r="AZ39" i="22"/>
  <c r="BJ39" i="22" s="1"/>
  <c r="AY39" i="22"/>
  <c r="BI39" i="22" s="1"/>
  <c r="Z39" i="22"/>
  <c r="Y39" i="22"/>
  <c r="H39" i="22"/>
  <c r="N39" i="22" s="1"/>
  <c r="AN39" i="22" s="1"/>
  <c r="BL39" i="22" s="1"/>
  <c r="G39" i="22"/>
  <c r="M39" i="22" s="1"/>
  <c r="BJ38" i="22"/>
  <c r="BI38" i="22"/>
  <c r="AZ38" i="22"/>
  <c r="AY38" i="22"/>
  <c r="Z38" i="22"/>
  <c r="Y38" i="22"/>
  <c r="N38" i="22"/>
  <c r="AN38" i="22" s="1"/>
  <c r="BL38" i="22" s="1"/>
  <c r="M38" i="22"/>
  <c r="AM38" i="22" s="1"/>
  <c r="BK38" i="22" s="1"/>
  <c r="H38" i="22"/>
  <c r="G38" i="22"/>
  <c r="AZ37" i="22"/>
  <c r="BJ37" i="22" s="1"/>
  <c r="AY37" i="22"/>
  <c r="BI37" i="22" s="1"/>
  <c r="Z37" i="22"/>
  <c r="Y37" i="22"/>
  <c r="H37" i="22"/>
  <c r="N37" i="22" s="1"/>
  <c r="AN37" i="22" s="1"/>
  <c r="BL37" i="22" s="1"/>
  <c r="G37" i="22"/>
  <c r="M37" i="22" s="1"/>
  <c r="AM37" i="22" s="1"/>
  <c r="BK37" i="22" s="1"/>
  <c r="BJ36" i="22"/>
  <c r="BI36" i="22"/>
  <c r="AZ36" i="22"/>
  <c r="AY36" i="22"/>
  <c r="Z36" i="22"/>
  <c r="Y36" i="22"/>
  <c r="N36" i="22"/>
  <c r="AN36" i="22" s="1"/>
  <c r="BL36" i="22" s="1"/>
  <c r="M36" i="22"/>
  <c r="AM36" i="22" s="1"/>
  <c r="BK36" i="22" s="1"/>
  <c r="H36" i="22"/>
  <c r="G36" i="22"/>
  <c r="AZ35" i="22"/>
  <c r="BJ35" i="22" s="1"/>
  <c r="AY35" i="22"/>
  <c r="BI35" i="22" s="1"/>
  <c r="Z35" i="22"/>
  <c r="Y35" i="22"/>
  <c r="H35" i="22"/>
  <c r="N35" i="22" s="1"/>
  <c r="AN35" i="22" s="1"/>
  <c r="BL35" i="22" s="1"/>
  <c r="G35" i="22"/>
  <c r="M35" i="22" s="1"/>
  <c r="BJ34" i="22"/>
  <c r="BI34" i="22"/>
  <c r="AZ34" i="22"/>
  <c r="AY34" i="22"/>
  <c r="Z34" i="22"/>
  <c r="Y34" i="22"/>
  <c r="N34" i="22"/>
  <c r="AN34" i="22" s="1"/>
  <c r="BL34" i="22" s="1"/>
  <c r="M34" i="22"/>
  <c r="AM34" i="22" s="1"/>
  <c r="H34" i="22"/>
  <c r="G34" i="22"/>
  <c r="AZ33" i="22"/>
  <c r="BJ33" i="22" s="1"/>
  <c r="AY33" i="22"/>
  <c r="BI33" i="22" s="1"/>
  <c r="Z33" i="22"/>
  <c r="Y33" i="22"/>
  <c r="H33" i="22"/>
  <c r="N33" i="22" s="1"/>
  <c r="AN33" i="22" s="1"/>
  <c r="BL33" i="22" s="1"/>
  <c r="G33" i="22"/>
  <c r="M33" i="22" s="1"/>
  <c r="AM33" i="22" s="1"/>
  <c r="BK33" i="22" s="1"/>
  <c r="BJ32" i="22"/>
  <c r="BI32" i="22"/>
  <c r="AZ32" i="22"/>
  <c r="AY32" i="22"/>
  <c r="Z32" i="22"/>
  <c r="Y32" i="22"/>
  <c r="N32" i="22"/>
  <c r="AN32" i="22" s="1"/>
  <c r="BL32" i="22" s="1"/>
  <c r="M32" i="22"/>
  <c r="AM32" i="22" s="1"/>
  <c r="BK32" i="22" s="1"/>
  <c r="H32" i="22"/>
  <c r="G32" i="22"/>
  <c r="AZ31" i="22"/>
  <c r="BJ31" i="22" s="1"/>
  <c r="AY31" i="22"/>
  <c r="BI31" i="22" s="1"/>
  <c r="Z31" i="22"/>
  <c r="Y31" i="22"/>
  <c r="H31" i="22"/>
  <c r="N31" i="22" s="1"/>
  <c r="AN31" i="22" s="1"/>
  <c r="BL31" i="22" s="1"/>
  <c r="G31" i="22"/>
  <c r="M31" i="22" s="1"/>
  <c r="BJ30" i="22"/>
  <c r="BI30" i="22"/>
  <c r="AZ30" i="22"/>
  <c r="AY30" i="22"/>
  <c r="Z30" i="22"/>
  <c r="Y30" i="22"/>
  <c r="N30" i="22"/>
  <c r="AN30" i="22" s="1"/>
  <c r="BL30" i="22" s="1"/>
  <c r="M30" i="22"/>
  <c r="AM30" i="22" s="1"/>
  <c r="H30" i="22"/>
  <c r="G30" i="22"/>
  <c r="AZ29" i="22"/>
  <c r="BJ29" i="22" s="1"/>
  <c r="AY29" i="22"/>
  <c r="BI29" i="22" s="1"/>
  <c r="Z29" i="22"/>
  <c r="Y29" i="22"/>
  <c r="H29" i="22"/>
  <c r="N29" i="22" s="1"/>
  <c r="AN29" i="22" s="1"/>
  <c r="BL29" i="22" s="1"/>
  <c r="G29" i="22"/>
  <c r="M29" i="22" s="1"/>
  <c r="AM29" i="22" s="1"/>
  <c r="BK29" i="22" s="1"/>
  <c r="BJ28" i="22"/>
  <c r="BI28" i="22"/>
  <c r="AZ28" i="22"/>
  <c r="AY28" i="22"/>
  <c r="Z28" i="22"/>
  <c r="Y28" i="22"/>
  <c r="N28" i="22"/>
  <c r="AN28" i="22" s="1"/>
  <c r="BL28" i="22" s="1"/>
  <c r="M28" i="22"/>
  <c r="AM28" i="22" s="1"/>
  <c r="BK28" i="22" s="1"/>
  <c r="H28" i="22"/>
  <c r="G28" i="22"/>
  <c r="AZ27" i="22"/>
  <c r="BJ27" i="22" s="1"/>
  <c r="AY27" i="22"/>
  <c r="BI27" i="22" s="1"/>
  <c r="Z27" i="22"/>
  <c r="Y27" i="22"/>
  <c r="H27" i="22"/>
  <c r="N27" i="22" s="1"/>
  <c r="AN27" i="22" s="1"/>
  <c r="BL27" i="22" s="1"/>
  <c r="G27" i="22"/>
  <c r="M27" i="22" s="1"/>
  <c r="BJ26" i="22"/>
  <c r="BI26" i="22"/>
  <c r="AZ26" i="22"/>
  <c r="AY26" i="22"/>
  <c r="Z26" i="22"/>
  <c r="Y26" i="22"/>
  <c r="N26" i="22"/>
  <c r="AN26" i="22" s="1"/>
  <c r="BL26" i="22" s="1"/>
  <c r="M26" i="22"/>
  <c r="AM26" i="22" s="1"/>
  <c r="BK26" i="22" s="1"/>
  <c r="H26" i="22"/>
  <c r="G26" i="22"/>
  <c r="AZ25" i="22"/>
  <c r="BJ25" i="22" s="1"/>
  <c r="AY25" i="22"/>
  <c r="BI25" i="22" s="1"/>
  <c r="Z25" i="22"/>
  <c r="Y25" i="22"/>
  <c r="H25" i="22"/>
  <c r="N25" i="22" s="1"/>
  <c r="AN25" i="22" s="1"/>
  <c r="BL25" i="22" s="1"/>
  <c r="G25" i="22"/>
  <c r="M25" i="22" s="1"/>
  <c r="AM25" i="22" s="1"/>
  <c r="BK25" i="22" s="1"/>
  <c r="BJ24" i="22"/>
  <c r="BI24" i="22"/>
  <c r="AZ24" i="22"/>
  <c r="AY24" i="22"/>
  <c r="Z24" i="22"/>
  <c r="Y24" i="22"/>
  <c r="N24" i="22"/>
  <c r="AN24" i="22" s="1"/>
  <c r="BL24" i="22" s="1"/>
  <c r="M24" i="22"/>
  <c r="AM24" i="22" s="1"/>
  <c r="BK24" i="22" s="1"/>
  <c r="H24" i="22"/>
  <c r="G24" i="22"/>
  <c r="AZ23" i="22"/>
  <c r="BJ23" i="22" s="1"/>
  <c r="AY23" i="22"/>
  <c r="BI23" i="22" s="1"/>
  <c r="Z23" i="22"/>
  <c r="Y23" i="22"/>
  <c r="H23" i="22"/>
  <c r="N23" i="22" s="1"/>
  <c r="AN23" i="22" s="1"/>
  <c r="BL23" i="22" s="1"/>
  <c r="G23" i="22"/>
  <c r="M23" i="22" s="1"/>
  <c r="BJ22" i="22"/>
  <c r="BI22" i="22"/>
  <c r="AZ22" i="22"/>
  <c r="AY22" i="22"/>
  <c r="Z22" i="22"/>
  <c r="Y22" i="22"/>
  <c r="N22" i="22"/>
  <c r="AN22" i="22" s="1"/>
  <c r="BL22" i="22" s="1"/>
  <c r="M22" i="22"/>
  <c r="AM22" i="22" s="1"/>
  <c r="BK22" i="22" s="1"/>
  <c r="H22" i="22"/>
  <c r="G22" i="22"/>
  <c r="AZ21" i="22"/>
  <c r="BJ21" i="22" s="1"/>
  <c r="AY21" i="22"/>
  <c r="BI21" i="22" s="1"/>
  <c r="Z21" i="22"/>
  <c r="Y21" i="22"/>
  <c r="H21" i="22"/>
  <c r="N21" i="22" s="1"/>
  <c r="AN21" i="22" s="1"/>
  <c r="BL21" i="22" s="1"/>
  <c r="G21" i="22"/>
  <c r="M21" i="22" s="1"/>
  <c r="AM21" i="22" s="1"/>
  <c r="BK21" i="22" s="1"/>
  <c r="BJ20" i="22"/>
  <c r="BI20" i="22"/>
  <c r="AZ20" i="22"/>
  <c r="AY20" i="22"/>
  <c r="Z20" i="22"/>
  <c r="Y20" i="22"/>
  <c r="N20" i="22"/>
  <c r="AN20" i="22" s="1"/>
  <c r="BL20" i="22" s="1"/>
  <c r="M20" i="22"/>
  <c r="AM20" i="22" s="1"/>
  <c r="BK20" i="22" s="1"/>
  <c r="H20" i="22"/>
  <c r="G20" i="22"/>
  <c r="AZ19" i="22"/>
  <c r="BJ19" i="22" s="1"/>
  <c r="AY19" i="22"/>
  <c r="BI19" i="22" s="1"/>
  <c r="Z19" i="22"/>
  <c r="Y19" i="22"/>
  <c r="H19" i="22"/>
  <c r="N19" i="22" s="1"/>
  <c r="AN19" i="22" s="1"/>
  <c r="BL19" i="22" s="1"/>
  <c r="G19" i="22"/>
  <c r="M19" i="22" s="1"/>
  <c r="BJ18" i="22"/>
  <c r="BI18" i="22"/>
  <c r="AZ18" i="22"/>
  <c r="AY18" i="22"/>
  <c r="Z18" i="22"/>
  <c r="Y18" i="22"/>
  <c r="N18" i="22"/>
  <c r="AN18" i="22" s="1"/>
  <c r="BL18" i="22" s="1"/>
  <c r="M18" i="22"/>
  <c r="AM18" i="22" s="1"/>
  <c r="H18" i="22"/>
  <c r="G18" i="22"/>
  <c r="AZ17" i="22"/>
  <c r="BJ17" i="22" s="1"/>
  <c r="AY17" i="22"/>
  <c r="BI17" i="22" s="1"/>
  <c r="Z17" i="22"/>
  <c r="Y17" i="22"/>
  <c r="H17" i="22"/>
  <c r="N17" i="22" s="1"/>
  <c r="AN17" i="22" s="1"/>
  <c r="BL17" i="22" s="1"/>
  <c r="G17" i="22"/>
  <c r="M17" i="22" s="1"/>
  <c r="AM17" i="22" s="1"/>
  <c r="BK17" i="22" s="1"/>
  <c r="BJ16" i="22"/>
  <c r="BI16" i="22"/>
  <c r="AZ16" i="22"/>
  <c r="AY16" i="22"/>
  <c r="Z16" i="22"/>
  <c r="Y16" i="22"/>
  <c r="N16" i="22"/>
  <c r="AN16" i="22" s="1"/>
  <c r="BL16" i="22" s="1"/>
  <c r="M16" i="22"/>
  <c r="AM16" i="22" s="1"/>
  <c r="BK16" i="22" s="1"/>
  <c r="H16" i="22"/>
  <c r="G16" i="22"/>
  <c r="AZ15" i="22"/>
  <c r="BJ15" i="22" s="1"/>
  <c r="AY15" i="22"/>
  <c r="BI15" i="22" s="1"/>
  <c r="Z15" i="22"/>
  <c r="Y15" i="22"/>
  <c r="H15" i="22"/>
  <c r="N15" i="22" s="1"/>
  <c r="AN15" i="22" s="1"/>
  <c r="BL15" i="22" s="1"/>
  <c r="G15" i="22"/>
  <c r="M15" i="22" s="1"/>
  <c r="BJ14" i="22"/>
  <c r="BI14" i="22"/>
  <c r="AZ14" i="22"/>
  <c r="AY14" i="22"/>
  <c r="Z14" i="22"/>
  <c r="Y14" i="22"/>
  <c r="N14" i="22"/>
  <c r="AN14" i="22" s="1"/>
  <c r="BL14" i="22" s="1"/>
  <c r="M14" i="22"/>
  <c r="AM14" i="22" s="1"/>
  <c r="H14" i="22"/>
  <c r="G14" i="22"/>
  <c r="AZ13" i="22"/>
  <c r="BJ13" i="22" s="1"/>
  <c r="AY13" i="22"/>
  <c r="BI13" i="22" s="1"/>
  <c r="Z13" i="22"/>
  <c r="Y13" i="22"/>
  <c r="H13" i="22"/>
  <c r="N13" i="22" s="1"/>
  <c r="AN13" i="22" s="1"/>
  <c r="BL13" i="22" s="1"/>
  <c r="G13" i="22"/>
  <c r="M13" i="22" s="1"/>
  <c r="AM13" i="22" s="1"/>
  <c r="BK13" i="22" s="1"/>
  <c r="BJ12" i="22"/>
  <c r="BI12" i="22"/>
  <c r="AZ12" i="22"/>
  <c r="AY12" i="22"/>
  <c r="Z12" i="22"/>
  <c r="Y12" i="22"/>
  <c r="N12" i="22"/>
  <c r="AN12" i="22" s="1"/>
  <c r="BL12" i="22" s="1"/>
  <c r="M12" i="22"/>
  <c r="AM12" i="22" s="1"/>
  <c r="BK12" i="22" s="1"/>
  <c r="H12" i="22"/>
  <c r="G12" i="22"/>
  <c r="AZ11" i="22"/>
  <c r="BJ11" i="22" s="1"/>
  <c r="AY11" i="22"/>
  <c r="BI11" i="22" s="1"/>
  <c r="Z11" i="22"/>
  <c r="Y11" i="22"/>
  <c r="H11" i="22"/>
  <c r="N11" i="22" s="1"/>
  <c r="AN11" i="22" s="1"/>
  <c r="BL11" i="22" s="1"/>
  <c r="G11" i="22"/>
  <c r="M11" i="22" s="1"/>
  <c r="BJ10" i="22"/>
  <c r="BI10" i="22"/>
  <c r="AZ10" i="22"/>
  <c r="AY10" i="22"/>
  <c r="Z10" i="22"/>
  <c r="Y10" i="22"/>
  <c r="N10" i="22"/>
  <c r="AN10" i="22" s="1"/>
  <c r="BL10" i="22" s="1"/>
  <c r="M10" i="22"/>
  <c r="AM10" i="22" s="1"/>
  <c r="BK10" i="22" s="1"/>
  <c r="H10" i="22"/>
  <c r="G10" i="22"/>
  <c r="AZ9" i="22"/>
  <c r="BJ9" i="22" s="1"/>
  <c r="AY9" i="22"/>
  <c r="BI9" i="22" s="1"/>
  <c r="Z9" i="22"/>
  <c r="Y9" i="22"/>
  <c r="H9" i="22"/>
  <c r="N9" i="22" s="1"/>
  <c r="AN9" i="22" s="1"/>
  <c r="BL9" i="22" s="1"/>
  <c r="G9" i="22"/>
  <c r="M9" i="22" s="1"/>
  <c r="AM9" i="22" s="1"/>
  <c r="BK9" i="22" s="1"/>
  <c r="BJ8" i="22"/>
  <c r="BI8" i="22"/>
  <c r="AZ8" i="22"/>
  <c r="AY8" i="22"/>
  <c r="Z8" i="22"/>
  <c r="Y8" i="22"/>
  <c r="N8" i="22"/>
  <c r="AN8" i="22" s="1"/>
  <c r="BL8" i="22" s="1"/>
  <c r="M8" i="22"/>
  <c r="AM8" i="22" s="1"/>
  <c r="BK8" i="22" s="1"/>
  <c r="H8" i="22"/>
  <c r="G8" i="22"/>
  <c r="AZ7" i="22"/>
  <c r="BJ7" i="22" s="1"/>
  <c r="AY7" i="22"/>
  <c r="BI7" i="22" s="1"/>
  <c r="Z7" i="22"/>
  <c r="Y7" i="22"/>
  <c r="H7" i="22"/>
  <c r="N7" i="22" s="1"/>
  <c r="AN7" i="22" s="1"/>
  <c r="BL7" i="22" s="1"/>
  <c r="G7" i="22"/>
  <c r="M7" i="22" s="1"/>
  <c r="BH53" i="21"/>
  <c r="BG53" i="21"/>
  <c r="BF53" i="21"/>
  <c r="BE53" i="21"/>
  <c r="BD53" i="21"/>
  <c r="BC53" i="21"/>
  <c r="BB53" i="21"/>
  <c r="BA53" i="21"/>
  <c r="BI53" i="21" s="1"/>
  <c r="AX53" i="21"/>
  <c r="AW53" i="21"/>
  <c r="AV53" i="21"/>
  <c r="AU53" i="21"/>
  <c r="AT53" i="21"/>
  <c r="AZ53" i="21" s="1"/>
  <c r="BJ53" i="21" s="1"/>
  <c r="AS53" i="21"/>
  <c r="AY53" i="21" s="1"/>
  <c r="AR53" i="21"/>
  <c r="AQ53" i="21"/>
  <c r="AP53" i="21"/>
  <c r="AO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X53" i="21"/>
  <c r="W53" i="21"/>
  <c r="V53" i="21"/>
  <c r="U53" i="21"/>
  <c r="T53" i="21"/>
  <c r="S53" i="21"/>
  <c r="R53" i="21"/>
  <c r="Z53" i="21" s="1"/>
  <c r="Q53" i="21"/>
  <c r="Y53" i="21" s="1"/>
  <c r="P53" i="21"/>
  <c r="O53" i="21"/>
  <c r="L53" i="21"/>
  <c r="K53" i="21"/>
  <c r="J53" i="21"/>
  <c r="I53" i="21"/>
  <c r="F53" i="21"/>
  <c r="E53" i="21"/>
  <c r="D53" i="21"/>
  <c r="H53" i="21" s="1"/>
  <c r="N53" i="21" s="1"/>
  <c r="AN53" i="21" s="1"/>
  <c r="BL53" i="21" s="1"/>
  <c r="C53" i="21"/>
  <c r="AZ52" i="21"/>
  <c r="BJ52" i="21" s="1"/>
  <c r="AY52" i="21"/>
  <c r="BI52" i="21" s="1"/>
  <c r="Z52" i="21"/>
  <c r="Y52" i="21"/>
  <c r="H52" i="21"/>
  <c r="N52" i="21" s="1"/>
  <c r="AN52" i="21" s="1"/>
  <c r="BL52" i="21" s="1"/>
  <c r="G52" i="21"/>
  <c r="M52" i="21" s="1"/>
  <c r="AM52" i="21" s="1"/>
  <c r="BK52" i="21" s="1"/>
  <c r="BJ51" i="21"/>
  <c r="BI51" i="21"/>
  <c r="AZ51" i="21"/>
  <c r="AY51" i="21"/>
  <c r="Z51" i="21"/>
  <c r="Y51" i="21"/>
  <c r="N51" i="21"/>
  <c r="AN51" i="21" s="1"/>
  <c r="BL51" i="21" s="1"/>
  <c r="M51" i="21"/>
  <c r="AM51" i="21" s="1"/>
  <c r="BK51" i="21" s="1"/>
  <c r="H51" i="21"/>
  <c r="G51" i="21"/>
  <c r="AZ50" i="21"/>
  <c r="BJ50" i="21" s="1"/>
  <c r="AY50" i="21"/>
  <c r="BI50" i="21" s="1"/>
  <c r="Z50" i="21"/>
  <c r="Y50" i="21"/>
  <c r="H50" i="21"/>
  <c r="N50" i="21" s="1"/>
  <c r="AN50" i="21" s="1"/>
  <c r="BL50" i="21" s="1"/>
  <c r="G50" i="21"/>
  <c r="M50" i="21" s="1"/>
  <c r="BJ49" i="21"/>
  <c r="BI49" i="21"/>
  <c r="AZ49" i="21"/>
  <c r="AY49" i="21"/>
  <c r="Z49" i="21"/>
  <c r="Y49" i="21"/>
  <c r="N49" i="21"/>
  <c r="AN49" i="21" s="1"/>
  <c r="BL49" i="21" s="1"/>
  <c r="M49" i="21"/>
  <c r="AM49" i="21" s="1"/>
  <c r="BK49" i="21" s="1"/>
  <c r="H49" i="21"/>
  <c r="G49" i="21"/>
  <c r="AZ48" i="21"/>
  <c r="BJ48" i="21" s="1"/>
  <c r="AY48" i="21"/>
  <c r="BI48" i="21" s="1"/>
  <c r="Z48" i="21"/>
  <c r="Y48" i="21"/>
  <c r="H48" i="21"/>
  <c r="N48" i="21" s="1"/>
  <c r="AN48" i="21" s="1"/>
  <c r="BL48" i="21" s="1"/>
  <c r="G48" i="21"/>
  <c r="M48" i="21" s="1"/>
  <c r="AM48" i="21" s="1"/>
  <c r="BK48" i="21" s="1"/>
  <c r="BJ47" i="21"/>
  <c r="BI47" i="21"/>
  <c r="AZ47" i="21"/>
  <c r="AY47" i="21"/>
  <c r="Z47" i="21"/>
  <c r="Y47" i="21"/>
  <c r="N47" i="21"/>
  <c r="AN47" i="21" s="1"/>
  <c r="BL47" i="21" s="1"/>
  <c r="M47" i="21"/>
  <c r="AM47" i="21" s="1"/>
  <c r="BK47" i="21" s="1"/>
  <c r="H47" i="21"/>
  <c r="G47" i="21"/>
  <c r="AZ46" i="21"/>
  <c r="BJ46" i="21" s="1"/>
  <c r="AY46" i="21"/>
  <c r="BI46" i="21" s="1"/>
  <c r="Z46" i="21"/>
  <c r="Y46" i="21"/>
  <c r="H46" i="21"/>
  <c r="N46" i="21" s="1"/>
  <c r="AN46" i="21" s="1"/>
  <c r="BL46" i="21" s="1"/>
  <c r="G46" i="21"/>
  <c r="M46" i="21" s="1"/>
  <c r="BJ45" i="21"/>
  <c r="BI45" i="21"/>
  <c r="AZ45" i="21"/>
  <c r="AY45" i="21"/>
  <c r="Z45" i="21"/>
  <c r="Y45" i="21"/>
  <c r="N45" i="21"/>
  <c r="AN45" i="21" s="1"/>
  <c r="BL45" i="21" s="1"/>
  <c r="M45" i="21"/>
  <c r="AM45" i="21" s="1"/>
  <c r="BK45" i="21" s="1"/>
  <c r="H45" i="21"/>
  <c r="G45" i="21"/>
  <c r="AZ44" i="21"/>
  <c r="BJ44" i="21" s="1"/>
  <c r="AY44" i="21"/>
  <c r="BI44" i="21" s="1"/>
  <c r="Z44" i="21"/>
  <c r="Y44" i="21"/>
  <c r="H44" i="21"/>
  <c r="N44" i="21" s="1"/>
  <c r="AN44" i="21" s="1"/>
  <c r="BL44" i="21" s="1"/>
  <c r="G44" i="21"/>
  <c r="M44" i="21" s="1"/>
  <c r="AM44" i="21" s="1"/>
  <c r="BK44" i="21" s="1"/>
  <c r="BJ43" i="21"/>
  <c r="BI43" i="21"/>
  <c r="AZ43" i="21"/>
  <c r="AY43" i="21"/>
  <c r="Z43" i="21"/>
  <c r="Y43" i="21"/>
  <c r="N43" i="21"/>
  <c r="AN43" i="21" s="1"/>
  <c r="BL43" i="21" s="1"/>
  <c r="M43" i="21"/>
  <c r="AM43" i="21" s="1"/>
  <c r="BK43" i="21" s="1"/>
  <c r="H43" i="21"/>
  <c r="G43" i="21"/>
  <c r="AZ42" i="21"/>
  <c r="BJ42" i="21" s="1"/>
  <c r="AY42" i="21"/>
  <c r="BI42" i="21" s="1"/>
  <c r="Z42" i="21"/>
  <c r="Y42" i="21"/>
  <c r="H42" i="21"/>
  <c r="N42" i="21" s="1"/>
  <c r="AN42" i="21" s="1"/>
  <c r="BL42" i="21" s="1"/>
  <c r="G42" i="21"/>
  <c r="M42" i="21" s="1"/>
  <c r="BJ41" i="21"/>
  <c r="BI41" i="21"/>
  <c r="AZ41" i="21"/>
  <c r="AY41" i="21"/>
  <c r="Z41" i="21"/>
  <c r="Y41" i="21"/>
  <c r="N41" i="21"/>
  <c r="AN41" i="21" s="1"/>
  <c r="BL41" i="21" s="1"/>
  <c r="M41" i="21"/>
  <c r="AM41" i="21" s="1"/>
  <c r="H41" i="21"/>
  <c r="G41" i="21"/>
  <c r="AZ40" i="21"/>
  <c r="BJ40" i="21" s="1"/>
  <c r="AY40" i="21"/>
  <c r="BI40" i="21" s="1"/>
  <c r="Z40" i="21"/>
  <c r="Y40" i="21"/>
  <c r="H40" i="21"/>
  <c r="N40" i="21" s="1"/>
  <c r="AN40" i="21" s="1"/>
  <c r="BL40" i="21" s="1"/>
  <c r="G40" i="21"/>
  <c r="M40" i="21" s="1"/>
  <c r="AM40" i="21" s="1"/>
  <c r="BK40" i="21" s="1"/>
  <c r="BJ39" i="21"/>
  <c r="BI39" i="21"/>
  <c r="AZ39" i="21"/>
  <c r="AY39" i="21"/>
  <c r="Z39" i="21"/>
  <c r="Y39" i="21"/>
  <c r="N39" i="21"/>
  <c r="AN39" i="21" s="1"/>
  <c r="BL39" i="21" s="1"/>
  <c r="M39" i="21"/>
  <c r="AM39" i="21" s="1"/>
  <c r="BK39" i="21" s="1"/>
  <c r="H39" i="21"/>
  <c r="G39" i="21"/>
  <c r="AZ38" i="21"/>
  <c r="BJ38" i="21" s="1"/>
  <c r="AY38" i="21"/>
  <c r="BI38" i="21" s="1"/>
  <c r="Z38" i="21"/>
  <c r="Y38" i="21"/>
  <c r="H38" i="21"/>
  <c r="N38" i="21" s="1"/>
  <c r="AN38" i="21" s="1"/>
  <c r="BL38" i="21" s="1"/>
  <c r="G38" i="21"/>
  <c r="M38" i="21" s="1"/>
  <c r="BJ37" i="21"/>
  <c r="BI37" i="21"/>
  <c r="AZ37" i="21"/>
  <c r="AY37" i="21"/>
  <c r="Z37" i="21"/>
  <c r="Y37" i="21"/>
  <c r="N37" i="21"/>
  <c r="AN37" i="21" s="1"/>
  <c r="BL37" i="21" s="1"/>
  <c r="M37" i="21"/>
  <c r="AM37" i="21" s="1"/>
  <c r="H37" i="21"/>
  <c r="G37" i="21"/>
  <c r="AZ36" i="21"/>
  <c r="BJ36" i="21" s="1"/>
  <c r="AY36" i="21"/>
  <c r="BI36" i="21" s="1"/>
  <c r="Z36" i="21"/>
  <c r="Y36" i="21"/>
  <c r="H36" i="21"/>
  <c r="N36" i="21" s="1"/>
  <c r="AN36" i="21" s="1"/>
  <c r="BL36" i="21" s="1"/>
  <c r="G36" i="21"/>
  <c r="M36" i="21" s="1"/>
  <c r="AM36" i="21" s="1"/>
  <c r="BK36" i="21" s="1"/>
  <c r="BJ35" i="21"/>
  <c r="BI35" i="21"/>
  <c r="AZ35" i="21"/>
  <c r="AY35" i="21"/>
  <c r="Z35" i="21"/>
  <c r="Y35" i="21"/>
  <c r="N35" i="21"/>
  <c r="AN35" i="21" s="1"/>
  <c r="BL35" i="21" s="1"/>
  <c r="M35" i="21"/>
  <c r="AM35" i="21" s="1"/>
  <c r="BK35" i="21" s="1"/>
  <c r="H35" i="21"/>
  <c r="G35" i="21"/>
  <c r="AZ34" i="21"/>
  <c r="BJ34" i="21" s="1"/>
  <c r="AY34" i="21"/>
  <c r="BI34" i="21" s="1"/>
  <c r="Z34" i="21"/>
  <c r="Y34" i="21"/>
  <c r="H34" i="21"/>
  <c r="N34" i="21" s="1"/>
  <c r="AN34" i="21" s="1"/>
  <c r="BL34" i="21" s="1"/>
  <c r="G34" i="21"/>
  <c r="M34" i="21" s="1"/>
  <c r="BJ33" i="21"/>
  <c r="BI33" i="21"/>
  <c r="AZ33" i="21"/>
  <c r="AY33" i="21"/>
  <c r="Z33" i="21"/>
  <c r="Y33" i="21"/>
  <c r="N33" i="21"/>
  <c r="AN33" i="21" s="1"/>
  <c r="BL33" i="21" s="1"/>
  <c r="M33" i="21"/>
  <c r="AM33" i="21" s="1"/>
  <c r="BK33" i="21" s="1"/>
  <c r="H33" i="21"/>
  <c r="G33" i="21"/>
  <c r="AZ32" i="21"/>
  <c r="BJ32" i="21" s="1"/>
  <c r="AY32" i="21"/>
  <c r="BI32" i="21" s="1"/>
  <c r="Z32" i="21"/>
  <c r="Y32" i="21"/>
  <c r="H32" i="21"/>
  <c r="N32" i="21" s="1"/>
  <c r="AN32" i="21" s="1"/>
  <c r="BL32" i="21" s="1"/>
  <c r="G32" i="21"/>
  <c r="M32" i="21" s="1"/>
  <c r="AM32" i="21" s="1"/>
  <c r="BK32" i="21" s="1"/>
  <c r="BJ31" i="21"/>
  <c r="BI31" i="21"/>
  <c r="AZ31" i="21"/>
  <c r="AY31" i="21"/>
  <c r="Z31" i="21"/>
  <c r="Y31" i="21"/>
  <c r="N31" i="21"/>
  <c r="AN31" i="21" s="1"/>
  <c r="BL31" i="21" s="1"/>
  <c r="M31" i="21"/>
  <c r="AM31" i="21" s="1"/>
  <c r="BK31" i="21" s="1"/>
  <c r="H31" i="21"/>
  <c r="G31" i="21"/>
  <c r="AZ30" i="21"/>
  <c r="BJ30" i="21" s="1"/>
  <c r="AY30" i="21"/>
  <c r="BI30" i="21" s="1"/>
  <c r="Z30" i="21"/>
  <c r="Y30" i="21"/>
  <c r="H30" i="21"/>
  <c r="N30" i="21" s="1"/>
  <c r="AN30" i="21" s="1"/>
  <c r="BL30" i="21" s="1"/>
  <c r="G30" i="21"/>
  <c r="M30" i="21" s="1"/>
  <c r="BJ29" i="21"/>
  <c r="BI29" i="21"/>
  <c r="AZ29" i="21"/>
  <c r="AY29" i="21"/>
  <c r="Z29" i="21"/>
  <c r="Y29" i="21"/>
  <c r="N29" i="21"/>
  <c r="AN29" i="21" s="1"/>
  <c r="BL29" i="21" s="1"/>
  <c r="M29" i="21"/>
  <c r="AM29" i="21" s="1"/>
  <c r="BK29" i="21" s="1"/>
  <c r="H29" i="21"/>
  <c r="G29" i="21"/>
  <c r="AZ28" i="21"/>
  <c r="BJ28" i="21" s="1"/>
  <c r="AY28" i="21"/>
  <c r="BI28" i="21" s="1"/>
  <c r="Z28" i="21"/>
  <c r="Y28" i="21"/>
  <c r="H28" i="21"/>
  <c r="N28" i="21" s="1"/>
  <c r="AN28" i="21" s="1"/>
  <c r="BL28" i="21" s="1"/>
  <c r="G28" i="21"/>
  <c r="M28" i="21" s="1"/>
  <c r="AM28" i="21" s="1"/>
  <c r="BK28" i="21" s="1"/>
  <c r="BJ27" i="21"/>
  <c r="BI27" i="21"/>
  <c r="AZ27" i="21"/>
  <c r="AY27" i="21"/>
  <c r="Z27" i="21"/>
  <c r="Y27" i="21"/>
  <c r="N27" i="21"/>
  <c r="AN27" i="21" s="1"/>
  <c r="BL27" i="21" s="1"/>
  <c r="M27" i="21"/>
  <c r="AM27" i="21" s="1"/>
  <c r="BK27" i="21" s="1"/>
  <c r="H27" i="21"/>
  <c r="G27" i="21"/>
  <c r="AZ26" i="21"/>
  <c r="BJ26" i="21" s="1"/>
  <c r="AY26" i="21"/>
  <c r="BI26" i="21" s="1"/>
  <c r="Z26" i="21"/>
  <c r="Y26" i="21"/>
  <c r="H26" i="21"/>
  <c r="N26" i="21" s="1"/>
  <c r="AN26" i="21" s="1"/>
  <c r="BL26" i="21" s="1"/>
  <c r="G26" i="21"/>
  <c r="M26" i="21" s="1"/>
  <c r="BJ25" i="21"/>
  <c r="BI25" i="21"/>
  <c r="AZ25" i="21"/>
  <c r="AY25" i="21"/>
  <c r="Z25" i="21"/>
  <c r="Y25" i="21"/>
  <c r="N25" i="21"/>
  <c r="AN25" i="21" s="1"/>
  <c r="BL25" i="21" s="1"/>
  <c r="M25" i="21"/>
  <c r="AM25" i="21" s="1"/>
  <c r="H25" i="21"/>
  <c r="G25" i="21"/>
  <c r="AZ24" i="21"/>
  <c r="BJ24" i="21" s="1"/>
  <c r="AY24" i="21"/>
  <c r="BI24" i="21" s="1"/>
  <c r="Z24" i="21"/>
  <c r="Y24" i="21"/>
  <c r="H24" i="21"/>
  <c r="N24" i="21" s="1"/>
  <c r="AN24" i="21" s="1"/>
  <c r="BL24" i="21" s="1"/>
  <c r="G24" i="21"/>
  <c r="M24" i="21" s="1"/>
  <c r="AM24" i="21" s="1"/>
  <c r="BK24" i="21" s="1"/>
  <c r="BJ23" i="21"/>
  <c r="BI23" i="21"/>
  <c r="AZ23" i="21"/>
  <c r="AY23" i="21"/>
  <c r="Z23" i="21"/>
  <c r="Y23" i="21"/>
  <c r="N23" i="21"/>
  <c r="AN23" i="21" s="1"/>
  <c r="BL23" i="21" s="1"/>
  <c r="M23" i="21"/>
  <c r="AM23" i="21" s="1"/>
  <c r="BK23" i="21" s="1"/>
  <c r="H23" i="21"/>
  <c r="G23" i="21"/>
  <c r="AZ22" i="21"/>
  <c r="BJ22" i="21" s="1"/>
  <c r="AY22" i="21"/>
  <c r="BI22" i="21" s="1"/>
  <c r="Z22" i="21"/>
  <c r="Y22" i="21"/>
  <c r="H22" i="21"/>
  <c r="N22" i="21" s="1"/>
  <c r="AN22" i="21" s="1"/>
  <c r="BL22" i="21" s="1"/>
  <c r="G22" i="21"/>
  <c r="M22" i="21" s="1"/>
  <c r="BJ21" i="21"/>
  <c r="BI21" i="21"/>
  <c r="AZ21" i="21"/>
  <c r="AY21" i="21"/>
  <c r="Z21" i="21"/>
  <c r="Y21" i="21"/>
  <c r="N21" i="21"/>
  <c r="AN21" i="21" s="1"/>
  <c r="BL21" i="21" s="1"/>
  <c r="M21" i="21"/>
  <c r="AM21" i="21" s="1"/>
  <c r="H21" i="21"/>
  <c r="G21" i="21"/>
  <c r="AZ20" i="21"/>
  <c r="BJ20" i="21" s="1"/>
  <c r="AY20" i="21"/>
  <c r="BI20" i="21" s="1"/>
  <c r="Z20" i="21"/>
  <c r="Y20" i="21"/>
  <c r="H20" i="21"/>
  <c r="N20" i="21" s="1"/>
  <c r="AN20" i="21" s="1"/>
  <c r="BL20" i="21" s="1"/>
  <c r="G20" i="21"/>
  <c r="M20" i="21" s="1"/>
  <c r="AM20" i="21" s="1"/>
  <c r="BK20" i="21" s="1"/>
  <c r="BJ19" i="21"/>
  <c r="BI19" i="21"/>
  <c r="AZ19" i="21"/>
  <c r="AY19" i="21"/>
  <c r="Z19" i="21"/>
  <c r="Y19" i="21"/>
  <c r="N19" i="21"/>
  <c r="AN19" i="21" s="1"/>
  <c r="BL19" i="21" s="1"/>
  <c r="M19" i="21"/>
  <c r="AM19" i="21" s="1"/>
  <c r="BK19" i="21" s="1"/>
  <c r="H19" i="21"/>
  <c r="G19" i="21"/>
  <c r="AZ18" i="21"/>
  <c r="BJ18" i="21" s="1"/>
  <c r="AY18" i="21"/>
  <c r="BI18" i="21" s="1"/>
  <c r="Z18" i="21"/>
  <c r="Y18" i="21"/>
  <c r="H18" i="21"/>
  <c r="N18" i="21" s="1"/>
  <c r="AN18" i="21" s="1"/>
  <c r="BL18" i="21" s="1"/>
  <c r="G18" i="21"/>
  <c r="M18" i="21" s="1"/>
  <c r="BJ17" i="21"/>
  <c r="BI17" i="21"/>
  <c r="AZ17" i="21"/>
  <c r="AY17" i="21"/>
  <c r="Z17" i="21"/>
  <c r="Y17" i="21"/>
  <c r="N17" i="21"/>
  <c r="AN17" i="21" s="1"/>
  <c r="BL17" i="21" s="1"/>
  <c r="M17" i="21"/>
  <c r="AM17" i="21" s="1"/>
  <c r="BK17" i="21" s="1"/>
  <c r="H17" i="21"/>
  <c r="G17" i="21"/>
  <c r="AZ16" i="21"/>
  <c r="BJ16" i="21" s="1"/>
  <c r="AY16" i="21"/>
  <c r="BI16" i="21" s="1"/>
  <c r="Z16" i="21"/>
  <c r="Y16" i="21"/>
  <c r="H16" i="21"/>
  <c r="N16" i="21" s="1"/>
  <c r="AN16" i="21" s="1"/>
  <c r="BL16" i="21" s="1"/>
  <c r="G16" i="21"/>
  <c r="M16" i="21" s="1"/>
  <c r="AM16" i="21" s="1"/>
  <c r="BK16" i="21" s="1"/>
  <c r="BJ15" i="21"/>
  <c r="BI15" i="21"/>
  <c r="AZ15" i="21"/>
  <c r="AY15" i="21"/>
  <c r="Z15" i="21"/>
  <c r="Y15" i="21"/>
  <c r="N15" i="21"/>
  <c r="AN15" i="21" s="1"/>
  <c r="BL15" i="21" s="1"/>
  <c r="M15" i="21"/>
  <c r="AM15" i="21" s="1"/>
  <c r="BK15" i="21" s="1"/>
  <c r="H15" i="21"/>
  <c r="G15" i="21"/>
  <c r="AZ14" i="21"/>
  <c r="BJ14" i="21" s="1"/>
  <c r="AY14" i="21"/>
  <c r="BI14" i="21" s="1"/>
  <c r="Z14" i="21"/>
  <c r="Y14" i="21"/>
  <c r="H14" i="21"/>
  <c r="N14" i="21" s="1"/>
  <c r="AN14" i="21" s="1"/>
  <c r="BL14" i="21" s="1"/>
  <c r="G14" i="21"/>
  <c r="M14" i="21" s="1"/>
  <c r="BJ13" i="21"/>
  <c r="BI13" i="21"/>
  <c r="AZ13" i="21"/>
  <c r="AY13" i="21"/>
  <c r="Z13" i="21"/>
  <c r="Y13" i="21"/>
  <c r="N13" i="21"/>
  <c r="AN13" i="21" s="1"/>
  <c r="BL13" i="21" s="1"/>
  <c r="M13" i="21"/>
  <c r="AM13" i="21" s="1"/>
  <c r="BK13" i="21" s="1"/>
  <c r="H13" i="21"/>
  <c r="G13" i="21"/>
  <c r="AZ12" i="21"/>
  <c r="BJ12" i="21" s="1"/>
  <c r="AY12" i="21"/>
  <c r="BI12" i="21" s="1"/>
  <c r="Z12" i="21"/>
  <c r="Y12" i="21"/>
  <c r="H12" i="21"/>
  <c r="N12" i="21" s="1"/>
  <c r="AN12" i="21" s="1"/>
  <c r="BL12" i="21" s="1"/>
  <c r="G12" i="21"/>
  <c r="M12" i="21" s="1"/>
  <c r="AM12" i="21" s="1"/>
  <c r="BK12" i="21" s="1"/>
  <c r="BJ11" i="21"/>
  <c r="BI11" i="21"/>
  <c r="AZ11" i="21"/>
  <c r="AY11" i="21"/>
  <c r="Z11" i="21"/>
  <c r="Y11" i="21"/>
  <c r="N11" i="21"/>
  <c r="AN11" i="21" s="1"/>
  <c r="BL11" i="21" s="1"/>
  <c r="M11" i="21"/>
  <c r="AM11" i="21" s="1"/>
  <c r="BK11" i="21" s="1"/>
  <c r="H11" i="21"/>
  <c r="G11" i="21"/>
  <c r="AZ10" i="21"/>
  <c r="BJ10" i="21" s="1"/>
  <c r="AY10" i="21"/>
  <c r="BI10" i="21" s="1"/>
  <c r="Z10" i="21"/>
  <c r="Y10" i="21"/>
  <c r="H10" i="21"/>
  <c r="N10" i="21" s="1"/>
  <c r="AN10" i="21" s="1"/>
  <c r="BL10" i="21" s="1"/>
  <c r="G10" i="21"/>
  <c r="M10" i="21" s="1"/>
  <c r="BJ9" i="21"/>
  <c r="BI9" i="21"/>
  <c r="AZ9" i="21"/>
  <c r="AY9" i="21"/>
  <c r="Z9" i="21"/>
  <c r="Y9" i="21"/>
  <c r="N9" i="21"/>
  <c r="AN9" i="21" s="1"/>
  <c r="BL9" i="21" s="1"/>
  <c r="M9" i="21"/>
  <c r="AM9" i="21" s="1"/>
  <c r="H9" i="21"/>
  <c r="G9" i="21"/>
  <c r="AZ8" i="21"/>
  <c r="BJ8" i="21" s="1"/>
  <c r="AY8" i="21"/>
  <c r="BI8" i="21" s="1"/>
  <c r="Z8" i="21"/>
  <c r="Y8" i="21"/>
  <c r="H8" i="21"/>
  <c r="N8" i="21" s="1"/>
  <c r="AN8" i="21" s="1"/>
  <c r="BL8" i="21" s="1"/>
  <c r="G8" i="21"/>
  <c r="M8" i="21" s="1"/>
  <c r="AM8" i="21" s="1"/>
  <c r="BK8" i="21" s="1"/>
  <c r="BJ7" i="21"/>
  <c r="BI7" i="21"/>
  <c r="AZ7" i="21"/>
  <c r="AY7" i="21"/>
  <c r="Z7" i="21"/>
  <c r="Y7" i="21"/>
  <c r="N7" i="21"/>
  <c r="AN7" i="21" s="1"/>
  <c r="BL7" i="21" s="1"/>
  <c r="M7" i="21"/>
  <c r="AM7" i="21" s="1"/>
  <c r="BK7" i="21" s="1"/>
  <c r="H7" i="21"/>
  <c r="G7" i="21"/>
  <c r="BH53" i="20"/>
  <c r="BG53" i="20"/>
  <c r="BF53" i="20"/>
  <c r="BE53" i="20"/>
  <c r="BD53" i="20"/>
  <c r="BC53" i="20"/>
  <c r="BB53" i="20"/>
  <c r="BA53" i="20"/>
  <c r="AX53" i="20"/>
  <c r="AW53" i="20"/>
  <c r="AV53" i="20"/>
  <c r="AZ53" i="20" s="1"/>
  <c r="AU53" i="20"/>
  <c r="AY53" i="20" s="1"/>
  <c r="AT53" i="20"/>
  <c r="AS53" i="20"/>
  <c r="AR53" i="20"/>
  <c r="BJ53" i="20" s="1"/>
  <c r="AQ53" i="20"/>
  <c r="AP53" i="20"/>
  <c r="AO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X53" i="20"/>
  <c r="W53" i="20"/>
  <c r="V53" i="20"/>
  <c r="U53" i="20"/>
  <c r="T53" i="20"/>
  <c r="S53" i="20"/>
  <c r="R53" i="20"/>
  <c r="Q53" i="20"/>
  <c r="P53" i="20"/>
  <c r="Z53" i="20" s="1"/>
  <c r="O53" i="20"/>
  <c r="L53" i="20"/>
  <c r="K53" i="20"/>
  <c r="J53" i="20"/>
  <c r="I53" i="20"/>
  <c r="H53" i="20"/>
  <c r="N53" i="20" s="1"/>
  <c r="AN53" i="20" s="1"/>
  <c r="F53" i="20"/>
  <c r="E53" i="20"/>
  <c r="D53" i="20"/>
  <c r="C53" i="20"/>
  <c r="G53" i="20" s="1"/>
  <c r="M53" i="20" s="1"/>
  <c r="BJ52" i="20"/>
  <c r="BI52" i="20"/>
  <c r="AZ52" i="20"/>
  <c r="AY52" i="20"/>
  <c r="Z52" i="20"/>
  <c r="Y52" i="20"/>
  <c r="N52" i="20"/>
  <c r="AN52" i="20" s="1"/>
  <c r="BL52" i="20" s="1"/>
  <c r="M52" i="20"/>
  <c r="AM52" i="20" s="1"/>
  <c r="BK52" i="20" s="1"/>
  <c r="H52" i="20"/>
  <c r="G52" i="20"/>
  <c r="AZ51" i="20"/>
  <c r="BJ51" i="20" s="1"/>
  <c r="AY51" i="20"/>
  <c r="BI51" i="20" s="1"/>
  <c r="BK51" i="20" s="1"/>
  <c r="AM51" i="20"/>
  <c r="Z51" i="20"/>
  <c r="Y51" i="20"/>
  <c r="M51" i="20"/>
  <c r="H51" i="20"/>
  <c r="N51" i="20" s="1"/>
  <c r="AN51" i="20" s="1"/>
  <c r="BL51" i="20" s="1"/>
  <c r="G51" i="20"/>
  <c r="BJ50" i="20"/>
  <c r="BI50" i="20"/>
  <c r="AZ50" i="20"/>
  <c r="AY50" i="20"/>
  <c r="Z50" i="20"/>
  <c r="Y50" i="20"/>
  <c r="N50" i="20"/>
  <c r="AN50" i="20" s="1"/>
  <c r="BL50" i="20" s="1"/>
  <c r="M50" i="20"/>
  <c r="AM50" i="20" s="1"/>
  <c r="H50" i="20"/>
  <c r="G50" i="20"/>
  <c r="AZ49" i="20"/>
  <c r="BJ49" i="20" s="1"/>
  <c r="AY49" i="20"/>
  <c r="BI49" i="20" s="1"/>
  <c r="BK49" i="20" s="1"/>
  <c r="AM49" i="20"/>
  <c r="Z49" i="20"/>
  <c r="Y49" i="20"/>
  <c r="M49" i="20"/>
  <c r="H49" i="20"/>
  <c r="N49" i="20" s="1"/>
  <c r="AN49" i="20" s="1"/>
  <c r="BL49" i="20" s="1"/>
  <c r="G49" i="20"/>
  <c r="BJ48" i="20"/>
  <c r="BI48" i="20"/>
  <c r="AZ48" i="20"/>
  <c r="AY48" i="20"/>
  <c r="Z48" i="20"/>
  <c r="Y48" i="20"/>
  <c r="N48" i="20"/>
  <c r="AN48" i="20" s="1"/>
  <c r="BL48" i="20" s="1"/>
  <c r="M48" i="20"/>
  <c r="AM48" i="20" s="1"/>
  <c r="BK48" i="20" s="1"/>
  <c r="H48" i="20"/>
  <c r="G48" i="20"/>
  <c r="AZ47" i="20"/>
  <c r="BJ47" i="20" s="1"/>
  <c r="AY47" i="20"/>
  <c r="BI47" i="20" s="1"/>
  <c r="BK47" i="20" s="1"/>
  <c r="AM47" i="20"/>
  <c r="Z47" i="20"/>
  <c r="Y47" i="20"/>
  <c r="M47" i="20"/>
  <c r="H47" i="20"/>
  <c r="N47" i="20" s="1"/>
  <c r="AN47" i="20" s="1"/>
  <c r="BL47" i="20" s="1"/>
  <c r="G47" i="20"/>
  <c r="BJ46" i="20"/>
  <c r="BI46" i="20"/>
  <c r="AZ46" i="20"/>
  <c r="AY46" i="20"/>
  <c r="Z46" i="20"/>
  <c r="Y46" i="20"/>
  <c r="N46" i="20"/>
  <c r="AN46" i="20" s="1"/>
  <c r="BL46" i="20" s="1"/>
  <c r="M46" i="20"/>
  <c r="AM46" i="20" s="1"/>
  <c r="H46" i="20"/>
  <c r="G46" i="20"/>
  <c r="AZ45" i="20"/>
  <c r="BJ45" i="20" s="1"/>
  <c r="AY45" i="20"/>
  <c r="BI45" i="20" s="1"/>
  <c r="BK45" i="20" s="1"/>
  <c r="AM45" i="20"/>
  <c r="Z45" i="20"/>
  <c r="Y45" i="20"/>
  <c r="M45" i="20"/>
  <c r="H45" i="20"/>
  <c r="N45" i="20" s="1"/>
  <c r="AN45" i="20" s="1"/>
  <c r="BL45" i="20" s="1"/>
  <c r="G45" i="20"/>
  <c r="BJ44" i="20"/>
  <c r="BI44" i="20"/>
  <c r="AZ44" i="20"/>
  <c r="AY44" i="20"/>
  <c r="Z44" i="20"/>
  <c r="Y44" i="20"/>
  <c r="N44" i="20"/>
  <c r="AN44" i="20" s="1"/>
  <c r="BL44" i="20" s="1"/>
  <c r="M44" i="20"/>
  <c r="AM44" i="20" s="1"/>
  <c r="BK44" i="20" s="1"/>
  <c r="H44" i="20"/>
  <c r="G44" i="20"/>
  <c r="AZ43" i="20"/>
  <c r="BJ43" i="20" s="1"/>
  <c r="AY43" i="20"/>
  <c r="BI43" i="20" s="1"/>
  <c r="BK43" i="20" s="1"/>
  <c r="AM43" i="20"/>
  <c r="Z43" i="20"/>
  <c r="Y43" i="20"/>
  <c r="M43" i="20"/>
  <c r="H43" i="20"/>
  <c r="N43" i="20" s="1"/>
  <c r="AN43" i="20" s="1"/>
  <c r="BL43" i="20" s="1"/>
  <c r="G43" i="20"/>
  <c r="BJ42" i="20"/>
  <c r="BI42" i="20"/>
  <c r="AZ42" i="20"/>
  <c r="AY42" i="20"/>
  <c r="Z42" i="20"/>
  <c r="Y42" i="20"/>
  <c r="N42" i="20"/>
  <c r="AN42" i="20" s="1"/>
  <c r="BL42" i="20" s="1"/>
  <c r="M42" i="20"/>
  <c r="AM42" i="20" s="1"/>
  <c r="H42" i="20"/>
  <c r="G42" i="20"/>
  <c r="AZ41" i="20"/>
  <c r="BJ41" i="20" s="1"/>
  <c r="AY41" i="20"/>
  <c r="BI41" i="20" s="1"/>
  <c r="AM41" i="20"/>
  <c r="Z41" i="20"/>
  <c r="Y41" i="20"/>
  <c r="M41" i="20"/>
  <c r="H41" i="20"/>
  <c r="N41" i="20" s="1"/>
  <c r="AN41" i="20" s="1"/>
  <c r="BL41" i="20" s="1"/>
  <c r="G41" i="20"/>
  <c r="BJ40" i="20"/>
  <c r="BI40" i="20"/>
  <c r="AZ40" i="20"/>
  <c r="AY40" i="20"/>
  <c r="Z40" i="20"/>
  <c r="Y40" i="20"/>
  <c r="N40" i="20"/>
  <c r="AN40" i="20" s="1"/>
  <c r="BL40" i="20" s="1"/>
  <c r="M40" i="20"/>
  <c r="AM40" i="20" s="1"/>
  <c r="BK40" i="20" s="1"/>
  <c r="H40" i="20"/>
  <c r="G40" i="20"/>
  <c r="AZ39" i="20"/>
  <c r="BJ39" i="20" s="1"/>
  <c r="AY39" i="20"/>
  <c r="BI39" i="20" s="1"/>
  <c r="AM39" i="20"/>
  <c r="Z39" i="20"/>
  <c r="Y39" i="20"/>
  <c r="M39" i="20"/>
  <c r="H39" i="20"/>
  <c r="N39" i="20" s="1"/>
  <c r="AN39" i="20" s="1"/>
  <c r="BL39" i="20" s="1"/>
  <c r="G39" i="20"/>
  <c r="BJ38" i="20"/>
  <c r="BI38" i="20"/>
  <c r="AZ38" i="20"/>
  <c r="AY38" i="20"/>
  <c r="Z38" i="20"/>
  <c r="Y38" i="20"/>
  <c r="N38" i="20"/>
  <c r="AN38" i="20" s="1"/>
  <c r="BL38" i="20" s="1"/>
  <c r="M38" i="20"/>
  <c r="AM38" i="20" s="1"/>
  <c r="H38" i="20"/>
  <c r="G38" i="20"/>
  <c r="AZ37" i="20"/>
  <c r="BJ37" i="20" s="1"/>
  <c r="AY37" i="20"/>
  <c r="BI37" i="20" s="1"/>
  <c r="AM37" i="20"/>
  <c r="Z37" i="20"/>
  <c r="Y37" i="20"/>
  <c r="M37" i="20"/>
  <c r="H37" i="20"/>
  <c r="N37" i="20" s="1"/>
  <c r="AN37" i="20" s="1"/>
  <c r="BL37" i="20" s="1"/>
  <c r="G37" i="20"/>
  <c r="BJ36" i="20"/>
  <c r="BI36" i="20"/>
  <c r="AZ36" i="20"/>
  <c r="AY36" i="20"/>
  <c r="Z36" i="20"/>
  <c r="Y36" i="20"/>
  <c r="N36" i="20"/>
  <c r="AN36" i="20" s="1"/>
  <c r="BL36" i="20" s="1"/>
  <c r="M36" i="20"/>
  <c r="AM36" i="20" s="1"/>
  <c r="BK36" i="20" s="1"/>
  <c r="H36" i="20"/>
  <c r="G36" i="20"/>
  <c r="AZ35" i="20"/>
  <c r="BJ35" i="20" s="1"/>
  <c r="AY35" i="20"/>
  <c r="BI35" i="20" s="1"/>
  <c r="AM35" i="20"/>
  <c r="Z35" i="20"/>
  <c r="Y35" i="20"/>
  <c r="M35" i="20"/>
  <c r="H35" i="20"/>
  <c r="N35" i="20" s="1"/>
  <c r="AN35" i="20" s="1"/>
  <c r="BL35" i="20" s="1"/>
  <c r="G35" i="20"/>
  <c r="BJ34" i="20"/>
  <c r="BI34" i="20"/>
  <c r="AZ34" i="20"/>
  <c r="AY34" i="20"/>
  <c r="Z34" i="20"/>
  <c r="Y34" i="20"/>
  <c r="N34" i="20"/>
  <c r="AN34" i="20" s="1"/>
  <c r="BL34" i="20" s="1"/>
  <c r="M34" i="20"/>
  <c r="AM34" i="20" s="1"/>
  <c r="H34" i="20"/>
  <c r="G34" i="20"/>
  <c r="AZ33" i="20"/>
  <c r="BJ33" i="20" s="1"/>
  <c r="AY33" i="20"/>
  <c r="BI33" i="20" s="1"/>
  <c r="AM33" i="20"/>
  <c r="Z33" i="20"/>
  <c r="Y33" i="20"/>
  <c r="M33" i="20"/>
  <c r="H33" i="20"/>
  <c r="N33" i="20" s="1"/>
  <c r="AN33" i="20" s="1"/>
  <c r="BL33" i="20" s="1"/>
  <c r="G33" i="20"/>
  <c r="BJ32" i="20"/>
  <c r="BI32" i="20"/>
  <c r="AZ32" i="20"/>
  <c r="AY32" i="20"/>
  <c r="Z32" i="20"/>
  <c r="Y32" i="20"/>
  <c r="N32" i="20"/>
  <c r="AN32" i="20" s="1"/>
  <c r="BL32" i="20" s="1"/>
  <c r="M32" i="20"/>
  <c r="AM32" i="20" s="1"/>
  <c r="BK32" i="20" s="1"/>
  <c r="H32" i="20"/>
  <c r="G32" i="20"/>
  <c r="AZ31" i="20"/>
  <c r="BJ31" i="20" s="1"/>
  <c r="AY31" i="20"/>
  <c r="BI31" i="20" s="1"/>
  <c r="Z31" i="20"/>
  <c r="Y31" i="20"/>
  <c r="N31" i="20"/>
  <c r="AN31" i="20" s="1"/>
  <c r="BL31" i="20" s="1"/>
  <c r="M31" i="20"/>
  <c r="AM31" i="20" s="1"/>
  <c r="BK31" i="20" s="1"/>
  <c r="H31" i="20"/>
  <c r="G31" i="20"/>
  <c r="AZ30" i="20"/>
  <c r="BJ30" i="20" s="1"/>
  <c r="AY30" i="20"/>
  <c r="BI30" i="20" s="1"/>
  <c r="Z30" i="20"/>
  <c r="Y30" i="20"/>
  <c r="H30" i="20"/>
  <c r="N30" i="20" s="1"/>
  <c r="AN30" i="20" s="1"/>
  <c r="BL30" i="20" s="1"/>
  <c r="G30" i="20"/>
  <c r="M30" i="20" s="1"/>
  <c r="BJ29" i="20"/>
  <c r="BI29" i="20"/>
  <c r="AZ29" i="20"/>
  <c r="AY29" i="20"/>
  <c r="Z29" i="20"/>
  <c r="Y29" i="20"/>
  <c r="N29" i="20"/>
  <c r="AN29" i="20" s="1"/>
  <c r="BL29" i="20" s="1"/>
  <c r="M29" i="20"/>
  <c r="AM29" i="20" s="1"/>
  <c r="H29" i="20"/>
  <c r="G29" i="20"/>
  <c r="AZ28" i="20"/>
  <c r="BJ28" i="20" s="1"/>
  <c r="AY28" i="20"/>
  <c r="BI28" i="20" s="1"/>
  <c r="Z28" i="20"/>
  <c r="Y28" i="20"/>
  <c r="H28" i="20"/>
  <c r="N28" i="20" s="1"/>
  <c r="AN28" i="20" s="1"/>
  <c r="BL28" i="20" s="1"/>
  <c r="G28" i="20"/>
  <c r="M28" i="20" s="1"/>
  <c r="AM28" i="20" s="1"/>
  <c r="BK28" i="20" s="1"/>
  <c r="BJ27" i="20"/>
  <c r="BI27" i="20"/>
  <c r="AZ27" i="20"/>
  <c r="AY27" i="20"/>
  <c r="Z27" i="20"/>
  <c r="Y27" i="20"/>
  <c r="N27" i="20"/>
  <c r="AN27" i="20" s="1"/>
  <c r="BL27" i="20" s="1"/>
  <c r="M27" i="20"/>
  <c r="AM27" i="20" s="1"/>
  <c r="BK27" i="20" s="1"/>
  <c r="H27" i="20"/>
  <c r="G27" i="20"/>
  <c r="AZ26" i="20"/>
  <c r="BJ26" i="20" s="1"/>
  <c r="AY26" i="20"/>
  <c r="BI26" i="20" s="1"/>
  <c r="Z26" i="20"/>
  <c r="Y26" i="20"/>
  <c r="H26" i="20"/>
  <c r="N26" i="20" s="1"/>
  <c r="AN26" i="20" s="1"/>
  <c r="BL26" i="20" s="1"/>
  <c r="G26" i="20"/>
  <c r="M26" i="20" s="1"/>
  <c r="BJ25" i="20"/>
  <c r="BI25" i="20"/>
  <c r="AZ25" i="20"/>
  <c r="AY25" i="20"/>
  <c r="Z25" i="20"/>
  <c r="Y25" i="20"/>
  <c r="N25" i="20"/>
  <c r="AN25" i="20" s="1"/>
  <c r="BL25" i="20" s="1"/>
  <c r="M25" i="20"/>
  <c r="AM25" i="20" s="1"/>
  <c r="H25" i="20"/>
  <c r="G25" i="20"/>
  <c r="AZ24" i="20"/>
  <c r="BJ24" i="20" s="1"/>
  <c r="AY24" i="20"/>
  <c r="BI24" i="20" s="1"/>
  <c r="Z24" i="20"/>
  <c r="Y24" i="20"/>
  <c r="H24" i="20"/>
  <c r="N24" i="20" s="1"/>
  <c r="AN24" i="20" s="1"/>
  <c r="BL24" i="20" s="1"/>
  <c r="G24" i="20"/>
  <c r="M24" i="20" s="1"/>
  <c r="AM24" i="20" s="1"/>
  <c r="BK24" i="20" s="1"/>
  <c r="BJ23" i="20"/>
  <c r="BI23" i="20"/>
  <c r="AZ23" i="20"/>
  <c r="AY23" i="20"/>
  <c r="Z23" i="20"/>
  <c r="Y23" i="20"/>
  <c r="N23" i="20"/>
  <c r="AN23" i="20" s="1"/>
  <c r="BL23" i="20" s="1"/>
  <c r="M23" i="20"/>
  <c r="AM23" i="20" s="1"/>
  <c r="BK23" i="20" s="1"/>
  <c r="H23" i="20"/>
  <c r="G23" i="20"/>
  <c r="AZ22" i="20"/>
  <c r="BJ22" i="20" s="1"/>
  <c r="AY22" i="20"/>
  <c r="BI22" i="20" s="1"/>
  <c r="Z22" i="20"/>
  <c r="Y22" i="20"/>
  <c r="H22" i="20"/>
  <c r="N22" i="20" s="1"/>
  <c r="AN22" i="20" s="1"/>
  <c r="BL22" i="20" s="1"/>
  <c r="G22" i="20"/>
  <c r="M22" i="20" s="1"/>
  <c r="BJ21" i="20"/>
  <c r="BI21" i="20"/>
  <c r="AZ21" i="20"/>
  <c r="AY21" i="20"/>
  <c r="Z21" i="20"/>
  <c r="Y21" i="20"/>
  <c r="N21" i="20"/>
  <c r="AN21" i="20" s="1"/>
  <c r="BL21" i="20" s="1"/>
  <c r="M21" i="20"/>
  <c r="AM21" i="20" s="1"/>
  <c r="H21" i="20"/>
  <c r="G21" i="20"/>
  <c r="AZ20" i="20"/>
  <c r="BJ20" i="20" s="1"/>
  <c r="AY20" i="20"/>
  <c r="BI20" i="20" s="1"/>
  <c r="Z20" i="20"/>
  <c r="Y20" i="20"/>
  <c r="H20" i="20"/>
  <c r="N20" i="20" s="1"/>
  <c r="AN20" i="20" s="1"/>
  <c r="BL20" i="20" s="1"/>
  <c r="G20" i="20"/>
  <c r="M20" i="20" s="1"/>
  <c r="AM20" i="20" s="1"/>
  <c r="BK20" i="20" s="1"/>
  <c r="BJ19" i="20"/>
  <c r="BI19" i="20"/>
  <c r="AZ19" i="20"/>
  <c r="AY19" i="20"/>
  <c r="Z19" i="20"/>
  <c r="Y19" i="20"/>
  <c r="N19" i="20"/>
  <c r="AN19" i="20" s="1"/>
  <c r="BL19" i="20" s="1"/>
  <c r="M19" i="20"/>
  <c r="AM19" i="20" s="1"/>
  <c r="BK19" i="20" s="1"/>
  <c r="H19" i="20"/>
  <c r="G19" i="20"/>
  <c r="AZ18" i="20"/>
  <c r="BJ18" i="20" s="1"/>
  <c r="AY18" i="20"/>
  <c r="BI18" i="20" s="1"/>
  <c r="Z18" i="20"/>
  <c r="Y18" i="20"/>
  <c r="H18" i="20"/>
  <c r="N18" i="20" s="1"/>
  <c r="AN18" i="20" s="1"/>
  <c r="BL18" i="20" s="1"/>
  <c r="G18" i="20"/>
  <c r="M18" i="20" s="1"/>
  <c r="BJ17" i="20"/>
  <c r="BI17" i="20"/>
  <c r="AZ17" i="20"/>
  <c r="AY17" i="20"/>
  <c r="Z17" i="20"/>
  <c r="Y17" i="20"/>
  <c r="N17" i="20"/>
  <c r="AN17" i="20" s="1"/>
  <c r="BL17" i="20" s="1"/>
  <c r="M17" i="20"/>
  <c r="AM17" i="20" s="1"/>
  <c r="BK17" i="20" s="1"/>
  <c r="H17" i="20"/>
  <c r="G17" i="20"/>
  <c r="AZ16" i="20"/>
  <c r="BJ16" i="20" s="1"/>
  <c r="AY16" i="20"/>
  <c r="BI16" i="20" s="1"/>
  <c r="Z16" i="20"/>
  <c r="Y16" i="20"/>
  <c r="H16" i="20"/>
  <c r="N16" i="20" s="1"/>
  <c r="AN16" i="20" s="1"/>
  <c r="BL16" i="20" s="1"/>
  <c r="G16" i="20"/>
  <c r="M16" i="20" s="1"/>
  <c r="AM16" i="20" s="1"/>
  <c r="BK16" i="20" s="1"/>
  <c r="BJ15" i="20"/>
  <c r="BI15" i="20"/>
  <c r="AZ15" i="20"/>
  <c r="AY15" i="20"/>
  <c r="Z15" i="20"/>
  <c r="Y15" i="20"/>
  <c r="N15" i="20"/>
  <c r="AN15" i="20" s="1"/>
  <c r="BL15" i="20" s="1"/>
  <c r="M15" i="20"/>
  <c r="AM15" i="20" s="1"/>
  <c r="BK15" i="20" s="1"/>
  <c r="H15" i="20"/>
  <c r="G15" i="20"/>
  <c r="AZ14" i="20"/>
  <c r="BJ14" i="20" s="1"/>
  <c r="AY14" i="20"/>
  <c r="BI14" i="20" s="1"/>
  <c r="Z14" i="20"/>
  <c r="Y14" i="20"/>
  <c r="H14" i="20"/>
  <c r="N14" i="20" s="1"/>
  <c r="AN14" i="20" s="1"/>
  <c r="BL14" i="20" s="1"/>
  <c r="G14" i="20"/>
  <c r="M14" i="20" s="1"/>
  <c r="BJ13" i="20"/>
  <c r="BI13" i="20"/>
  <c r="AZ13" i="20"/>
  <c r="AY13" i="20"/>
  <c r="Z13" i="20"/>
  <c r="Y13" i="20"/>
  <c r="N13" i="20"/>
  <c r="AN13" i="20" s="1"/>
  <c r="BL13" i="20" s="1"/>
  <c r="M13" i="20"/>
  <c r="AM13" i="20" s="1"/>
  <c r="H13" i="20"/>
  <c r="G13" i="20"/>
  <c r="AZ12" i="20"/>
  <c r="BJ12" i="20" s="1"/>
  <c r="AY12" i="20"/>
  <c r="BI12" i="20" s="1"/>
  <c r="Z12" i="20"/>
  <c r="Y12" i="20"/>
  <c r="H12" i="20"/>
  <c r="N12" i="20" s="1"/>
  <c r="AN12" i="20" s="1"/>
  <c r="BL12" i="20" s="1"/>
  <c r="G12" i="20"/>
  <c r="M12" i="20" s="1"/>
  <c r="AM12" i="20" s="1"/>
  <c r="BK12" i="20" s="1"/>
  <c r="BJ11" i="20"/>
  <c r="BI11" i="20"/>
  <c r="AZ11" i="20"/>
  <c r="AY11" i="20"/>
  <c r="Z11" i="20"/>
  <c r="Y11" i="20"/>
  <c r="N11" i="20"/>
  <c r="AN11" i="20" s="1"/>
  <c r="BL11" i="20" s="1"/>
  <c r="M11" i="20"/>
  <c r="AM11" i="20" s="1"/>
  <c r="BK11" i="20" s="1"/>
  <c r="H11" i="20"/>
  <c r="G11" i="20"/>
  <c r="AZ10" i="20"/>
  <c r="BJ10" i="20" s="1"/>
  <c r="AY10" i="20"/>
  <c r="BI10" i="20" s="1"/>
  <c r="Z10" i="20"/>
  <c r="Y10" i="20"/>
  <c r="H10" i="20"/>
  <c r="N10" i="20" s="1"/>
  <c r="AN10" i="20" s="1"/>
  <c r="BL10" i="20" s="1"/>
  <c r="G10" i="20"/>
  <c r="M10" i="20" s="1"/>
  <c r="BJ9" i="20"/>
  <c r="BI9" i="20"/>
  <c r="AZ9" i="20"/>
  <c r="AY9" i="20"/>
  <c r="Z9" i="20"/>
  <c r="Y9" i="20"/>
  <c r="N9" i="20"/>
  <c r="AN9" i="20" s="1"/>
  <c r="BL9" i="20" s="1"/>
  <c r="M9" i="20"/>
  <c r="AM9" i="20" s="1"/>
  <c r="H9" i="20"/>
  <c r="G9" i="20"/>
  <c r="AZ8" i="20"/>
  <c r="BJ8" i="20" s="1"/>
  <c r="AY8" i="20"/>
  <c r="BI8" i="20" s="1"/>
  <c r="Z8" i="20"/>
  <c r="Y8" i="20"/>
  <c r="H8" i="20"/>
  <c r="N8" i="20" s="1"/>
  <c r="AN8" i="20" s="1"/>
  <c r="BL8" i="20" s="1"/>
  <c r="G8" i="20"/>
  <c r="M8" i="20" s="1"/>
  <c r="AM8" i="20" s="1"/>
  <c r="BK8" i="20" s="1"/>
  <c r="BJ7" i="20"/>
  <c r="BI7" i="20"/>
  <c r="AZ7" i="20"/>
  <c r="AY7" i="20"/>
  <c r="Z7" i="20"/>
  <c r="Y7" i="20"/>
  <c r="N7" i="20"/>
  <c r="AN7" i="20" s="1"/>
  <c r="BL7" i="20" s="1"/>
  <c r="M7" i="20"/>
  <c r="AM7" i="20" s="1"/>
  <c r="BK7" i="20" s="1"/>
  <c r="H7" i="20"/>
  <c r="G7" i="20"/>
  <c r="T54" i="19"/>
  <c r="S54" i="19"/>
  <c r="R54" i="19"/>
  <c r="Q54" i="19"/>
  <c r="P54" i="19"/>
  <c r="O54" i="19"/>
  <c r="BH53" i="19"/>
  <c r="BG53" i="19"/>
  <c r="BF53" i="19"/>
  <c r="BE53" i="19"/>
  <c r="BD53" i="19"/>
  <c r="BC53" i="19"/>
  <c r="BB53" i="19"/>
  <c r="BA53" i="19"/>
  <c r="AX53" i="19"/>
  <c r="AW53" i="19"/>
  <c r="AV53" i="19"/>
  <c r="AU53" i="19"/>
  <c r="AT53" i="19"/>
  <c r="AZ53" i="19" s="1"/>
  <c r="BJ53" i="19" s="1"/>
  <c r="AS53" i="19"/>
  <c r="AY53" i="19" s="1"/>
  <c r="BI53" i="19" s="1"/>
  <c r="AR53" i="19"/>
  <c r="AQ53" i="19"/>
  <c r="AP53" i="19"/>
  <c r="AO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X53" i="19"/>
  <c r="W53" i="19"/>
  <c r="V53" i="19"/>
  <c r="Z53" i="19" s="1"/>
  <c r="U53" i="19"/>
  <c r="Y53" i="19" s="1"/>
  <c r="L53" i="19"/>
  <c r="K53" i="19"/>
  <c r="J53" i="19"/>
  <c r="I53" i="19"/>
  <c r="F53" i="19"/>
  <c r="E53" i="19"/>
  <c r="D53" i="19"/>
  <c r="H53" i="19" s="1"/>
  <c r="N53" i="19" s="1"/>
  <c r="C53" i="19"/>
  <c r="G53" i="19" s="1"/>
  <c r="M53" i="19" s="1"/>
  <c r="AM53" i="19" s="1"/>
  <c r="BK53" i="19" s="1"/>
  <c r="BJ52" i="19"/>
  <c r="BI52" i="19"/>
  <c r="AZ52" i="19"/>
  <c r="AY52" i="19"/>
  <c r="Z52" i="19"/>
  <c r="Y52" i="19"/>
  <c r="N52" i="19"/>
  <c r="AN52" i="19" s="1"/>
  <c r="BL52" i="19" s="1"/>
  <c r="M52" i="19"/>
  <c r="AM52" i="19" s="1"/>
  <c r="BK52" i="19" s="1"/>
  <c r="H52" i="19"/>
  <c r="G52" i="19"/>
  <c r="AZ51" i="19"/>
  <c r="BJ51" i="19" s="1"/>
  <c r="AY51" i="19"/>
  <c r="BI51" i="19" s="1"/>
  <c r="Z51" i="19"/>
  <c r="Y51" i="19"/>
  <c r="H51" i="19"/>
  <c r="N51" i="19" s="1"/>
  <c r="AN51" i="19" s="1"/>
  <c r="BL51" i="19" s="1"/>
  <c r="G51" i="19"/>
  <c r="M51" i="19" s="1"/>
  <c r="AM51" i="19" s="1"/>
  <c r="BK51" i="19" s="1"/>
  <c r="BJ50" i="19"/>
  <c r="BI50" i="19"/>
  <c r="AZ50" i="19"/>
  <c r="AY50" i="19"/>
  <c r="Z50" i="19"/>
  <c r="Y50" i="19"/>
  <c r="N50" i="19"/>
  <c r="AN50" i="19" s="1"/>
  <c r="BL50" i="19" s="1"/>
  <c r="M50" i="19"/>
  <c r="AM50" i="19" s="1"/>
  <c r="BK50" i="19" s="1"/>
  <c r="H50" i="19"/>
  <c r="G50" i="19"/>
  <c r="AZ49" i="19"/>
  <c r="BJ49" i="19" s="1"/>
  <c r="AY49" i="19"/>
  <c r="BI49" i="19" s="1"/>
  <c r="Z49" i="19"/>
  <c r="Y49" i="19"/>
  <c r="H49" i="19"/>
  <c r="N49" i="19" s="1"/>
  <c r="AN49" i="19" s="1"/>
  <c r="BL49" i="19" s="1"/>
  <c r="G49" i="19"/>
  <c r="M49" i="19" s="1"/>
  <c r="BJ48" i="19"/>
  <c r="BI48" i="19"/>
  <c r="AZ48" i="19"/>
  <c r="AY48" i="19"/>
  <c r="Z48" i="19"/>
  <c r="Y48" i="19"/>
  <c r="N48" i="19"/>
  <c r="AN48" i="19" s="1"/>
  <c r="BL48" i="19" s="1"/>
  <c r="M48" i="19"/>
  <c r="AM48" i="19" s="1"/>
  <c r="H48" i="19"/>
  <c r="G48" i="19"/>
  <c r="AZ47" i="19"/>
  <c r="BJ47" i="19" s="1"/>
  <c r="AY47" i="19"/>
  <c r="BI47" i="19" s="1"/>
  <c r="Z47" i="19"/>
  <c r="Y47" i="19"/>
  <c r="H47" i="19"/>
  <c r="N47" i="19" s="1"/>
  <c r="AN47" i="19" s="1"/>
  <c r="BL47" i="19" s="1"/>
  <c r="G47" i="19"/>
  <c r="M47" i="19" s="1"/>
  <c r="AM47" i="19" s="1"/>
  <c r="BK47" i="19" s="1"/>
  <c r="BJ46" i="19"/>
  <c r="BI46" i="19"/>
  <c r="AZ46" i="19"/>
  <c r="AY46" i="19"/>
  <c r="Z46" i="19"/>
  <c r="Y46" i="19"/>
  <c r="N46" i="19"/>
  <c r="AN46" i="19" s="1"/>
  <c r="BL46" i="19" s="1"/>
  <c r="M46" i="19"/>
  <c r="AM46" i="19" s="1"/>
  <c r="BK46" i="19" s="1"/>
  <c r="H46" i="19"/>
  <c r="G46" i="19"/>
  <c r="AZ45" i="19"/>
  <c r="BJ45" i="19" s="1"/>
  <c r="AY45" i="19"/>
  <c r="BI45" i="19" s="1"/>
  <c r="Z45" i="19"/>
  <c r="Y45" i="19"/>
  <c r="H45" i="19"/>
  <c r="N45" i="19" s="1"/>
  <c r="AN45" i="19" s="1"/>
  <c r="BL45" i="19" s="1"/>
  <c r="G45" i="19"/>
  <c r="M45" i="19" s="1"/>
  <c r="BJ44" i="19"/>
  <c r="BI44" i="19"/>
  <c r="AZ44" i="19"/>
  <c r="AY44" i="19"/>
  <c r="Z44" i="19"/>
  <c r="Y44" i="19"/>
  <c r="N44" i="19"/>
  <c r="AN44" i="19" s="1"/>
  <c r="BL44" i="19" s="1"/>
  <c r="M44" i="19"/>
  <c r="AM44" i="19" s="1"/>
  <c r="H44" i="19"/>
  <c r="G44" i="19"/>
  <c r="AZ43" i="19"/>
  <c r="BJ43" i="19" s="1"/>
  <c r="AY43" i="19"/>
  <c r="BI43" i="19" s="1"/>
  <c r="Z43" i="19"/>
  <c r="Y43" i="19"/>
  <c r="H43" i="19"/>
  <c r="N43" i="19" s="1"/>
  <c r="AN43" i="19" s="1"/>
  <c r="BL43" i="19" s="1"/>
  <c r="G43" i="19"/>
  <c r="M43" i="19" s="1"/>
  <c r="AM43" i="19" s="1"/>
  <c r="BK43" i="19" s="1"/>
  <c r="BJ42" i="19"/>
  <c r="BI42" i="19"/>
  <c r="AZ42" i="19"/>
  <c r="AY42" i="19"/>
  <c r="Z42" i="19"/>
  <c r="Y42" i="19"/>
  <c r="N42" i="19"/>
  <c r="AN42" i="19" s="1"/>
  <c r="BL42" i="19" s="1"/>
  <c r="M42" i="19"/>
  <c r="AM42" i="19" s="1"/>
  <c r="BK42" i="19" s="1"/>
  <c r="H42" i="19"/>
  <c r="G42" i="19"/>
  <c r="AZ41" i="19"/>
  <c r="BJ41" i="19" s="1"/>
  <c r="AY41" i="19"/>
  <c r="BI41" i="19" s="1"/>
  <c r="Z41" i="19"/>
  <c r="Y41" i="19"/>
  <c r="H41" i="19"/>
  <c r="N41" i="19" s="1"/>
  <c r="AN41" i="19" s="1"/>
  <c r="BL41" i="19" s="1"/>
  <c r="G41" i="19"/>
  <c r="M41" i="19" s="1"/>
  <c r="BJ40" i="19"/>
  <c r="BI40" i="19"/>
  <c r="AZ40" i="19"/>
  <c r="AY40" i="19"/>
  <c r="Z40" i="19"/>
  <c r="Y40" i="19"/>
  <c r="N40" i="19"/>
  <c r="AN40" i="19" s="1"/>
  <c r="BL40" i="19" s="1"/>
  <c r="M40" i="19"/>
  <c r="AM40" i="19" s="1"/>
  <c r="H40" i="19"/>
  <c r="G40" i="19"/>
  <c r="AZ39" i="19"/>
  <c r="BJ39" i="19" s="1"/>
  <c r="AY39" i="19"/>
  <c r="BI39" i="19" s="1"/>
  <c r="Z39" i="19"/>
  <c r="Y39" i="19"/>
  <c r="H39" i="19"/>
  <c r="N39" i="19" s="1"/>
  <c r="AN39" i="19" s="1"/>
  <c r="BL39" i="19" s="1"/>
  <c r="G39" i="19"/>
  <c r="M39" i="19" s="1"/>
  <c r="AM39" i="19" s="1"/>
  <c r="BK39" i="19" s="1"/>
  <c r="BJ38" i="19"/>
  <c r="BI38" i="19"/>
  <c r="AZ38" i="19"/>
  <c r="AY38" i="19"/>
  <c r="Z38" i="19"/>
  <c r="Y38" i="19"/>
  <c r="N38" i="19"/>
  <c r="AN38" i="19" s="1"/>
  <c r="BL38" i="19" s="1"/>
  <c r="M38" i="19"/>
  <c r="AM38" i="19" s="1"/>
  <c r="BK38" i="19" s="1"/>
  <c r="H38" i="19"/>
  <c r="G38" i="19"/>
  <c r="AZ37" i="19"/>
  <c r="BJ37" i="19" s="1"/>
  <c r="AY37" i="19"/>
  <c r="BI37" i="19" s="1"/>
  <c r="Z37" i="19"/>
  <c r="Y37" i="19"/>
  <c r="H37" i="19"/>
  <c r="N37" i="19" s="1"/>
  <c r="AN37" i="19" s="1"/>
  <c r="BL37" i="19" s="1"/>
  <c r="G37" i="19"/>
  <c r="M37" i="19" s="1"/>
  <c r="BJ36" i="19"/>
  <c r="BI36" i="19"/>
  <c r="AZ36" i="19"/>
  <c r="AY36" i="19"/>
  <c r="Z36" i="19"/>
  <c r="Y36" i="19"/>
  <c r="N36" i="19"/>
  <c r="AN36" i="19" s="1"/>
  <c r="BL36" i="19" s="1"/>
  <c r="M36" i="19"/>
  <c r="AM36" i="19" s="1"/>
  <c r="BK36" i="19" s="1"/>
  <c r="H36" i="19"/>
  <c r="G36" i="19"/>
  <c r="AZ35" i="19"/>
  <c r="BJ35" i="19" s="1"/>
  <c r="AY35" i="19"/>
  <c r="BI35" i="19" s="1"/>
  <c r="Z35" i="19"/>
  <c r="Y35" i="19"/>
  <c r="H35" i="19"/>
  <c r="N35" i="19" s="1"/>
  <c r="AN35" i="19" s="1"/>
  <c r="BL35" i="19" s="1"/>
  <c r="G35" i="19"/>
  <c r="M35" i="19" s="1"/>
  <c r="AM35" i="19" s="1"/>
  <c r="BK35" i="19" s="1"/>
  <c r="BJ34" i="19"/>
  <c r="BI34" i="19"/>
  <c r="AZ34" i="19"/>
  <c r="AY34" i="19"/>
  <c r="Z34" i="19"/>
  <c r="Y34" i="19"/>
  <c r="N34" i="19"/>
  <c r="AN34" i="19" s="1"/>
  <c r="BL34" i="19" s="1"/>
  <c r="M34" i="19"/>
  <c r="AM34" i="19" s="1"/>
  <c r="BK34" i="19" s="1"/>
  <c r="H34" i="19"/>
  <c r="G34" i="19"/>
  <c r="AZ33" i="19"/>
  <c r="BJ33" i="19" s="1"/>
  <c r="AY33" i="19"/>
  <c r="BI33" i="19" s="1"/>
  <c r="Z33" i="19"/>
  <c r="Y33" i="19"/>
  <c r="H33" i="19"/>
  <c r="N33" i="19" s="1"/>
  <c r="AN33" i="19" s="1"/>
  <c r="BL33" i="19" s="1"/>
  <c r="G33" i="19"/>
  <c r="M33" i="19" s="1"/>
  <c r="BJ32" i="19"/>
  <c r="BI32" i="19"/>
  <c r="AZ32" i="19"/>
  <c r="AY32" i="19"/>
  <c r="Z32" i="19"/>
  <c r="Y32" i="19"/>
  <c r="N32" i="19"/>
  <c r="AN32" i="19" s="1"/>
  <c r="BL32" i="19" s="1"/>
  <c r="M32" i="19"/>
  <c r="AM32" i="19" s="1"/>
  <c r="H32" i="19"/>
  <c r="G32" i="19"/>
  <c r="AZ31" i="19"/>
  <c r="BJ31" i="19" s="1"/>
  <c r="AY31" i="19"/>
  <c r="BI31" i="19" s="1"/>
  <c r="Z31" i="19"/>
  <c r="Y31" i="19"/>
  <c r="H31" i="19"/>
  <c r="N31" i="19" s="1"/>
  <c r="AN31" i="19" s="1"/>
  <c r="BL31" i="19" s="1"/>
  <c r="G31" i="19"/>
  <c r="M31" i="19" s="1"/>
  <c r="AM31" i="19" s="1"/>
  <c r="BK31" i="19" s="1"/>
  <c r="BJ30" i="19"/>
  <c r="BI30" i="19"/>
  <c r="AZ30" i="19"/>
  <c r="AY30" i="19"/>
  <c r="Z30" i="19"/>
  <c r="Y30" i="19"/>
  <c r="N30" i="19"/>
  <c r="AN30" i="19" s="1"/>
  <c r="BL30" i="19" s="1"/>
  <c r="M30" i="19"/>
  <c r="AM30" i="19" s="1"/>
  <c r="BK30" i="19" s="1"/>
  <c r="H30" i="19"/>
  <c r="G30" i="19"/>
  <c r="AZ29" i="19"/>
  <c r="BJ29" i="19" s="1"/>
  <c r="AY29" i="19"/>
  <c r="BI29" i="19" s="1"/>
  <c r="Z29" i="19"/>
  <c r="Y29" i="19"/>
  <c r="H29" i="19"/>
  <c r="N29" i="19" s="1"/>
  <c r="AN29" i="19" s="1"/>
  <c r="BL29" i="19" s="1"/>
  <c r="G29" i="19"/>
  <c r="M29" i="19" s="1"/>
  <c r="BJ28" i="19"/>
  <c r="BI28" i="19"/>
  <c r="AZ28" i="19"/>
  <c r="AY28" i="19"/>
  <c r="Z28" i="19"/>
  <c r="Y28" i="19"/>
  <c r="N28" i="19"/>
  <c r="AN28" i="19" s="1"/>
  <c r="BL28" i="19" s="1"/>
  <c r="M28" i="19"/>
  <c r="AM28" i="19" s="1"/>
  <c r="H28" i="19"/>
  <c r="G28" i="19"/>
  <c r="AZ27" i="19"/>
  <c r="BJ27" i="19" s="1"/>
  <c r="AY27" i="19"/>
  <c r="BI27" i="19" s="1"/>
  <c r="Z27" i="19"/>
  <c r="Y27" i="19"/>
  <c r="H27" i="19"/>
  <c r="N27" i="19" s="1"/>
  <c r="AN27" i="19" s="1"/>
  <c r="BL27" i="19" s="1"/>
  <c r="G27" i="19"/>
  <c r="M27" i="19" s="1"/>
  <c r="AM27" i="19" s="1"/>
  <c r="BK27" i="19" s="1"/>
  <c r="BJ26" i="19"/>
  <c r="BI26" i="19"/>
  <c r="AZ26" i="19"/>
  <c r="AY26" i="19"/>
  <c r="Z26" i="19"/>
  <c r="Y26" i="19"/>
  <c r="N26" i="19"/>
  <c r="AN26" i="19" s="1"/>
  <c r="BL26" i="19" s="1"/>
  <c r="M26" i="19"/>
  <c r="AM26" i="19" s="1"/>
  <c r="BK26" i="19" s="1"/>
  <c r="H26" i="19"/>
  <c r="G26" i="19"/>
  <c r="AZ25" i="19"/>
  <c r="BJ25" i="19" s="1"/>
  <c r="AY25" i="19"/>
  <c r="BI25" i="19" s="1"/>
  <c r="Z25" i="19"/>
  <c r="Y25" i="19"/>
  <c r="H25" i="19"/>
  <c r="N25" i="19" s="1"/>
  <c r="AN25" i="19" s="1"/>
  <c r="BL25" i="19" s="1"/>
  <c r="G25" i="19"/>
  <c r="M25" i="19" s="1"/>
  <c r="BJ24" i="19"/>
  <c r="BI24" i="19"/>
  <c r="AZ24" i="19"/>
  <c r="AY24" i="19"/>
  <c r="Z24" i="19"/>
  <c r="Y24" i="19"/>
  <c r="N24" i="19"/>
  <c r="AN24" i="19" s="1"/>
  <c r="BL24" i="19" s="1"/>
  <c r="M24" i="19"/>
  <c r="AM24" i="19" s="1"/>
  <c r="H24" i="19"/>
  <c r="G24" i="19"/>
  <c r="AZ23" i="19"/>
  <c r="BJ23" i="19" s="1"/>
  <c r="AY23" i="19"/>
  <c r="BI23" i="19" s="1"/>
  <c r="Z23" i="19"/>
  <c r="Y23" i="19"/>
  <c r="H23" i="19"/>
  <c r="N23" i="19" s="1"/>
  <c r="AN23" i="19" s="1"/>
  <c r="BL23" i="19" s="1"/>
  <c r="G23" i="19"/>
  <c r="M23" i="19" s="1"/>
  <c r="AM23" i="19" s="1"/>
  <c r="BK23" i="19" s="1"/>
  <c r="BJ22" i="19"/>
  <c r="BI22" i="19"/>
  <c r="AZ22" i="19"/>
  <c r="AY22" i="19"/>
  <c r="Z22" i="19"/>
  <c r="Y22" i="19"/>
  <c r="N22" i="19"/>
  <c r="AN22" i="19" s="1"/>
  <c r="BL22" i="19" s="1"/>
  <c r="M22" i="19"/>
  <c r="AM22" i="19" s="1"/>
  <c r="BK22" i="19" s="1"/>
  <c r="H22" i="19"/>
  <c r="G22" i="19"/>
  <c r="AZ21" i="19"/>
  <c r="BJ21" i="19" s="1"/>
  <c r="AY21" i="19"/>
  <c r="BI21" i="19" s="1"/>
  <c r="Z21" i="19"/>
  <c r="Y21" i="19"/>
  <c r="H21" i="19"/>
  <c r="N21" i="19" s="1"/>
  <c r="AN21" i="19" s="1"/>
  <c r="BL21" i="19" s="1"/>
  <c r="G21" i="19"/>
  <c r="M21" i="19" s="1"/>
  <c r="BJ20" i="19"/>
  <c r="BI20" i="19"/>
  <c r="AZ20" i="19"/>
  <c r="AY20" i="19"/>
  <c r="Z20" i="19"/>
  <c r="Y20" i="19"/>
  <c r="N20" i="19"/>
  <c r="AN20" i="19" s="1"/>
  <c r="BL20" i="19" s="1"/>
  <c r="M20" i="19"/>
  <c r="AM20" i="19" s="1"/>
  <c r="BK20" i="19" s="1"/>
  <c r="H20" i="19"/>
  <c r="G20" i="19"/>
  <c r="AZ19" i="19"/>
  <c r="BJ19" i="19" s="1"/>
  <c r="AY19" i="19"/>
  <c r="BI19" i="19" s="1"/>
  <c r="Z19" i="19"/>
  <c r="Y19" i="19"/>
  <c r="H19" i="19"/>
  <c r="N19" i="19" s="1"/>
  <c r="AN19" i="19" s="1"/>
  <c r="BL19" i="19" s="1"/>
  <c r="G19" i="19"/>
  <c r="M19" i="19" s="1"/>
  <c r="AM19" i="19" s="1"/>
  <c r="BK19" i="19" s="1"/>
  <c r="BJ18" i="19"/>
  <c r="BI18" i="19"/>
  <c r="AZ18" i="19"/>
  <c r="AY18" i="19"/>
  <c r="Z18" i="19"/>
  <c r="Y18" i="19"/>
  <c r="N18" i="19"/>
  <c r="AN18" i="19" s="1"/>
  <c r="BL18" i="19" s="1"/>
  <c r="M18" i="19"/>
  <c r="AM18" i="19" s="1"/>
  <c r="BK18" i="19" s="1"/>
  <c r="H18" i="19"/>
  <c r="G18" i="19"/>
  <c r="AZ17" i="19"/>
  <c r="BJ17" i="19" s="1"/>
  <c r="AY17" i="19"/>
  <c r="BI17" i="19" s="1"/>
  <c r="Z17" i="19"/>
  <c r="Y17" i="19"/>
  <c r="H17" i="19"/>
  <c r="N17" i="19" s="1"/>
  <c r="AN17" i="19" s="1"/>
  <c r="BL17" i="19" s="1"/>
  <c r="G17" i="19"/>
  <c r="M17" i="19" s="1"/>
  <c r="BJ16" i="19"/>
  <c r="BI16" i="19"/>
  <c r="AZ16" i="19"/>
  <c r="AY16" i="19"/>
  <c r="Z16" i="19"/>
  <c r="Y16" i="19"/>
  <c r="N16" i="19"/>
  <c r="AN16" i="19" s="1"/>
  <c r="BL16" i="19" s="1"/>
  <c r="M16" i="19"/>
  <c r="AM16" i="19" s="1"/>
  <c r="H16" i="19"/>
  <c r="G16" i="19"/>
  <c r="AZ15" i="19"/>
  <c r="BJ15" i="19" s="1"/>
  <c r="AY15" i="19"/>
  <c r="BI15" i="19" s="1"/>
  <c r="Z15" i="19"/>
  <c r="Y15" i="19"/>
  <c r="H15" i="19"/>
  <c r="N15" i="19" s="1"/>
  <c r="AN15" i="19" s="1"/>
  <c r="BL15" i="19" s="1"/>
  <c r="G15" i="19"/>
  <c r="M15" i="19" s="1"/>
  <c r="AM15" i="19" s="1"/>
  <c r="BK15" i="19" s="1"/>
  <c r="BJ14" i="19"/>
  <c r="BI14" i="19"/>
  <c r="AZ14" i="19"/>
  <c r="AY14" i="19"/>
  <c r="Z14" i="19"/>
  <c r="Y14" i="19"/>
  <c r="N14" i="19"/>
  <c r="AN14" i="19" s="1"/>
  <c r="BL14" i="19" s="1"/>
  <c r="M14" i="19"/>
  <c r="AM14" i="19" s="1"/>
  <c r="BK14" i="19" s="1"/>
  <c r="H14" i="19"/>
  <c r="G14" i="19"/>
  <c r="AZ13" i="19"/>
  <c r="BJ13" i="19" s="1"/>
  <c r="AY13" i="19"/>
  <c r="BI13" i="19" s="1"/>
  <c r="Z13" i="19"/>
  <c r="Y13" i="19"/>
  <c r="H13" i="19"/>
  <c r="N13" i="19" s="1"/>
  <c r="AN13" i="19" s="1"/>
  <c r="BL13" i="19" s="1"/>
  <c r="G13" i="19"/>
  <c r="M13" i="19" s="1"/>
  <c r="BJ12" i="19"/>
  <c r="BI12" i="19"/>
  <c r="AZ12" i="19"/>
  <c r="AY12" i="19"/>
  <c r="Z12" i="19"/>
  <c r="Y12" i="19"/>
  <c r="N12" i="19"/>
  <c r="AN12" i="19" s="1"/>
  <c r="BL12" i="19" s="1"/>
  <c r="M12" i="19"/>
  <c r="AM12" i="19" s="1"/>
  <c r="H12" i="19"/>
  <c r="G12" i="19"/>
  <c r="AZ11" i="19"/>
  <c r="BJ11" i="19" s="1"/>
  <c r="AY11" i="19"/>
  <c r="BI11" i="19" s="1"/>
  <c r="Z11" i="19"/>
  <c r="Y11" i="19"/>
  <c r="H11" i="19"/>
  <c r="N11" i="19" s="1"/>
  <c r="AN11" i="19" s="1"/>
  <c r="BL11" i="19" s="1"/>
  <c r="G11" i="19"/>
  <c r="M11" i="19" s="1"/>
  <c r="AM11" i="19" s="1"/>
  <c r="BK11" i="19" s="1"/>
  <c r="BJ10" i="19"/>
  <c r="BI10" i="19"/>
  <c r="AZ10" i="19"/>
  <c r="AY10" i="19"/>
  <c r="Z10" i="19"/>
  <c r="Y10" i="19"/>
  <c r="N10" i="19"/>
  <c r="AN10" i="19" s="1"/>
  <c r="BL10" i="19" s="1"/>
  <c r="M10" i="19"/>
  <c r="AM10" i="19" s="1"/>
  <c r="BK10" i="19" s="1"/>
  <c r="H10" i="19"/>
  <c r="G10" i="19"/>
  <c r="AZ9" i="19"/>
  <c r="BJ9" i="19" s="1"/>
  <c r="AY9" i="19"/>
  <c r="BI9" i="19" s="1"/>
  <c r="Z9" i="19"/>
  <c r="Y9" i="19"/>
  <c r="H9" i="19"/>
  <c r="N9" i="19" s="1"/>
  <c r="AN9" i="19" s="1"/>
  <c r="BL9" i="19" s="1"/>
  <c r="G9" i="19"/>
  <c r="M9" i="19" s="1"/>
  <c r="BJ8" i="19"/>
  <c r="BI8" i="19"/>
  <c r="AZ8" i="19"/>
  <c r="AY8" i="19"/>
  <c r="Z8" i="19"/>
  <c r="Y8" i="19"/>
  <c r="N8" i="19"/>
  <c r="AN8" i="19" s="1"/>
  <c r="BL8" i="19" s="1"/>
  <c r="M8" i="19"/>
  <c r="AM8" i="19" s="1"/>
  <c r="H8" i="19"/>
  <c r="G8" i="19"/>
  <c r="AZ7" i="19"/>
  <c r="BJ7" i="19" s="1"/>
  <c r="AY7" i="19"/>
  <c r="BI7" i="19" s="1"/>
  <c r="Z7" i="19"/>
  <c r="Y7" i="19"/>
  <c r="H7" i="19"/>
  <c r="N7" i="19" s="1"/>
  <c r="AN7" i="19" s="1"/>
  <c r="BL7" i="19" s="1"/>
  <c r="G7" i="19"/>
  <c r="M7" i="19" s="1"/>
  <c r="AM7" i="19" s="1"/>
  <c r="BK7" i="19" s="1"/>
  <c r="BH53" i="18"/>
  <c r="BG53" i="18"/>
  <c r="BF53" i="18"/>
  <c r="BE53" i="18"/>
  <c r="BD53" i="18"/>
  <c r="BC53" i="18"/>
  <c r="BB53" i="18"/>
  <c r="BA53" i="18"/>
  <c r="BI53" i="18" s="1"/>
  <c r="AX53" i="18"/>
  <c r="AW53" i="18"/>
  <c r="AV53" i="18"/>
  <c r="AU53" i="18"/>
  <c r="AT53" i="18"/>
  <c r="AZ53" i="18" s="1"/>
  <c r="BJ53" i="18" s="1"/>
  <c r="AS53" i="18"/>
  <c r="AY53" i="18" s="1"/>
  <c r="AR53" i="18"/>
  <c r="AQ53" i="18"/>
  <c r="AP53" i="18"/>
  <c r="AO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X53" i="18"/>
  <c r="W53" i="18"/>
  <c r="V53" i="18"/>
  <c r="U53" i="18"/>
  <c r="T53" i="18"/>
  <c r="S53" i="18"/>
  <c r="R53" i="18"/>
  <c r="Z53" i="18" s="1"/>
  <c r="Q53" i="18"/>
  <c r="Y53" i="18" s="1"/>
  <c r="P53" i="18"/>
  <c r="O53" i="18"/>
  <c r="L53" i="18"/>
  <c r="K53" i="18"/>
  <c r="J53" i="18"/>
  <c r="I53" i="18"/>
  <c r="F53" i="18"/>
  <c r="E53" i="18"/>
  <c r="D53" i="18"/>
  <c r="H53" i="18" s="1"/>
  <c r="N53" i="18" s="1"/>
  <c r="AN53" i="18" s="1"/>
  <c r="BL53" i="18" s="1"/>
  <c r="C53" i="18"/>
  <c r="AZ52" i="18"/>
  <c r="BJ52" i="18" s="1"/>
  <c r="AY52" i="18"/>
  <c r="BI52" i="18" s="1"/>
  <c r="Z52" i="18"/>
  <c r="Y52" i="18"/>
  <c r="H52" i="18"/>
  <c r="N52" i="18" s="1"/>
  <c r="AN52" i="18" s="1"/>
  <c r="BL52" i="18" s="1"/>
  <c r="G52" i="18"/>
  <c r="M52" i="18" s="1"/>
  <c r="BJ51" i="18"/>
  <c r="BI51" i="18"/>
  <c r="AZ51" i="18"/>
  <c r="AY51" i="18"/>
  <c r="Z51" i="18"/>
  <c r="Y51" i="18"/>
  <c r="N51" i="18"/>
  <c r="AN51" i="18" s="1"/>
  <c r="BL51" i="18" s="1"/>
  <c r="M51" i="18"/>
  <c r="AM51" i="18" s="1"/>
  <c r="H51" i="18"/>
  <c r="G51" i="18"/>
  <c r="AZ50" i="18"/>
  <c r="BJ50" i="18" s="1"/>
  <c r="AY50" i="18"/>
  <c r="BI50" i="18" s="1"/>
  <c r="Z50" i="18"/>
  <c r="Y50" i="18"/>
  <c r="H50" i="18"/>
  <c r="N50" i="18" s="1"/>
  <c r="AN50" i="18" s="1"/>
  <c r="BL50" i="18" s="1"/>
  <c r="G50" i="18"/>
  <c r="M50" i="18" s="1"/>
  <c r="AM50" i="18" s="1"/>
  <c r="BK50" i="18" s="1"/>
  <c r="BJ49" i="18"/>
  <c r="BI49" i="18"/>
  <c r="AZ49" i="18"/>
  <c r="AY49" i="18"/>
  <c r="Z49" i="18"/>
  <c r="Y49" i="18"/>
  <c r="N49" i="18"/>
  <c r="AN49" i="18" s="1"/>
  <c r="BL49" i="18" s="1"/>
  <c r="M49" i="18"/>
  <c r="AM49" i="18" s="1"/>
  <c r="BK49" i="18" s="1"/>
  <c r="H49" i="18"/>
  <c r="G49" i="18"/>
  <c r="AZ48" i="18"/>
  <c r="BJ48" i="18" s="1"/>
  <c r="AY48" i="18"/>
  <c r="BI48" i="18" s="1"/>
  <c r="Z48" i="18"/>
  <c r="Y48" i="18"/>
  <c r="H48" i="18"/>
  <c r="N48" i="18" s="1"/>
  <c r="AN48" i="18" s="1"/>
  <c r="BL48" i="18" s="1"/>
  <c r="G48" i="18"/>
  <c r="M48" i="18" s="1"/>
  <c r="BJ47" i="18"/>
  <c r="BI47" i="18"/>
  <c r="AZ47" i="18"/>
  <c r="AY47" i="18"/>
  <c r="Z47" i="18"/>
  <c r="Y47" i="18"/>
  <c r="N47" i="18"/>
  <c r="AN47" i="18" s="1"/>
  <c r="BL47" i="18" s="1"/>
  <c r="M47" i="18"/>
  <c r="AM47" i="18" s="1"/>
  <c r="BK47" i="18" s="1"/>
  <c r="H47" i="18"/>
  <c r="G47" i="18"/>
  <c r="AZ46" i="18"/>
  <c r="BJ46" i="18" s="1"/>
  <c r="AY46" i="18"/>
  <c r="BI46" i="18" s="1"/>
  <c r="Z46" i="18"/>
  <c r="Y46" i="18"/>
  <c r="H46" i="18"/>
  <c r="N46" i="18" s="1"/>
  <c r="AN46" i="18" s="1"/>
  <c r="BL46" i="18" s="1"/>
  <c r="G46" i="18"/>
  <c r="M46" i="18" s="1"/>
  <c r="AM46" i="18" s="1"/>
  <c r="BK46" i="18" s="1"/>
  <c r="BJ45" i="18"/>
  <c r="BI45" i="18"/>
  <c r="AZ45" i="18"/>
  <c r="AY45" i="18"/>
  <c r="Z45" i="18"/>
  <c r="Y45" i="18"/>
  <c r="N45" i="18"/>
  <c r="AN45" i="18" s="1"/>
  <c r="BL45" i="18" s="1"/>
  <c r="M45" i="18"/>
  <c r="AM45" i="18" s="1"/>
  <c r="BK45" i="18" s="1"/>
  <c r="H45" i="18"/>
  <c r="G45" i="18"/>
  <c r="AZ44" i="18"/>
  <c r="BJ44" i="18" s="1"/>
  <c r="AY44" i="18"/>
  <c r="BI44" i="18" s="1"/>
  <c r="Z44" i="18"/>
  <c r="Y44" i="18"/>
  <c r="H44" i="18"/>
  <c r="N44" i="18" s="1"/>
  <c r="AN44" i="18" s="1"/>
  <c r="BL44" i="18" s="1"/>
  <c r="G44" i="18"/>
  <c r="M44" i="18" s="1"/>
  <c r="BJ43" i="18"/>
  <c r="BI43" i="18"/>
  <c r="AZ43" i="18"/>
  <c r="AY43" i="18"/>
  <c r="Z43" i="18"/>
  <c r="Y43" i="18"/>
  <c r="N43" i="18"/>
  <c r="AN43" i="18" s="1"/>
  <c r="BL43" i="18" s="1"/>
  <c r="M43" i="18"/>
  <c r="AM43" i="18" s="1"/>
  <c r="H43" i="18"/>
  <c r="G43" i="18"/>
  <c r="AZ42" i="18"/>
  <c r="BJ42" i="18" s="1"/>
  <c r="AY42" i="18"/>
  <c r="BI42" i="18" s="1"/>
  <c r="Z42" i="18"/>
  <c r="Y42" i="18"/>
  <c r="H42" i="18"/>
  <c r="N42" i="18" s="1"/>
  <c r="AN42" i="18" s="1"/>
  <c r="BL42" i="18" s="1"/>
  <c r="G42" i="18"/>
  <c r="M42" i="18" s="1"/>
  <c r="AM42" i="18" s="1"/>
  <c r="BK42" i="18" s="1"/>
  <c r="BJ41" i="18"/>
  <c r="BI41" i="18"/>
  <c r="AZ41" i="18"/>
  <c r="AY41" i="18"/>
  <c r="Z41" i="18"/>
  <c r="Y41" i="18"/>
  <c r="N41" i="18"/>
  <c r="AN41" i="18" s="1"/>
  <c r="BL41" i="18" s="1"/>
  <c r="M41" i="18"/>
  <c r="AM41" i="18" s="1"/>
  <c r="BK41" i="18" s="1"/>
  <c r="H41" i="18"/>
  <c r="G41" i="18"/>
  <c r="AZ40" i="18"/>
  <c r="BJ40" i="18" s="1"/>
  <c r="AY40" i="18"/>
  <c r="BI40" i="18" s="1"/>
  <c r="Z40" i="18"/>
  <c r="Y40" i="18"/>
  <c r="H40" i="18"/>
  <c r="N40" i="18" s="1"/>
  <c r="AN40" i="18" s="1"/>
  <c r="BL40" i="18" s="1"/>
  <c r="G40" i="18"/>
  <c r="M40" i="18" s="1"/>
  <c r="BJ39" i="18"/>
  <c r="BI39" i="18"/>
  <c r="AZ39" i="18"/>
  <c r="AY39" i="18"/>
  <c r="Z39" i="18"/>
  <c r="Y39" i="18"/>
  <c r="N39" i="18"/>
  <c r="AN39" i="18" s="1"/>
  <c r="BL39" i="18" s="1"/>
  <c r="M39" i="18"/>
  <c r="AM39" i="18" s="1"/>
  <c r="H39" i="18"/>
  <c r="G39" i="18"/>
  <c r="AZ38" i="18"/>
  <c r="BJ38" i="18" s="1"/>
  <c r="AY38" i="18"/>
  <c r="BI38" i="18" s="1"/>
  <c r="Z38" i="18"/>
  <c r="Y38" i="18"/>
  <c r="H38" i="18"/>
  <c r="N38" i="18" s="1"/>
  <c r="AN38" i="18" s="1"/>
  <c r="BL38" i="18" s="1"/>
  <c r="G38" i="18"/>
  <c r="M38" i="18" s="1"/>
  <c r="AM38" i="18" s="1"/>
  <c r="BK38" i="18" s="1"/>
  <c r="BJ37" i="18"/>
  <c r="BI37" i="18"/>
  <c r="AZ37" i="18"/>
  <c r="AY37" i="18"/>
  <c r="Z37" i="18"/>
  <c r="Y37" i="18"/>
  <c r="N37" i="18"/>
  <c r="AN37" i="18" s="1"/>
  <c r="BL37" i="18" s="1"/>
  <c r="M37" i="18"/>
  <c r="AM37" i="18" s="1"/>
  <c r="BK37" i="18" s="1"/>
  <c r="H37" i="18"/>
  <c r="G37" i="18"/>
  <c r="AZ36" i="18"/>
  <c r="BJ36" i="18" s="1"/>
  <c r="AY36" i="18"/>
  <c r="BI36" i="18" s="1"/>
  <c r="Z36" i="18"/>
  <c r="Y36" i="18"/>
  <c r="H36" i="18"/>
  <c r="N36" i="18" s="1"/>
  <c r="AN36" i="18" s="1"/>
  <c r="BL36" i="18" s="1"/>
  <c r="G36" i="18"/>
  <c r="M36" i="18" s="1"/>
  <c r="BJ35" i="18"/>
  <c r="BI35" i="18"/>
  <c r="AZ35" i="18"/>
  <c r="AY35" i="18"/>
  <c r="Z35" i="18"/>
  <c r="Y35" i="18"/>
  <c r="N35" i="18"/>
  <c r="AN35" i="18" s="1"/>
  <c r="BL35" i="18" s="1"/>
  <c r="M35" i="18"/>
  <c r="AM35" i="18" s="1"/>
  <c r="H35" i="18"/>
  <c r="G35" i="18"/>
  <c r="AZ34" i="18"/>
  <c r="BJ34" i="18" s="1"/>
  <c r="AY34" i="18"/>
  <c r="BI34" i="18" s="1"/>
  <c r="Z34" i="18"/>
  <c r="Y34" i="18"/>
  <c r="H34" i="18"/>
  <c r="N34" i="18" s="1"/>
  <c r="AN34" i="18" s="1"/>
  <c r="BL34" i="18" s="1"/>
  <c r="G34" i="18"/>
  <c r="M34" i="18" s="1"/>
  <c r="AM34" i="18" s="1"/>
  <c r="BK34" i="18" s="1"/>
  <c r="BJ33" i="18"/>
  <c r="BI33" i="18"/>
  <c r="AZ33" i="18"/>
  <c r="AY33" i="18"/>
  <c r="Z33" i="18"/>
  <c r="Y33" i="18"/>
  <c r="N33" i="18"/>
  <c r="AN33" i="18" s="1"/>
  <c r="BL33" i="18" s="1"/>
  <c r="M33" i="18"/>
  <c r="AM33" i="18" s="1"/>
  <c r="BK33" i="18" s="1"/>
  <c r="H33" i="18"/>
  <c r="G33" i="18"/>
  <c r="AZ32" i="18"/>
  <c r="BJ32" i="18" s="1"/>
  <c r="AY32" i="18"/>
  <c r="BI32" i="18" s="1"/>
  <c r="Z32" i="18"/>
  <c r="Y32" i="18"/>
  <c r="H32" i="18"/>
  <c r="N32" i="18" s="1"/>
  <c r="AN32" i="18" s="1"/>
  <c r="BL32" i="18" s="1"/>
  <c r="G32" i="18"/>
  <c r="M32" i="18" s="1"/>
  <c r="BJ31" i="18"/>
  <c r="BI31" i="18"/>
  <c r="AZ31" i="18"/>
  <c r="AY31" i="18"/>
  <c r="Z31" i="18"/>
  <c r="Y31" i="18"/>
  <c r="N31" i="18"/>
  <c r="AN31" i="18" s="1"/>
  <c r="BL31" i="18" s="1"/>
  <c r="M31" i="18"/>
  <c r="AM31" i="18" s="1"/>
  <c r="BK31" i="18" s="1"/>
  <c r="H31" i="18"/>
  <c r="G31" i="18"/>
  <c r="AZ30" i="18"/>
  <c r="BJ30" i="18" s="1"/>
  <c r="AY30" i="18"/>
  <c r="BI30" i="18" s="1"/>
  <c r="Z30" i="18"/>
  <c r="Y30" i="18"/>
  <c r="H30" i="18"/>
  <c r="N30" i="18" s="1"/>
  <c r="AN30" i="18" s="1"/>
  <c r="BL30" i="18" s="1"/>
  <c r="G30" i="18"/>
  <c r="M30" i="18" s="1"/>
  <c r="AM30" i="18" s="1"/>
  <c r="BK30" i="18" s="1"/>
  <c r="BJ29" i="18"/>
  <c r="BI29" i="18"/>
  <c r="AZ29" i="18"/>
  <c r="AY29" i="18"/>
  <c r="Z29" i="18"/>
  <c r="Y29" i="18"/>
  <c r="N29" i="18"/>
  <c r="AN29" i="18" s="1"/>
  <c r="BL29" i="18" s="1"/>
  <c r="M29" i="18"/>
  <c r="AM29" i="18" s="1"/>
  <c r="BK29" i="18" s="1"/>
  <c r="H29" i="18"/>
  <c r="G29" i="18"/>
  <c r="AZ28" i="18"/>
  <c r="BJ28" i="18" s="1"/>
  <c r="AY28" i="18"/>
  <c r="BI28" i="18" s="1"/>
  <c r="Z28" i="18"/>
  <c r="Y28" i="18"/>
  <c r="H28" i="18"/>
  <c r="N28" i="18" s="1"/>
  <c r="AN28" i="18" s="1"/>
  <c r="BL28" i="18" s="1"/>
  <c r="G28" i="18"/>
  <c r="M28" i="18" s="1"/>
  <c r="BJ27" i="18"/>
  <c r="BI27" i="18"/>
  <c r="AZ27" i="18"/>
  <c r="AY27" i="18"/>
  <c r="Z27" i="18"/>
  <c r="Y27" i="18"/>
  <c r="N27" i="18"/>
  <c r="AN27" i="18" s="1"/>
  <c r="BL27" i="18" s="1"/>
  <c r="M27" i="18"/>
  <c r="AM27" i="18" s="1"/>
  <c r="H27" i="18"/>
  <c r="G27" i="18"/>
  <c r="AZ26" i="18"/>
  <c r="BJ26" i="18" s="1"/>
  <c r="AY26" i="18"/>
  <c r="BI26" i="18" s="1"/>
  <c r="Z26" i="18"/>
  <c r="Y26" i="18"/>
  <c r="H26" i="18"/>
  <c r="N26" i="18" s="1"/>
  <c r="AN26" i="18" s="1"/>
  <c r="BL26" i="18" s="1"/>
  <c r="G26" i="18"/>
  <c r="M26" i="18" s="1"/>
  <c r="AM26" i="18" s="1"/>
  <c r="BK26" i="18" s="1"/>
  <c r="BJ25" i="18"/>
  <c r="BI25" i="18"/>
  <c r="AZ25" i="18"/>
  <c r="AY25" i="18"/>
  <c r="Z25" i="18"/>
  <c r="Y25" i="18"/>
  <c r="N25" i="18"/>
  <c r="AN25" i="18" s="1"/>
  <c r="BL25" i="18" s="1"/>
  <c r="M25" i="18"/>
  <c r="AM25" i="18" s="1"/>
  <c r="BK25" i="18" s="1"/>
  <c r="H25" i="18"/>
  <c r="G25" i="18"/>
  <c r="AZ24" i="18"/>
  <c r="BJ24" i="18" s="1"/>
  <c r="AY24" i="18"/>
  <c r="BI24" i="18" s="1"/>
  <c r="Z24" i="18"/>
  <c r="Y24" i="18"/>
  <c r="H24" i="18"/>
  <c r="N24" i="18" s="1"/>
  <c r="AN24" i="18" s="1"/>
  <c r="BL24" i="18" s="1"/>
  <c r="G24" i="18"/>
  <c r="M24" i="18" s="1"/>
  <c r="BJ23" i="18"/>
  <c r="BI23" i="18"/>
  <c r="AZ23" i="18"/>
  <c r="AY23" i="18"/>
  <c r="Z23" i="18"/>
  <c r="Y23" i="18"/>
  <c r="N23" i="18"/>
  <c r="AN23" i="18" s="1"/>
  <c r="BL23" i="18" s="1"/>
  <c r="M23" i="18"/>
  <c r="AM23" i="18" s="1"/>
  <c r="H23" i="18"/>
  <c r="G23" i="18"/>
  <c r="AZ22" i="18"/>
  <c r="BJ22" i="18" s="1"/>
  <c r="AY22" i="18"/>
  <c r="BI22" i="18" s="1"/>
  <c r="Z22" i="18"/>
  <c r="Y22" i="18"/>
  <c r="H22" i="18"/>
  <c r="N22" i="18" s="1"/>
  <c r="AN22" i="18" s="1"/>
  <c r="BL22" i="18" s="1"/>
  <c r="G22" i="18"/>
  <c r="M22" i="18" s="1"/>
  <c r="AM22" i="18" s="1"/>
  <c r="BK22" i="18" s="1"/>
  <c r="BJ21" i="18"/>
  <c r="BI21" i="18"/>
  <c r="AZ21" i="18"/>
  <c r="AY21" i="18"/>
  <c r="Z21" i="18"/>
  <c r="Y21" i="18"/>
  <c r="N21" i="18"/>
  <c r="AN21" i="18" s="1"/>
  <c r="BL21" i="18" s="1"/>
  <c r="M21" i="18"/>
  <c r="AM21" i="18" s="1"/>
  <c r="BK21" i="18" s="1"/>
  <c r="H21" i="18"/>
  <c r="G21" i="18"/>
  <c r="AZ20" i="18"/>
  <c r="BJ20" i="18" s="1"/>
  <c r="AY20" i="18"/>
  <c r="BI20" i="18" s="1"/>
  <c r="Z20" i="18"/>
  <c r="Y20" i="18"/>
  <c r="H20" i="18"/>
  <c r="N20" i="18" s="1"/>
  <c r="AN20" i="18" s="1"/>
  <c r="BL20" i="18" s="1"/>
  <c r="G20" i="18"/>
  <c r="M20" i="18" s="1"/>
  <c r="BJ19" i="18"/>
  <c r="BI19" i="18"/>
  <c r="AZ19" i="18"/>
  <c r="AY19" i="18"/>
  <c r="Z19" i="18"/>
  <c r="Y19" i="18"/>
  <c r="N19" i="18"/>
  <c r="AN19" i="18" s="1"/>
  <c r="BL19" i="18" s="1"/>
  <c r="M19" i="18"/>
  <c r="AM19" i="18" s="1"/>
  <c r="H19" i="18"/>
  <c r="G19" i="18"/>
  <c r="AZ18" i="18"/>
  <c r="BJ18" i="18" s="1"/>
  <c r="AY18" i="18"/>
  <c r="BI18" i="18" s="1"/>
  <c r="Z18" i="18"/>
  <c r="Y18" i="18"/>
  <c r="H18" i="18"/>
  <c r="N18" i="18" s="1"/>
  <c r="AN18" i="18" s="1"/>
  <c r="BL18" i="18" s="1"/>
  <c r="G18" i="18"/>
  <c r="M18" i="18" s="1"/>
  <c r="AM18" i="18" s="1"/>
  <c r="BK18" i="18" s="1"/>
  <c r="BJ17" i="18"/>
  <c r="BI17" i="18"/>
  <c r="AZ17" i="18"/>
  <c r="AY17" i="18"/>
  <c r="Z17" i="18"/>
  <c r="Y17" i="18"/>
  <c r="N17" i="18"/>
  <c r="AN17" i="18" s="1"/>
  <c r="BL17" i="18" s="1"/>
  <c r="M17" i="18"/>
  <c r="AM17" i="18" s="1"/>
  <c r="BK17" i="18" s="1"/>
  <c r="H17" i="18"/>
  <c r="G17" i="18"/>
  <c r="AZ16" i="18"/>
  <c r="BJ16" i="18" s="1"/>
  <c r="AY16" i="18"/>
  <c r="BI16" i="18" s="1"/>
  <c r="Z16" i="18"/>
  <c r="Y16" i="18"/>
  <c r="H16" i="18"/>
  <c r="N16" i="18" s="1"/>
  <c r="AN16" i="18" s="1"/>
  <c r="BL16" i="18" s="1"/>
  <c r="G16" i="18"/>
  <c r="M16" i="18" s="1"/>
  <c r="BJ15" i="18"/>
  <c r="BI15" i="18"/>
  <c r="AZ15" i="18"/>
  <c r="AY15" i="18"/>
  <c r="Z15" i="18"/>
  <c r="Y15" i="18"/>
  <c r="N15" i="18"/>
  <c r="AN15" i="18" s="1"/>
  <c r="BL15" i="18" s="1"/>
  <c r="M15" i="18"/>
  <c r="AM15" i="18" s="1"/>
  <c r="BK15" i="18" s="1"/>
  <c r="H15" i="18"/>
  <c r="G15" i="18"/>
  <c r="AZ14" i="18"/>
  <c r="BJ14" i="18" s="1"/>
  <c r="AY14" i="18"/>
  <c r="BI14" i="18" s="1"/>
  <c r="Z14" i="18"/>
  <c r="Y14" i="18"/>
  <c r="H14" i="18"/>
  <c r="N14" i="18" s="1"/>
  <c r="AN14" i="18" s="1"/>
  <c r="BL14" i="18" s="1"/>
  <c r="G14" i="18"/>
  <c r="M14" i="18" s="1"/>
  <c r="AM14" i="18" s="1"/>
  <c r="BK14" i="18" s="1"/>
  <c r="BJ13" i="18"/>
  <c r="BI13" i="18"/>
  <c r="AZ13" i="18"/>
  <c r="AY13" i="18"/>
  <c r="Z13" i="18"/>
  <c r="Y13" i="18"/>
  <c r="N13" i="18"/>
  <c r="AN13" i="18" s="1"/>
  <c r="BL13" i="18" s="1"/>
  <c r="M13" i="18"/>
  <c r="AM13" i="18" s="1"/>
  <c r="BK13" i="18" s="1"/>
  <c r="H13" i="18"/>
  <c r="G13" i="18"/>
  <c r="AZ12" i="18"/>
  <c r="BJ12" i="18" s="1"/>
  <c r="AY12" i="18"/>
  <c r="BI12" i="18" s="1"/>
  <c r="Z12" i="18"/>
  <c r="Y12" i="18"/>
  <c r="H12" i="18"/>
  <c r="N12" i="18" s="1"/>
  <c r="AN12" i="18" s="1"/>
  <c r="BL12" i="18" s="1"/>
  <c r="G12" i="18"/>
  <c r="M12" i="18" s="1"/>
  <c r="BJ11" i="18"/>
  <c r="BI11" i="18"/>
  <c r="AZ11" i="18"/>
  <c r="AY11" i="18"/>
  <c r="Z11" i="18"/>
  <c r="Y11" i="18"/>
  <c r="N11" i="18"/>
  <c r="AN11" i="18" s="1"/>
  <c r="BL11" i="18" s="1"/>
  <c r="M11" i="18"/>
  <c r="AM11" i="18" s="1"/>
  <c r="H11" i="18"/>
  <c r="G11" i="18"/>
  <c r="AZ10" i="18"/>
  <c r="BJ10" i="18" s="1"/>
  <c r="AY10" i="18"/>
  <c r="BI10" i="18" s="1"/>
  <c r="Z10" i="18"/>
  <c r="Y10" i="18"/>
  <c r="H10" i="18"/>
  <c r="N10" i="18" s="1"/>
  <c r="AN10" i="18" s="1"/>
  <c r="BL10" i="18" s="1"/>
  <c r="G10" i="18"/>
  <c r="M10" i="18" s="1"/>
  <c r="AM10" i="18" s="1"/>
  <c r="BK10" i="18" s="1"/>
  <c r="BJ9" i="18"/>
  <c r="BI9" i="18"/>
  <c r="AZ9" i="18"/>
  <c r="AY9" i="18"/>
  <c r="Z9" i="18"/>
  <c r="Y9" i="18"/>
  <c r="N9" i="18"/>
  <c r="AN9" i="18" s="1"/>
  <c r="BL9" i="18" s="1"/>
  <c r="M9" i="18"/>
  <c r="AM9" i="18" s="1"/>
  <c r="BK9" i="18" s="1"/>
  <c r="H9" i="18"/>
  <c r="G9" i="18"/>
  <c r="AZ8" i="18"/>
  <c r="BJ8" i="18" s="1"/>
  <c r="AY8" i="18"/>
  <c r="BI8" i="18" s="1"/>
  <c r="Z8" i="18"/>
  <c r="Y8" i="18"/>
  <c r="H8" i="18"/>
  <c r="N8" i="18" s="1"/>
  <c r="AN8" i="18" s="1"/>
  <c r="BL8" i="18" s="1"/>
  <c r="G8" i="18"/>
  <c r="M8" i="18" s="1"/>
  <c r="BJ7" i="18"/>
  <c r="BI7" i="18"/>
  <c r="AZ7" i="18"/>
  <c r="AY7" i="18"/>
  <c r="Z7" i="18"/>
  <c r="Y7" i="18"/>
  <c r="N7" i="18"/>
  <c r="AN7" i="18" s="1"/>
  <c r="BL7" i="18" s="1"/>
  <c r="M7" i="18"/>
  <c r="AM7" i="18" s="1"/>
  <c r="H7" i="18"/>
  <c r="G7" i="18"/>
  <c r="BH53" i="17"/>
  <c r="BG53" i="17"/>
  <c r="BF53" i="17"/>
  <c r="BE53" i="17"/>
  <c r="BD53" i="17"/>
  <c r="BC53" i="17"/>
  <c r="BB53" i="17"/>
  <c r="BA53" i="17"/>
  <c r="AX53" i="17"/>
  <c r="AW53" i="17"/>
  <c r="AV53" i="17"/>
  <c r="AZ53" i="17" s="1"/>
  <c r="AU53" i="17"/>
  <c r="AY53" i="17" s="1"/>
  <c r="AT53" i="17"/>
  <c r="AS53" i="17"/>
  <c r="AR53" i="17"/>
  <c r="BJ53" i="17" s="1"/>
  <c r="AQ53" i="17"/>
  <c r="AP53" i="17"/>
  <c r="AO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X53" i="17"/>
  <c r="W53" i="17"/>
  <c r="V53" i="17"/>
  <c r="U53" i="17"/>
  <c r="T53" i="17"/>
  <c r="S53" i="17"/>
  <c r="R53" i="17"/>
  <c r="Q53" i="17"/>
  <c r="P53" i="17"/>
  <c r="Z53" i="17" s="1"/>
  <c r="O53" i="17"/>
  <c r="Y53" i="17" s="1"/>
  <c r="L53" i="17"/>
  <c r="K53" i="17"/>
  <c r="J53" i="17"/>
  <c r="I53" i="17"/>
  <c r="F53" i="17"/>
  <c r="E53" i="17"/>
  <c r="D53" i="17"/>
  <c r="H53" i="17" s="1"/>
  <c r="N53" i="17" s="1"/>
  <c r="AN53" i="17" s="1"/>
  <c r="BL53" i="17" s="1"/>
  <c r="C53" i="17"/>
  <c r="G53" i="17" s="1"/>
  <c r="M53" i="17" s="1"/>
  <c r="AM53" i="17" s="1"/>
  <c r="BJ52" i="17"/>
  <c r="BI52" i="17"/>
  <c r="AZ52" i="17"/>
  <c r="AY52" i="17"/>
  <c r="Z52" i="17"/>
  <c r="Y52" i="17"/>
  <c r="N52" i="17"/>
  <c r="AN52" i="17" s="1"/>
  <c r="BL52" i="17" s="1"/>
  <c r="M52" i="17"/>
  <c r="AM52" i="17" s="1"/>
  <c r="BK52" i="17" s="1"/>
  <c r="H52" i="17"/>
  <c r="G52" i="17"/>
  <c r="AZ51" i="17"/>
  <c r="BJ51" i="17" s="1"/>
  <c r="AY51" i="17"/>
  <c r="BI51" i="17" s="1"/>
  <c r="Z51" i="17"/>
  <c r="Y51" i="17"/>
  <c r="H51" i="17"/>
  <c r="N51" i="17" s="1"/>
  <c r="AN51" i="17" s="1"/>
  <c r="BL51" i="17" s="1"/>
  <c r="G51" i="17"/>
  <c r="M51" i="17" s="1"/>
  <c r="BJ50" i="17"/>
  <c r="BI50" i="17"/>
  <c r="AZ50" i="17"/>
  <c r="AY50" i="17"/>
  <c r="Z50" i="17"/>
  <c r="Y50" i="17"/>
  <c r="N50" i="17"/>
  <c r="AN50" i="17" s="1"/>
  <c r="BL50" i="17" s="1"/>
  <c r="M50" i="17"/>
  <c r="AM50" i="17" s="1"/>
  <c r="BK50" i="17" s="1"/>
  <c r="H50" i="17"/>
  <c r="G50" i="17"/>
  <c r="AZ49" i="17"/>
  <c r="BJ49" i="17" s="1"/>
  <c r="AY49" i="17"/>
  <c r="BI49" i="17" s="1"/>
  <c r="Z49" i="17"/>
  <c r="Y49" i="17"/>
  <c r="H49" i="17"/>
  <c r="N49" i="17" s="1"/>
  <c r="AN49" i="17" s="1"/>
  <c r="BL49" i="17" s="1"/>
  <c r="G49" i="17"/>
  <c r="M49" i="17" s="1"/>
  <c r="AM49" i="17" s="1"/>
  <c r="BK49" i="17" s="1"/>
  <c r="BJ48" i="17"/>
  <c r="BI48" i="17"/>
  <c r="AZ48" i="17"/>
  <c r="AY48" i="17"/>
  <c r="Z48" i="17"/>
  <c r="Y48" i="17"/>
  <c r="N48" i="17"/>
  <c r="AN48" i="17" s="1"/>
  <c r="BL48" i="17" s="1"/>
  <c r="M48" i="17"/>
  <c r="AM48" i="17" s="1"/>
  <c r="BK48" i="17" s="1"/>
  <c r="H48" i="17"/>
  <c r="G48" i="17"/>
  <c r="AZ47" i="17"/>
  <c r="BJ47" i="17" s="1"/>
  <c r="AY47" i="17"/>
  <c r="BI47" i="17" s="1"/>
  <c r="Z47" i="17"/>
  <c r="Y47" i="17"/>
  <c r="H47" i="17"/>
  <c r="N47" i="17" s="1"/>
  <c r="AN47" i="17" s="1"/>
  <c r="BL47" i="17" s="1"/>
  <c r="G47" i="17"/>
  <c r="M47" i="17" s="1"/>
  <c r="BJ46" i="17"/>
  <c r="BI46" i="17"/>
  <c r="AZ46" i="17"/>
  <c r="AY46" i="17"/>
  <c r="Z46" i="17"/>
  <c r="Y46" i="17"/>
  <c r="N46" i="17"/>
  <c r="AN46" i="17" s="1"/>
  <c r="BL46" i="17" s="1"/>
  <c r="M46" i="17"/>
  <c r="AM46" i="17" s="1"/>
  <c r="BK46" i="17" s="1"/>
  <c r="H46" i="17"/>
  <c r="G46" i="17"/>
  <c r="AZ45" i="17"/>
  <c r="BJ45" i="17" s="1"/>
  <c r="AY45" i="17"/>
  <c r="BI45" i="17" s="1"/>
  <c r="Z45" i="17"/>
  <c r="Y45" i="17"/>
  <c r="H45" i="17"/>
  <c r="N45" i="17" s="1"/>
  <c r="AN45" i="17" s="1"/>
  <c r="BL45" i="17" s="1"/>
  <c r="G45" i="17"/>
  <c r="M45" i="17" s="1"/>
  <c r="AM45" i="17" s="1"/>
  <c r="BK45" i="17" s="1"/>
  <c r="BJ44" i="17"/>
  <c r="BI44" i="17"/>
  <c r="AZ44" i="17"/>
  <c r="AY44" i="17"/>
  <c r="Z44" i="17"/>
  <c r="Y44" i="17"/>
  <c r="N44" i="17"/>
  <c r="AN44" i="17" s="1"/>
  <c r="BL44" i="17" s="1"/>
  <c r="M44" i="17"/>
  <c r="AM44" i="17" s="1"/>
  <c r="BK44" i="17" s="1"/>
  <c r="H44" i="17"/>
  <c r="G44" i="17"/>
  <c r="AZ43" i="17"/>
  <c r="BJ43" i="17" s="1"/>
  <c r="AY43" i="17"/>
  <c r="BI43" i="17" s="1"/>
  <c r="Z43" i="17"/>
  <c r="Y43" i="17"/>
  <c r="H43" i="17"/>
  <c r="N43" i="17" s="1"/>
  <c r="AN43" i="17" s="1"/>
  <c r="BL43" i="17" s="1"/>
  <c r="G43" i="17"/>
  <c r="M43" i="17" s="1"/>
  <c r="BJ42" i="17"/>
  <c r="BI42" i="17"/>
  <c r="AZ42" i="17"/>
  <c r="AY42" i="17"/>
  <c r="Z42" i="17"/>
  <c r="Y42" i="17"/>
  <c r="N42" i="17"/>
  <c r="AN42" i="17" s="1"/>
  <c r="BL42" i="17" s="1"/>
  <c r="M42" i="17"/>
  <c r="AM42" i="17" s="1"/>
  <c r="BK42" i="17" s="1"/>
  <c r="H42" i="17"/>
  <c r="G42" i="17"/>
  <c r="AZ41" i="17"/>
  <c r="BJ41" i="17" s="1"/>
  <c r="AY41" i="17"/>
  <c r="BI41" i="17" s="1"/>
  <c r="Z41" i="17"/>
  <c r="Y41" i="17"/>
  <c r="H41" i="17"/>
  <c r="N41" i="17" s="1"/>
  <c r="AN41" i="17" s="1"/>
  <c r="BL41" i="17" s="1"/>
  <c r="G41" i="17"/>
  <c r="M41" i="17" s="1"/>
  <c r="AM41" i="17" s="1"/>
  <c r="BK41" i="17" s="1"/>
  <c r="BJ40" i="17"/>
  <c r="BI40" i="17"/>
  <c r="AZ40" i="17"/>
  <c r="AY40" i="17"/>
  <c r="Z40" i="17"/>
  <c r="Y40" i="17"/>
  <c r="N40" i="17"/>
  <c r="AN40" i="17" s="1"/>
  <c r="BL40" i="17" s="1"/>
  <c r="M40" i="17"/>
  <c r="AM40" i="17" s="1"/>
  <c r="BK40" i="17" s="1"/>
  <c r="H40" i="17"/>
  <c r="G40" i="17"/>
  <c r="AZ39" i="17"/>
  <c r="BJ39" i="17" s="1"/>
  <c r="AY39" i="17"/>
  <c r="BI39" i="17" s="1"/>
  <c r="Z39" i="17"/>
  <c r="Y39" i="17"/>
  <c r="H39" i="17"/>
  <c r="N39" i="17" s="1"/>
  <c r="AN39" i="17" s="1"/>
  <c r="BL39" i="17" s="1"/>
  <c r="G39" i="17"/>
  <c r="M39" i="17" s="1"/>
  <c r="BJ38" i="17"/>
  <c r="BI38" i="17"/>
  <c r="AZ38" i="17"/>
  <c r="AY38" i="17"/>
  <c r="Z38" i="17"/>
  <c r="Y38" i="17"/>
  <c r="N38" i="17"/>
  <c r="AN38" i="17" s="1"/>
  <c r="BL38" i="17" s="1"/>
  <c r="M38" i="17"/>
  <c r="AM38" i="17" s="1"/>
  <c r="BK38" i="17" s="1"/>
  <c r="H38" i="17"/>
  <c r="G38" i="17"/>
  <c r="AZ37" i="17"/>
  <c r="BJ37" i="17" s="1"/>
  <c r="AY37" i="17"/>
  <c r="BI37" i="17" s="1"/>
  <c r="Z37" i="17"/>
  <c r="Y37" i="17"/>
  <c r="M37" i="17"/>
  <c r="AM37" i="17" s="1"/>
  <c r="BK37" i="17" s="1"/>
  <c r="H37" i="17"/>
  <c r="N37" i="17" s="1"/>
  <c r="AN37" i="17" s="1"/>
  <c r="G37" i="17"/>
  <c r="BJ36" i="17"/>
  <c r="BI36" i="17"/>
  <c r="AZ36" i="17"/>
  <c r="AY36" i="17"/>
  <c r="Z36" i="17"/>
  <c r="Y36" i="17"/>
  <c r="N36" i="17"/>
  <c r="AN36" i="17" s="1"/>
  <c r="BL36" i="17" s="1"/>
  <c r="M36" i="17"/>
  <c r="AM36" i="17" s="1"/>
  <c r="BK36" i="17" s="1"/>
  <c r="H36" i="17"/>
  <c r="G36" i="17"/>
  <c r="BI35" i="17"/>
  <c r="AZ35" i="17"/>
  <c r="BJ35" i="17" s="1"/>
  <c r="AY35" i="17"/>
  <c r="Z35" i="17"/>
  <c r="Y35" i="17"/>
  <c r="H35" i="17"/>
  <c r="N35" i="17" s="1"/>
  <c r="AN35" i="17" s="1"/>
  <c r="G35" i="17"/>
  <c r="M35" i="17" s="1"/>
  <c r="AM35" i="17" s="1"/>
  <c r="BK35" i="17" s="1"/>
  <c r="BJ34" i="17"/>
  <c r="AZ34" i="17"/>
  <c r="AY34" i="17"/>
  <c r="BI34" i="17" s="1"/>
  <c r="Z34" i="17"/>
  <c r="Y34" i="17"/>
  <c r="N34" i="17"/>
  <c r="AN34" i="17" s="1"/>
  <c r="BL34" i="17" s="1"/>
  <c r="H34" i="17"/>
  <c r="G34" i="17"/>
  <c r="M34" i="17" s="1"/>
  <c r="AZ33" i="17"/>
  <c r="BJ33" i="17" s="1"/>
  <c r="AY33" i="17"/>
  <c r="BI33" i="17" s="1"/>
  <c r="Z33" i="17"/>
  <c r="Y33" i="17"/>
  <c r="M33" i="17"/>
  <c r="AM33" i="17" s="1"/>
  <c r="BK33" i="17" s="1"/>
  <c r="H33" i="17"/>
  <c r="N33" i="17" s="1"/>
  <c r="AN33" i="17" s="1"/>
  <c r="BL33" i="17" s="1"/>
  <c r="G33" i="17"/>
  <c r="BJ32" i="17"/>
  <c r="BI32" i="17"/>
  <c r="AZ32" i="17"/>
  <c r="AY32" i="17"/>
  <c r="Z32" i="17"/>
  <c r="Y32" i="17"/>
  <c r="N32" i="17"/>
  <c r="AN32" i="17" s="1"/>
  <c r="BL32" i="17" s="1"/>
  <c r="M32" i="17"/>
  <c r="AM32" i="17" s="1"/>
  <c r="BK32" i="17" s="1"/>
  <c r="H32" i="17"/>
  <c r="G32" i="17"/>
  <c r="BI31" i="17"/>
  <c r="AZ31" i="17"/>
  <c r="BJ31" i="17" s="1"/>
  <c r="AY31" i="17"/>
  <c r="Z31" i="17"/>
  <c r="Y31" i="17"/>
  <c r="H31" i="17"/>
  <c r="N31" i="17" s="1"/>
  <c r="AN31" i="17" s="1"/>
  <c r="G31" i="17"/>
  <c r="M31" i="17" s="1"/>
  <c r="AM31" i="17" s="1"/>
  <c r="BK31" i="17" s="1"/>
  <c r="BJ30" i="17"/>
  <c r="AZ30" i="17"/>
  <c r="AY30" i="17"/>
  <c r="BI30" i="17" s="1"/>
  <c r="Z30" i="17"/>
  <c r="Y30" i="17"/>
  <c r="N30" i="17"/>
  <c r="AN30" i="17" s="1"/>
  <c r="BL30" i="17" s="1"/>
  <c r="H30" i="17"/>
  <c r="G30" i="17"/>
  <c r="M30" i="17" s="1"/>
  <c r="AM30" i="17" s="1"/>
  <c r="BK30" i="17" s="1"/>
  <c r="AZ29" i="17"/>
  <c r="BJ29" i="17" s="1"/>
  <c r="AY29" i="17"/>
  <c r="BI29" i="17" s="1"/>
  <c r="Z29" i="17"/>
  <c r="Y29" i="17"/>
  <c r="M29" i="17"/>
  <c r="AM29" i="17" s="1"/>
  <c r="H29" i="17"/>
  <c r="N29" i="17" s="1"/>
  <c r="AN29" i="17" s="1"/>
  <c r="BL29" i="17" s="1"/>
  <c r="G29" i="17"/>
  <c r="BJ28" i="17"/>
  <c r="BI28" i="17"/>
  <c r="AZ28" i="17"/>
  <c r="AY28" i="17"/>
  <c r="AN28" i="17"/>
  <c r="BL28" i="17" s="1"/>
  <c r="Z28" i="17"/>
  <c r="Y28" i="17"/>
  <c r="N28" i="17"/>
  <c r="M28" i="17"/>
  <c r="AM28" i="17" s="1"/>
  <c r="BK28" i="17" s="1"/>
  <c r="H28" i="17"/>
  <c r="G28" i="17"/>
  <c r="AZ27" i="17"/>
  <c r="BJ27" i="17" s="1"/>
  <c r="AY27" i="17"/>
  <c r="BI27" i="17" s="1"/>
  <c r="Z27" i="17"/>
  <c r="Y27" i="17"/>
  <c r="M27" i="17"/>
  <c r="AM27" i="17" s="1"/>
  <c r="BK27" i="17" s="1"/>
  <c r="H27" i="17"/>
  <c r="N27" i="17" s="1"/>
  <c r="G27" i="17"/>
  <c r="BJ26" i="17"/>
  <c r="BI26" i="17"/>
  <c r="AZ26" i="17"/>
  <c r="AY26" i="17"/>
  <c r="Z26" i="17"/>
  <c r="Y26" i="17"/>
  <c r="N26" i="17"/>
  <c r="AN26" i="17" s="1"/>
  <c r="BL26" i="17" s="1"/>
  <c r="M26" i="17"/>
  <c r="AM26" i="17" s="1"/>
  <c r="BK26" i="17" s="1"/>
  <c r="H26" i="17"/>
  <c r="G26" i="17"/>
  <c r="AZ25" i="17"/>
  <c r="BJ25" i="17" s="1"/>
  <c r="AY25" i="17"/>
  <c r="BI25" i="17" s="1"/>
  <c r="Z25" i="17"/>
  <c r="Y25" i="17"/>
  <c r="M25" i="17"/>
  <c r="AM25" i="17" s="1"/>
  <c r="H25" i="17"/>
  <c r="N25" i="17" s="1"/>
  <c r="G25" i="17"/>
  <c r="BJ24" i="17"/>
  <c r="BI24" i="17"/>
  <c r="AZ24" i="17"/>
  <c r="AY24" i="17"/>
  <c r="AN24" i="17"/>
  <c r="BL24" i="17" s="1"/>
  <c r="Z24" i="17"/>
  <c r="Y24" i="17"/>
  <c r="N24" i="17"/>
  <c r="M24" i="17"/>
  <c r="AM24" i="17" s="1"/>
  <c r="BK24" i="17" s="1"/>
  <c r="H24" i="17"/>
  <c r="G24" i="17"/>
  <c r="AZ23" i="17"/>
  <c r="BJ23" i="17" s="1"/>
  <c r="AY23" i="17"/>
  <c r="BI23" i="17" s="1"/>
  <c r="Z23" i="17"/>
  <c r="Y23" i="17"/>
  <c r="M23" i="17"/>
  <c r="AM23" i="17" s="1"/>
  <c r="BK23" i="17" s="1"/>
  <c r="H23" i="17"/>
  <c r="N23" i="17" s="1"/>
  <c r="G23" i="17"/>
  <c r="BJ22" i="17"/>
  <c r="BI22" i="17"/>
  <c r="AZ22" i="17"/>
  <c r="AY22" i="17"/>
  <c r="Z22" i="17"/>
  <c r="Y22" i="17"/>
  <c r="N22" i="17"/>
  <c r="AN22" i="17" s="1"/>
  <c r="BL22" i="17" s="1"/>
  <c r="M22" i="17"/>
  <c r="AM22" i="17" s="1"/>
  <c r="BK22" i="17" s="1"/>
  <c r="H22" i="17"/>
  <c r="G22" i="17"/>
  <c r="AZ21" i="17"/>
  <c r="BJ21" i="17" s="1"/>
  <c r="AY21" i="17"/>
  <c r="BI21" i="17" s="1"/>
  <c r="Z21" i="17"/>
  <c r="Y21" i="17"/>
  <c r="M21" i="17"/>
  <c r="AM21" i="17" s="1"/>
  <c r="H21" i="17"/>
  <c r="N21" i="17" s="1"/>
  <c r="G21" i="17"/>
  <c r="BJ20" i="17"/>
  <c r="BI20" i="17"/>
  <c r="AZ20" i="17"/>
  <c r="AY20" i="17"/>
  <c r="AN20" i="17"/>
  <c r="BL20" i="17" s="1"/>
  <c r="Z20" i="17"/>
  <c r="Y20" i="17"/>
  <c r="N20" i="17"/>
  <c r="M20" i="17"/>
  <c r="AM20" i="17" s="1"/>
  <c r="BK20" i="17" s="1"/>
  <c r="H20" i="17"/>
  <c r="G20" i="17"/>
  <c r="AZ19" i="17"/>
  <c r="BJ19" i="17" s="1"/>
  <c r="AY19" i="17"/>
  <c r="BI19" i="17" s="1"/>
  <c r="Z19" i="17"/>
  <c r="Y19" i="17"/>
  <c r="M19" i="17"/>
  <c r="AM19" i="17" s="1"/>
  <c r="BK19" i="17" s="1"/>
  <c r="H19" i="17"/>
  <c r="N19" i="17" s="1"/>
  <c r="G19" i="17"/>
  <c r="BJ18" i="17"/>
  <c r="BI18" i="17"/>
  <c r="AZ18" i="17"/>
  <c r="AY18" i="17"/>
  <c r="Z18" i="17"/>
  <c r="Y18" i="17"/>
  <c r="N18" i="17"/>
  <c r="AN18" i="17" s="1"/>
  <c r="BL18" i="17" s="1"/>
  <c r="M18" i="17"/>
  <c r="AM18" i="17" s="1"/>
  <c r="BK18" i="17" s="1"/>
  <c r="H18" i="17"/>
  <c r="G18" i="17"/>
  <c r="AZ17" i="17"/>
  <c r="BJ17" i="17" s="1"/>
  <c r="AY17" i="17"/>
  <c r="BI17" i="17" s="1"/>
  <c r="Z17" i="17"/>
  <c r="Y17" i="17"/>
  <c r="M17" i="17"/>
  <c r="AM17" i="17" s="1"/>
  <c r="H17" i="17"/>
  <c r="N17" i="17" s="1"/>
  <c r="G17" i="17"/>
  <c r="BJ16" i="17"/>
  <c r="BI16" i="17"/>
  <c r="AZ16" i="17"/>
  <c r="AY16" i="17"/>
  <c r="AN16" i="17"/>
  <c r="BL16" i="17" s="1"/>
  <c r="Z16" i="17"/>
  <c r="Y16" i="17"/>
  <c r="N16" i="17"/>
  <c r="M16" i="17"/>
  <c r="AM16" i="17" s="1"/>
  <c r="BK16" i="17" s="1"/>
  <c r="H16" i="17"/>
  <c r="G16" i="17"/>
  <c r="AZ15" i="17"/>
  <c r="BJ15" i="17" s="1"/>
  <c r="AY15" i="17"/>
  <c r="BI15" i="17" s="1"/>
  <c r="Z15" i="17"/>
  <c r="Y15" i="17"/>
  <c r="M15" i="17"/>
  <c r="AM15" i="17" s="1"/>
  <c r="BK15" i="17" s="1"/>
  <c r="H15" i="17"/>
  <c r="N15" i="17" s="1"/>
  <c r="G15" i="17"/>
  <c r="BJ14" i="17"/>
  <c r="BI14" i="17"/>
  <c r="AZ14" i="17"/>
  <c r="AY14" i="17"/>
  <c r="Z14" i="17"/>
  <c r="Y14" i="17"/>
  <c r="N14" i="17"/>
  <c r="AN14" i="17" s="1"/>
  <c r="BL14" i="17" s="1"/>
  <c r="M14" i="17"/>
  <c r="AM14" i="17" s="1"/>
  <c r="BK14" i="17" s="1"/>
  <c r="H14" i="17"/>
  <c r="G14" i="17"/>
  <c r="AZ13" i="17"/>
  <c r="BJ13" i="17" s="1"/>
  <c r="AY13" i="17"/>
  <c r="BI13" i="17" s="1"/>
  <c r="Z13" i="17"/>
  <c r="Y13" i="17"/>
  <c r="M13" i="17"/>
  <c r="AM13" i="17" s="1"/>
  <c r="H13" i="17"/>
  <c r="N13" i="17" s="1"/>
  <c r="G13" i="17"/>
  <c r="BJ12" i="17"/>
  <c r="BI12" i="17"/>
  <c r="AZ12" i="17"/>
  <c r="AY12" i="17"/>
  <c r="AN12" i="17"/>
  <c r="BL12" i="17" s="1"/>
  <c r="Z12" i="17"/>
  <c r="Y12" i="17"/>
  <c r="N12" i="17"/>
  <c r="M12" i="17"/>
  <c r="AM12" i="17" s="1"/>
  <c r="BK12" i="17" s="1"/>
  <c r="H12" i="17"/>
  <c r="G12" i="17"/>
  <c r="AZ11" i="17"/>
  <c r="BJ11" i="17" s="1"/>
  <c r="AY11" i="17"/>
  <c r="BI11" i="17" s="1"/>
  <c r="Z11" i="17"/>
  <c r="Y11" i="17"/>
  <c r="M11" i="17"/>
  <c r="AM11" i="17" s="1"/>
  <c r="BK11" i="17" s="1"/>
  <c r="H11" i="17"/>
  <c r="N11" i="17" s="1"/>
  <c r="G11" i="17"/>
  <c r="BJ10" i="17"/>
  <c r="BI10" i="17"/>
  <c r="AZ10" i="17"/>
  <c r="AY10" i="17"/>
  <c r="Z10" i="17"/>
  <c r="Y10" i="17"/>
  <c r="N10" i="17"/>
  <c r="AN10" i="17" s="1"/>
  <c r="BL10" i="17" s="1"/>
  <c r="M10" i="17"/>
  <c r="AM10" i="17" s="1"/>
  <c r="BK10" i="17" s="1"/>
  <c r="H10" i="17"/>
  <c r="G10" i="17"/>
  <c r="AZ9" i="17"/>
  <c r="BJ9" i="17" s="1"/>
  <c r="AY9" i="17"/>
  <c r="BI9" i="17" s="1"/>
  <c r="Z9" i="17"/>
  <c r="Y9" i="17"/>
  <c r="M9" i="17"/>
  <c r="AM9" i="17" s="1"/>
  <c r="H9" i="17"/>
  <c r="N9" i="17" s="1"/>
  <c r="G9" i="17"/>
  <c r="BJ8" i="17"/>
  <c r="BI8" i="17"/>
  <c r="AZ8" i="17"/>
  <c r="AY8" i="17"/>
  <c r="AN8" i="17"/>
  <c r="BL8" i="17" s="1"/>
  <c r="Z8" i="17"/>
  <c r="Y8" i="17"/>
  <c r="N8" i="17"/>
  <c r="M8" i="17"/>
  <c r="AM8" i="17" s="1"/>
  <c r="BK8" i="17" s="1"/>
  <c r="H8" i="17"/>
  <c r="G8" i="17"/>
  <c r="AZ7" i="17"/>
  <c r="BJ7" i="17" s="1"/>
  <c r="AY7" i="17"/>
  <c r="BI7" i="17" s="1"/>
  <c r="Z7" i="17"/>
  <c r="Y7" i="17"/>
  <c r="M7" i="17"/>
  <c r="AM7" i="17" s="1"/>
  <c r="BK7" i="17" s="1"/>
  <c r="H7" i="17"/>
  <c r="N7" i="17" s="1"/>
  <c r="G7" i="17"/>
  <c r="BH53" i="16"/>
  <c r="BG53" i="16"/>
  <c r="BF53" i="16"/>
  <c r="BE53" i="16"/>
  <c r="BD53" i="16"/>
  <c r="BC53" i="16"/>
  <c r="BB53" i="16"/>
  <c r="BJ53" i="16" s="1"/>
  <c r="BA53" i="16"/>
  <c r="AX53" i="16"/>
  <c r="AW53" i="16"/>
  <c r="AV53" i="16"/>
  <c r="AU53" i="16"/>
  <c r="AT53" i="16"/>
  <c r="AZ53" i="16" s="1"/>
  <c r="AS53" i="16"/>
  <c r="AY53" i="16" s="1"/>
  <c r="AR53" i="16"/>
  <c r="AQ53" i="16"/>
  <c r="AP53" i="16"/>
  <c r="AO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X53" i="16"/>
  <c r="W53" i="16"/>
  <c r="V53" i="16"/>
  <c r="U53" i="16"/>
  <c r="T53" i="16"/>
  <c r="S53" i="16"/>
  <c r="R53" i="16"/>
  <c r="Z53" i="16" s="1"/>
  <c r="Q53" i="16"/>
  <c r="P53" i="16"/>
  <c r="O53" i="16"/>
  <c r="Y53" i="16" s="1"/>
  <c r="L53" i="16"/>
  <c r="K53" i="16"/>
  <c r="J53" i="16"/>
  <c r="I53" i="16"/>
  <c r="H53" i="16"/>
  <c r="N53" i="16" s="1"/>
  <c r="AN53" i="16" s="1"/>
  <c r="F53" i="16"/>
  <c r="E53" i="16"/>
  <c r="D53" i="16"/>
  <c r="C53" i="16"/>
  <c r="G53" i="16" s="1"/>
  <c r="M53" i="16" s="1"/>
  <c r="AM53" i="16" s="1"/>
  <c r="BJ52" i="16"/>
  <c r="BI52" i="16"/>
  <c r="AZ52" i="16"/>
  <c r="AY52" i="16"/>
  <c r="Z52" i="16"/>
  <c r="Y52" i="16"/>
  <c r="N52" i="16"/>
  <c r="AN52" i="16" s="1"/>
  <c r="BL52" i="16" s="1"/>
  <c r="M52" i="16"/>
  <c r="AM52" i="16" s="1"/>
  <c r="BK52" i="16" s="1"/>
  <c r="H52" i="16"/>
  <c r="G52" i="16"/>
  <c r="BL51" i="16"/>
  <c r="AZ51" i="16"/>
  <c r="BJ51" i="16" s="1"/>
  <c r="AY51" i="16"/>
  <c r="BI51" i="16" s="1"/>
  <c r="Z51" i="16"/>
  <c r="Y51" i="16"/>
  <c r="H51" i="16"/>
  <c r="N51" i="16" s="1"/>
  <c r="AN51" i="16" s="1"/>
  <c r="G51" i="16"/>
  <c r="M51" i="16" s="1"/>
  <c r="AM51" i="16" s="1"/>
  <c r="BK51" i="16" s="1"/>
  <c r="BJ50" i="16"/>
  <c r="BI50" i="16"/>
  <c r="AZ50" i="16"/>
  <c r="AY50" i="16"/>
  <c r="Z50" i="16"/>
  <c r="Y50" i="16"/>
  <c r="N50" i="16"/>
  <c r="AN50" i="16" s="1"/>
  <c r="BL50" i="16" s="1"/>
  <c r="M50" i="16"/>
  <c r="AM50" i="16" s="1"/>
  <c r="BK50" i="16" s="1"/>
  <c r="H50" i="16"/>
  <c r="G50" i="16"/>
  <c r="AZ49" i="16"/>
  <c r="BJ49" i="16" s="1"/>
  <c r="AY49" i="16"/>
  <c r="BI49" i="16" s="1"/>
  <c r="Z49" i="16"/>
  <c r="Y49" i="16"/>
  <c r="H49" i="16"/>
  <c r="N49" i="16" s="1"/>
  <c r="G49" i="16"/>
  <c r="M49" i="16" s="1"/>
  <c r="AM49" i="16" s="1"/>
  <c r="BK49" i="16" s="1"/>
  <c r="BJ48" i="16"/>
  <c r="BI48" i="16"/>
  <c r="AZ48" i="16"/>
  <c r="AY48" i="16"/>
  <c r="Z48" i="16"/>
  <c r="Y48" i="16"/>
  <c r="N48" i="16"/>
  <c r="AN48" i="16" s="1"/>
  <c r="BL48" i="16" s="1"/>
  <c r="M48" i="16"/>
  <c r="AM48" i="16" s="1"/>
  <c r="BK48" i="16" s="1"/>
  <c r="H48" i="16"/>
  <c r="G48" i="16"/>
  <c r="BL47" i="16"/>
  <c r="AZ47" i="16"/>
  <c r="BJ47" i="16" s="1"/>
  <c r="AY47" i="16"/>
  <c r="BI47" i="16" s="1"/>
  <c r="Z47" i="16"/>
  <c r="Y47" i="16"/>
  <c r="H47" i="16"/>
  <c r="N47" i="16" s="1"/>
  <c r="AN47" i="16" s="1"/>
  <c r="G47" i="16"/>
  <c r="M47" i="16" s="1"/>
  <c r="AM47" i="16" s="1"/>
  <c r="BK47" i="16" s="1"/>
  <c r="BJ46" i="16"/>
  <c r="BI46" i="16"/>
  <c r="AZ46" i="16"/>
  <c r="AY46" i="16"/>
  <c r="Z46" i="16"/>
  <c r="Y46" i="16"/>
  <c r="N46" i="16"/>
  <c r="AN46" i="16" s="1"/>
  <c r="BL46" i="16" s="1"/>
  <c r="M46" i="16"/>
  <c r="AM46" i="16" s="1"/>
  <c r="BK46" i="16" s="1"/>
  <c r="H46" i="16"/>
  <c r="G46" i="16"/>
  <c r="AZ45" i="16"/>
  <c r="BJ45" i="16" s="1"/>
  <c r="AY45" i="16"/>
  <c r="BI45" i="16" s="1"/>
  <c r="Z45" i="16"/>
  <c r="Y45" i="16"/>
  <c r="H45" i="16"/>
  <c r="N45" i="16" s="1"/>
  <c r="G45" i="16"/>
  <c r="M45" i="16" s="1"/>
  <c r="AM45" i="16" s="1"/>
  <c r="BK45" i="16" s="1"/>
  <c r="BJ44" i="16"/>
  <c r="BI44" i="16"/>
  <c r="AZ44" i="16"/>
  <c r="AY44" i="16"/>
  <c r="Z44" i="16"/>
  <c r="Y44" i="16"/>
  <c r="N44" i="16"/>
  <c r="AN44" i="16" s="1"/>
  <c r="BL44" i="16" s="1"/>
  <c r="M44" i="16"/>
  <c r="AM44" i="16" s="1"/>
  <c r="BK44" i="16" s="1"/>
  <c r="H44" i="16"/>
  <c r="G44" i="16"/>
  <c r="BL43" i="16"/>
  <c r="AZ43" i="16"/>
  <c r="BJ43" i="16" s="1"/>
  <c r="AY43" i="16"/>
  <c r="BI43" i="16" s="1"/>
  <c r="Z43" i="16"/>
  <c r="Y43" i="16"/>
  <c r="H43" i="16"/>
  <c r="N43" i="16" s="1"/>
  <c r="AN43" i="16" s="1"/>
  <c r="G43" i="16"/>
  <c r="M43" i="16" s="1"/>
  <c r="AM43" i="16" s="1"/>
  <c r="BK43" i="16" s="1"/>
  <c r="BJ42" i="16"/>
  <c r="BI42" i="16"/>
  <c r="AZ42" i="16"/>
  <c r="AY42" i="16"/>
  <c r="Z42" i="16"/>
  <c r="Y42" i="16"/>
  <c r="N42" i="16"/>
  <c r="AN42" i="16" s="1"/>
  <c r="BL42" i="16" s="1"/>
  <c r="M42" i="16"/>
  <c r="AM42" i="16" s="1"/>
  <c r="BK42" i="16" s="1"/>
  <c r="H42" i="16"/>
  <c r="G42" i="16"/>
  <c r="AZ41" i="16"/>
  <c r="BJ41" i="16" s="1"/>
  <c r="AY41" i="16"/>
  <c r="BI41" i="16" s="1"/>
  <c r="Z41" i="16"/>
  <c r="Y41" i="16"/>
  <c r="H41" i="16"/>
  <c r="N41" i="16" s="1"/>
  <c r="G41" i="16"/>
  <c r="M41" i="16" s="1"/>
  <c r="AM41" i="16" s="1"/>
  <c r="BK41" i="16" s="1"/>
  <c r="BJ40" i="16"/>
  <c r="BI40" i="16"/>
  <c r="AZ40" i="16"/>
  <c r="AY40" i="16"/>
  <c r="Z40" i="16"/>
  <c r="Y40" i="16"/>
  <c r="N40" i="16"/>
  <c r="AN40" i="16" s="1"/>
  <c r="BL40" i="16" s="1"/>
  <c r="M40" i="16"/>
  <c r="AM40" i="16" s="1"/>
  <c r="BK40" i="16" s="1"/>
  <c r="H40" i="16"/>
  <c r="G40" i="16"/>
  <c r="BL39" i="16"/>
  <c r="AZ39" i="16"/>
  <c r="BJ39" i="16" s="1"/>
  <c r="AY39" i="16"/>
  <c r="BI39" i="16" s="1"/>
  <c r="Z39" i="16"/>
  <c r="Y39" i="16"/>
  <c r="H39" i="16"/>
  <c r="N39" i="16" s="1"/>
  <c r="AN39" i="16" s="1"/>
  <c r="G39" i="16"/>
  <c r="M39" i="16" s="1"/>
  <c r="AM39" i="16" s="1"/>
  <c r="BK39" i="16" s="1"/>
  <c r="BJ38" i="16"/>
  <c r="BI38" i="16"/>
  <c r="AZ38" i="16"/>
  <c r="AY38" i="16"/>
  <c r="Z38" i="16"/>
  <c r="Y38" i="16"/>
  <c r="N38" i="16"/>
  <c r="AN38" i="16" s="1"/>
  <c r="BL38" i="16" s="1"/>
  <c r="M38" i="16"/>
  <c r="AM38" i="16" s="1"/>
  <c r="BK38" i="16" s="1"/>
  <c r="H38" i="16"/>
  <c r="G38" i="16"/>
  <c r="AZ37" i="16"/>
  <c r="BJ37" i="16" s="1"/>
  <c r="AY37" i="16"/>
  <c r="BI37" i="16" s="1"/>
  <c r="Z37" i="16"/>
  <c r="Y37" i="16"/>
  <c r="H37" i="16"/>
  <c r="N37" i="16" s="1"/>
  <c r="G37" i="16"/>
  <c r="M37" i="16" s="1"/>
  <c r="AM37" i="16" s="1"/>
  <c r="BK37" i="16" s="1"/>
  <c r="BJ36" i="16"/>
  <c r="BI36" i="16"/>
  <c r="AZ36" i="16"/>
  <c r="AY36" i="16"/>
  <c r="Z36" i="16"/>
  <c r="Y36" i="16"/>
  <c r="N36" i="16"/>
  <c r="AN36" i="16" s="1"/>
  <c r="BL36" i="16" s="1"/>
  <c r="M36" i="16"/>
  <c r="AM36" i="16" s="1"/>
  <c r="BK36" i="16" s="1"/>
  <c r="H36" i="16"/>
  <c r="G36" i="16"/>
  <c r="BL35" i="16"/>
  <c r="AZ35" i="16"/>
  <c r="BJ35" i="16" s="1"/>
  <c r="AY35" i="16"/>
  <c r="BI35" i="16" s="1"/>
  <c r="Z35" i="16"/>
  <c r="Y35" i="16"/>
  <c r="H35" i="16"/>
  <c r="N35" i="16" s="1"/>
  <c r="AN35" i="16" s="1"/>
  <c r="G35" i="16"/>
  <c r="M35" i="16" s="1"/>
  <c r="AM35" i="16" s="1"/>
  <c r="BK35" i="16" s="1"/>
  <c r="BJ34" i="16"/>
  <c r="BI34" i="16"/>
  <c r="AZ34" i="16"/>
  <c r="AY34" i="16"/>
  <c r="Z34" i="16"/>
  <c r="Y34" i="16"/>
  <c r="N34" i="16"/>
  <c r="AN34" i="16" s="1"/>
  <c r="BL34" i="16" s="1"/>
  <c r="M34" i="16"/>
  <c r="AM34" i="16" s="1"/>
  <c r="BK34" i="16" s="1"/>
  <c r="H34" i="16"/>
  <c r="G34" i="16"/>
  <c r="AZ33" i="16"/>
  <c r="BJ33" i="16" s="1"/>
  <c r="AY33" i="16"/>
  <c r="BI33" i="16" s="1"/>
  <c r="Z33" i="16"/>
  <c r="Y33" i="16"/>
  <c r="H33" i="16"/>
  <c r="N33" i="16" s="1"/>
  <c r="G33" i="16"/>
  <c r="M33" i="16" s="1"/>
  <c r="AM33" i="16" s="1"/>
  <c r="BK33" i="16" s="1"/>
  <c r="BJ32" i="16"/>
  <c r="BI32" i="16"/>
  <c r="AZ32" i="16"/>
  <c r="AY32" i="16"/>
  <c r="Z32" i="16"/>
  <c r="Y32" i="16"/>
  <c r="N32" i="16"/>
  <c r="AN32" i="16" s="1"/>
  <c r="BL32" i="16" s="1"/>
  <c r="M32" i="16"/>
  <c r="AM32" i="16" s="1"/>
  <c r="BK32" i="16" s="1"/>
  <c r="H32" i="16"/>
  <c r="G32" i="16"/>
  <c r="BL31" i="16"/>
  <c r="AZ31" i="16"/>
  <c r="BJ31" i="16" s="1"/>
  <c r="AY31" i="16"/>
  <c r="BI31" i="16" s="1"/>
  <c r="Z31" i="16"/>
  <c r="Y31" i="16"/>
  <c r="H31" i="16"/>
  <c r="N31" i="16" s="1"/>
  <c r="AN31" i="16" s="1"/>
  <c r="G31" i="16"/>
  <c r="M31" i="16" s="1"/>
  <c r="AM31" i="16" s="1"/>
  <c r="BK31" i="16" s="1"/>
  <c r="BJ30" i="16"/>
  <c r="BI30" i="16"/>
  <c r="AZ30" i="16"/>
  <c r="AY30" i="16"/>
  <c r="Z30" i="16"/>
  <c r="Y30" i="16"/>
  <c r="N30" i="16"/>
  <c r="AN30" i="16" s="1"/>
  <c r="BL30" i="16" s="1"/>
  <c r="M30" i="16"/>
  <c r="AM30" i="16" s="1"/>
  <c r="BK30" i="16" s="1"/>
  <c r="H30" i="16"/>
  <c r="G30" i="16"/>
  <c r="AZ29" i="16"/>
  <c r="BJ29" i="16" s="1"/>
  <c r="AY29" i="16"/>
  <c r="BI29" i="16" s="1"/>
  <c r="Z29" i="16"/>
  <c r="Y29" i="16"/>
  <c r="H29" i="16"/>
  <c r="N29" i="16" s="1"/>
  <c r="G29" i="16"/>
  <c r="M29" i="16" s="1"/>
  <c r="AM29" i="16" s="1"/>
  <c r="BK29" i="16" s="1"/>
  <c r="BJ28" i="16"/>
  <c r="BI28" i="16"/>
  <c r="AZ28" i="16"/>
  <c r="AY28" i="16"/>
  <c r="Z28" i="16"/>
  <c r="Y28" i="16"/>
  <c r="N28" i="16"/>
  <c r="AN28" i="16" s="1"/>
  <c r="BL28" i="16" s="1"/>
  <c r="M28" i="16"/>
  <c r="AM28" i="16" s="1"/>
  <c r="BK28" i="16" s="1"/>
  <c r="H28" i="16"/>
  <c r="G28" i="16"/>
  <c r="BL27" i="16"/>
  <c r="AZ27" i="16"/>
  <c r="BJ27" i="16" s="1"/>
  <c r="AY27" i="16"/>
  <c r="BI27" i="16" s="1"/>
  <c r="Z27" i="16"/>
  <c r="Y27" i="16"/>
  <c r="H27" i="16"/>
  <c r="N27" i="16" s="1"/>
  <c r="AN27" i="16" s="1"/>
  <c r="G27" i="16"/>
  <c r="M27" i="16" s="1"/>
  <c r="AM27" i="16" s="1"/>
  <c r="BK27" i="16" s="1"/>
  <c r="BJ26" i="16"/>
  <c r="BI26" i="16"/>
  <c r="AZ26" i="16"/>
  <c r="AY26" i="16"/>
  <c r="Z26" i="16"/>
  <c r="Y26" i="16"/>
  <c r="N26" i="16"/>
  <c r="AN26" i="16" s="1"/>
  <c r="BL26" i="16" s="1"/>
  <c r="M26" i="16"/>
  <c r="AM26" i="16" s="1"/>
  <c r="BK26" i="16" s="1"/>
  <c r="H26" i="16"/>
  <c r="G26" i="16"/>
  <c r="AZ25" i="16"/>
  <c r="BJ25" i="16" s="1"/>
  <c r="AY25" i="16"/>
  <c r="BI25" i="16" s="1"/>
  <c r="Z25" i="16"/>
  <c r="Y25" i="16"/>
  <c r="H25" i="16"/>
  <c r="N25" i="16" s="1"/>
  <c r="G25" i="16"/>
  <c r="M25" i="16" s="1"/>
  <c r="AM25" i="16" s="1"/>
  <c r="BK25" i="16" s="1"/>
  <c r="BJ24" i="16"/>
  <c r="BI24" i="16"/>
  <c r="AZ24" i="16"/>
  <c r="AY24" i="16"/>
  <c r="Z24" i="16"/>
  <c r="Y24" i="16"/>
  <c r="N24" i="16"/>
  <c r="AN24" i="16" s="1"/>
  <c r="BL24" i="16" s="1"/>
  <c r="M24" i="16"/>
  <c r="AM24" i="16" s="1"/>
  <c r="BK24" i="16" s="1"/>
  <c r="H24" i="16"/>
  <c r="G24" i="16"/>
  <c r="BL23" i="16"/>
  <c r="AZ23" i="16"/>
  <c r="BJ23" i="16" s="1"/>
  <c r="AY23" i="16"/>
  <c r="BI23" i="16" s="1"/>
  <c r="Z23" i="16"/>
  <c r="Y23" i="16"/>
  <c r="H23" i="16"/>
  <c r="N23" i="16" s="1"/>
  <c r="AN23" i="16" s="1"/>
  <c r="G23" i="16"/>
  <c r="M23" i="16" s="1"/>
  <c r="AM23" i="16" s="1"/>
  <c r="BK23" i="16" s="1"/>
  <c r="BJ22" i="16"/>
  <c r="BI22" i="16"/>
  <c r="AZ22" i="16"/>
  <c r="AY22" i="16"/>
  <c r="Z22" i="16"/>
  <c r="Y22" i="16"/>
  <c r="N22" i="16"/>
  <c r="AN22" i="16" s="1"/>
  <c r="BL22" i="16" s="1"/>
  <c r="M22" i="16"/>
  <c r="AM22" i="16" s="1"/>
  <c r="BK22" i="16" s="1"/>
  <c r="H22" i="16"/>
  <c r="G22" i="16"/>
  <c r="AZ21" i="16"/>
  <c r="BJ21" i="16" s="1"/>
  <c r="AY21" i="16"/>
  <c r="BI21" i="16" s="1"/>
  <c r="Z21" i="16"/>
  <c r="Y21" i="16"/>
  <c r="H21" i="16"/>
  <c r="N21" i="16" s="1"/>
  <c r="G21" i="16"/>
  <c r="M21" i="16" s="1"/>
  <c r="AM21" i="16" s="1"/>
  <c r="BK21" i="16" s="1"/>
  <c r="BJ20" i="16"/>
  <c r="BI20" i="16"/>
  <c r="AZ20" i="16"/>
  <c r="AY20" i="16"/>
  <c r="Z20" i="16"/>
  <c r="Y20" i="16"/>
  <c r="N20" i="16"/>
  <c r="AN20" i="16" s="1"/>
  <c r="BL20" i="16" s="1"/>
  <c r="M20" i="16"/>
  <c r="AM20" i="16" s="1"/>
  <c r="BK20" i="16" s="1"/>
  <c r="H20" i="16"/>
  <c r="G20" i="16"/>
  <c r="BL19" i="16"/>
  <c r="AZ19" i="16"/>
  <c r="BJ19" i="16" s="1"/>
  <c r="AY19" i="16"/>
  <c r="BI19" i="16" s="1"/>
  <c r="Z19" i="16"/>
  <c r="Y19" i="16"/>
  <c r="H19" i="16"/>
  <c r="N19" i="16" s="1"/>
  <c r="AN19" i="16" s="1"/>
  <c r="G19" i="16"/>
  <c r="M19" i="16" s="1"/>
  <c r="AM19" i="16" s="1"/>
  <c r="BK19" i="16" s="1"/>
  <c r="BJ18" i="16"/>
  <c r="BI18" i="16"/>
  <c r="AZ18" i="16"/>
  <c r="AY18" i="16"/>
  <c r="Z18" i="16"/>
  <c r="Y18" i="16"/>
  <c r="N18" i="16"/>
  <c r="AN18" i="16" s="1"/>
  <c r="BL18" i="16" s="1"/>
  <c r="M18" i="16"/>
  <c r="AM18" i="16" s="1"/>
  <c r="BK18" i="16" s="1"/>
  <c r="H18" i="16"/>
  <c r="G18" i="16"/>
  <c r="AZ17" i="16"/>
  <c r="BJ17" i="16" s="1"/>
  <c r="AY17" i="16"/>
  <c r="BI17" i="16" s="1"/>
  <c r="Z17" i="16"/>
  <c r="Y17" i="16"/>
  <c r="H17" i="16"/>
  <c r="N17" i="16" s="1"/>
  <c r="G17" i="16"/>
  <c r="M17" i="16" s="1"/>
  <c r="AM17" i="16" s="1"/>
  <c r="BK17" i="16" s="1"/>
  <c r="BJ16" i="16"/>
  <c r="BI16" i="16"/>
  <c r="AZ16" i="16"/>
  <c r="AY16" i="16"/>
  <c r="Z16" i="16"/>
  <c r="Y16" i="16"/>
  <c r="N16" i="16"/>
  <c r="AN16" i="16" s="1"/>
  <c r="BL16" i="16" s="1"/>
  <c r="M16" i="16"/>
  <c r="AM16" i="16" s="1"/>
  <c r="BK16" i="16" s="1"/>
  <c r="H16" i="16"/>
  <c r="G16" i="16"/>
  <c r="BL15" i="16"/>
  <c r="AZ15" i="16"/>
  <c r="BJ15" i="16" s="1"/>
  <c r="AY15" i="16"/>
  <c r="BI15" i="16" s="1"/>
  <c r="Z15" i="16"/>
  <c r="Y15" i="16"/>
  <c r="H15" i="16"/>
  <c r="N15" i="16" s="1"/>
  <c r="AN15" i="16" s="1"/>
  <c r="G15" i="16"/>
  <c r="M15" i="16" s="1"/>
  <c r="AM15" i="16" s="1"/>
  <c r="BK15" i="16" s="1"/>
  <c r="BJ14" i="16"/>
  <c r="BI14" i="16"/>
  <c r="AZ14" i="16"/>
  <c r="AY14" i="16"/>
  <c r="Z14" i="16"/>
  <c r="Y14" i="16"/>
  <c r="N14" i="16"/>
  <c r="AN14" i="16" s="1"/>
  <c r="BL14" i="16" s="1"/>
  <c r="M14" i="16"/>
  <c r="AM14" i="16" s="1"/>
  <c r="BK14" i="16" s="1"/>
  <c r="H14" i="16"/>
  <c r="G14" i="16"/>
  <c r="AZ13" i="16"/>
  <c r="BJ13" i="16" s="1"/>
  <c r="AY13" i="16"/>
  <c r="BI13" i="16" s="1"/>
  <c r="Z13" i="16"/>
  <c r="Y13" i="16"/>
  <c r="H13" i="16"/>
  <c r="N13" i="16" s="1"/>
  <c r="G13" i="16"/>
  <c r="M13" i="16" s="1"/>
  <c r="AM13" i="16" s="1"/>
  <c r="BK13" i="16" s="1"/>
  <c r="BJ12" i="16"/>
  <c r="BI12" i="16"/>
  <c r="AZ12" i="16"/>
  <c r="AY12" i="16"/>
  <c r="Z12" i="16"/>
  <c r="Y12" i="16"/>
  <c r="N12" i="16"/>
  <c r="AN12" i="16" s="1"/>
  <c r="BL12" i="16" s="1"/>
  <c r="M12" i="16"/>
  <c r="AM12" i="16" s="1"/>
  <c r="BK12" i="16" s="1"/>
  <c r="H12" i="16"/>
  <c r="G12" i="16"/>
  <c r="BL11" i="16"/>
  <c r="AZ11" i="16"/>
  <c r="BJ11" i="16" s="1"/>
  <c r="AY11" i="16"/>
  <c r="BI11" i="16" s="1"/>
  <c r="Z11" i="16"/>
  <c r="Y11" i="16"/>
  <c r="H11" i="16"/>
  <c r="N11" i="16" s="1"/>
  <c r="AN11" i="16" s="1"/>
  <c r="G11" i="16"/>
  <c r="M11" i="16" s="1"/>
  <c r="AM11" i="16" s="1"/>
  <c r="BK11" i="16" s="1"/>
  <c r="BJ10" i="16"/>
  <c r="BI10" i="16"/>
  <c r="AZ10" i="16"/>
  <c r="AY10" i="16"/>
  <c r="Z10" i="16"/>
  <c r="Y10" i="16"/>
  <c r="N10" i="16"/>
  <c r="AN10" i="16" s="1"/>
  <c r="BL10" i="16" s="1"/>
  <c r="M10" i="16"/>
  <c r="AM10" i="16" s="1"/>
  <c r="BK10" i="16" s="1"/>
  <c r="H10" i="16"/>
  <c r="G10" i="16"/>
  <c r="AZ9" i="16"/>
  <c r="BJ9" i="16" s="1"/>
  <c r="AY9" i="16"/>
  <c r="BI9" i="16" s="1"/>
  <c r="Z9" i="16"/>
  <c r="Y9" i="16"/>
  <c r="H9" i="16"/>
  <c r="N9" i="16" s="1"/>
  <c r="G9" i="16"/>
  <c r="M9" i="16" s="1"/>
  <c r="AM9" i="16" s="1"/>
  <c r="BK9" i="16" s="1"/>
  <c r="BJ8" i="16"/>
  <c r="BI8" i="16"/>
  <c r="AZ8" i="16"/>
  <c r="AY8" i="16"/>
  <c r="Z8" i="16"/>
  <c r="Y8" i="16"/>
  <c r="N8" i="16"/>
  <c r="AN8" i="16" s="1"/>
  <c r="BL8" i="16" s="1"/>
  <c r="M8" i="16"/>
  <c r="AM8" i="16" s="1"/>
  <c r="BK8" i="16" s="1"/>
  <c r="H8" i="16"/>
  <c r="G8" i="16"/>
  <c r="BL7" i="16"/>
  <c r="AZ7" i="16"/>
  <c r="BJ7" i="16" s="1"/>
  <c r="AY7" i="16"/>
  <c r="BI7" i="16" s="1"/>
  <c r="Z7" i="16"/>
  <c r="Y7" i="16"/>
  <c r="H7" i="16"/>
  <c r="N7" i="16" s="1"/>
  <c r="AN7" i="16" s="1"/>
  <c r="G7" i="16"/>
  <c r="M7" i="16" s="1"/>
  <c r="AM7" i="16" s="1"/>
  <c r="BK7" i="16" s="1"/>
  <c r="BH53" i="15"/>
  <c r="BG53" i="15"/>
  <c r="BF53" i="15"/>
  <c r="BE53" i="15"/>
  <c r="BD53" i="15"/>
  <c r="BC53" i="15"/>
  <c r="BB53" i="15"/>
  <c r="BA53" i="15"/>
  <c r="AX53" i="15"/>
  <c r="AW53" i="15"/>
  <c r="AV53" i="15"/>
  <c r="AU53" i="15"/>
  <c r="AT53" i="15"/>
  <c r="AZ53" i="15" s="1"/>
  <c r="BJ53" i="15" s="1"/>
  <c r="AS53" i="15"/>
  <c r="AY53" i="15" s="1"/>
  <c r="BI53" i="15" s="1"/>
  <c r="AR53" i="15"/>
  <c r="AQ53" i="15"/>
  <c r="AP53" i="15"/>
  <c r="AO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X53" i="15"/>
  <c r="W53" i="15"/>
  <c r="V53" i="15"/>
  <c r="U53" i="15"/>
  <c r="T53" i="15"/>
  <c r="S53" i="15"/>
  <c r="R53" i="15"/>
  <c r="Q53" i="15"/>
  <c r="Y53" i="15" s="1"/>
  <c r="P53" i="15"/>
  <c r="O53" i="15"/>
  <c r="L53" i="15"/>
  <c r="K53" i="15"/>
  <c r="J53" i="15"/>
  <c r="I53" i="15"/>
  <c r="F53" i="15"/>
  <c r="E53" i="15"/>
  <c r="D53" i="15"/>
  <c r="C53" i="15"/>
  <c r="G53" i="15" s="1"/>
  <c r="M53" i="15" s="1"/>
  <c r="AZ52" i="15"/>
  <c r="BJ52" i="15" s="1"/>
  <c r="AY52" i="15"/>
  <c r="BI52" i="15" s="1"/>
  <c r="Z52" i="15"/>
  <c r="Y52" i="15"/>
  <c r="H52" i="15"/>
  <c r="N52" i="15" s="1"/>
  <c r="G52" i="15"/>
  <c r="M52" i="15" s="1"/>
  <c r="AM52" i="15" s="1"/>
  <c r="BK52" i="15" s="1"/>
  <c r="BJ51" i="15"/>
  <c r="BI51" i="15"/>
  <c r="AZ51" i="15"/>
  <c r="AY51" i="15"/>
  <c r="Z51" i="15"/>
  <c r="Y51" i="15"/>
  <c r="N51" i="15"/>
  <c r="AN51" i="15" s="1"/>
  <c r="BL51" i="15" s="1"/>
  <c r="M51" i="15"/>
  <c r="AM51" i="15" s="1"/>
  <c r="BK51" i="15" s="1"/>
  <c r="H51" i="15"/>
  <c r="G51" i="15"/>
  <c r="BL50" i="15"/>
  <c r="AZ50" i="15"/>
  <c r="BJ50" i="15" s="1"/>
  <c r="AY50" i="15"/>
  <c r="BI50" i="15" s="1"/>
  <c r="Z50" i="15"/>
  <c r="Y50" i="15"/>
  <c r="H50" i="15"/>
  <c r="N50" i="15" s="1"/>
  <c r="AN50" i="15" s="1"/>
  <c r="G50" i="15"/>
  <c r="M50" i="15" s="1"/>
  <c r="AM50" i="15" s="1"/>
  <c r="BK50" i="15" s="1"/>
  <c r="BJ49" i="15"/>
  <c r="BI49" i="15"/>
  <c r="AZ49" i="15"/>
  <c r="AY49" i="15"/>
  <c r="Z49" i="15"/>
  <c r="Y49" i="15"/>
  <c r="N49" i="15"/>
  <c r="AN49" i="15" s="1"/>
  <c r="BL49" i="15" s="1"/>
  <c r="M49" i="15"/>
  <c r="AM49" i="15" s="1"/>
  <c r="BK49" i="15" s="1"/>
  <c r="H49" i="15"/>
  <c r="G49" i="15"/>
  <c r="AZ48" i="15"/>
  <c r="BJ48" i="15" s="1"/>
  <c r="AY48" i="15"/>
  <c r="BI48" i="15" s="1"/>
  <c r="Z48" i="15"/>
  <c r="Y48" i="15"/>
  <c r="H48" i="15"/>
  <c r="N48" i="15" s="1"/>
  <c r="G48" i="15"/>
  <c r="M48" i="15" s="1"/>
  <c r="AM48" i="15" s="1"/>
  <c r="BK48" i="15" s="1"/>
  <c r="BJ47" i="15"/>
  <c r="BI47" i="15"/>
  <c r="AZ47" i="15"/>
  <c r="AY47" i="15"/>
  <c r="Z47" i="15"/>
  <c r="Y47" i="15"/>
  <c r="N47" i="15"/>
  <c r="AN47" i="15" s="1"/>
  <c r="BL47" i="15" s="1"/>
  <c r="M47" i="15"/>
  <c r="AM47" i="15" s="1"/>
  <c r="BK47" i="15" s="1"/>
  <c r="H47" i="15"/>
  <c r="G47" i="15"/>
  <c r="BL46" i="15"/>
  <c r="AZ46" i="15"/>
  <c r="BJ46" i="15" s="1"/>
  <c r="AY46" i="15"/>
  <c r="BI46" i="15" s="1"/>
  <c r="Z46" i="15"/>
  <c r="Y46" i="15"/>
  <c r="H46" i="15"/>
  <c r="N46" i="15" s="1"/>
  <c r="AN46" i="15" s="1"/>
  <c r="G46" i="15"/>
  <c r="M46" i="15" s="1"/>
  <c r="AM46" i="15" s="1"/>
  <c r="BK46" i="15" s="1"/>
  <c r="BJ45" i="15"/>
  <c r="BI45" i="15"/>
  <c r="AZ45" i="15"/>
  <c r="AY45" i="15"/>
  <c r="Z45" i="15"/>
  <c r="Y45" i="15"/>
  <c r="N45" i="15"/>
  <c r="AN45" i="15" s="1"/>
  <c r="BL45" i="15" s="1"/>
  <c r="M45" i="15"/>
  <c r="AM45" i="15" s="1"/>
  <c r="BK45" i="15" s="1"/>
  <c r="H45" i="15"/>
  <c r="G45" i="15"/>
  <c r="AZ44" i="15"/>
  <c r="BJ44" i="15" s="1"/>
  <c r="AY44" i="15"/>
  <c r="BI44" i="15" s="1"/>
  <c r="Z44" i="15"/>
  <c r="Y44" i="15"/>
  <c r="H44" i="15"/>
  <c r="N44" i="15" s="1"/>
  <c r="G44" i="15"/>
  <c r="M44" i="15" s="1"/>
  <c r="AM44" i="15" s="1"/>
  <c r="BK44" i="15" s="1"/>
  <c r="BJ43" i="15"/>
  <c r="BI43" i="15"/>
  <c r="AZ43" i="15"/>
  <c r="AY43" i="15"/>
  <c r="Z43" i="15"/>
  <c r="Y43" i="15"/>
  <c r="N43" i="15"/>
  <c r="AN43" i="15" s="1"/>
  <c r="BL43" i="15" s="1"/>
  <c r="M43" i="15"/>
  <c r="AM43" i="15" s="1"/>
  <c r="BK43" i="15" s="1"/>
  <c r="H43" i="15"/>
  <c r="G43" i="15"/>
  <c r="BL42" i="15"/>
  <c r="AZ42" i="15"/>
  <c r="BJ42" i="15" s="1"/>
  <c r="AY42" i="15"/>
  <c r="BI42" i="15" s="1"/>
  <c r="Z42" i="15"/>
  <c r="Y42" i="15"/>
  <c r="H42" i="15"/>
  <c r="N42" i="15" s="1"/>
  <c r="AN42" i="15" s="1"/>
  <c r="G42" i="15"/>
  <c r="M42" i="15" s="1"/>
  <c r="AM42" i="15" s="1"/>
  <c r="BK42" i="15" s="1"/>
  <c r="BJ41" i="15"/>
  <c r="BI41" i="15"/>
  <c r="AZ41" i="15"/>
  <c r="AY41" i="15"/>
  <c r="Z41" i="15"/>
  <c r="Y41" i="15"/>
  <c r="N41" i="15"/>
  <c r="AN41" i="15" s="1"/>
  <c r="BL41" i="15" s="1"/>
  <c r="M41" i="15"/>
  <c r="AM41" i="15" s="1"/>
  <c r="BK41" i="15" s="1"/>
  <c r="H41" i="15"/>
  <c r="G41" i="15"/>
  <c r="AZ40" i="15"/>
  <c r="BJ40" i="15" s="1"/>
  <c r="AY40" i="15"/>
  <c r="BI40" i="15" s="1"/>
  <c r="Z40" i="15"/>
  <c r="Y40" i="15"/>
  <c r="H40" i="15"/>
  <c r="N40" i="15" s="1"/>
  <c r="G40" i="15"/>
  <c r="M40" i="15" s="1"/>
  <c r="AM40" i="15" s="1"/>
  <c r="BK40" i="15" s="1"/>
  <c r="BJ39" i="15"/>
  <c r="BI39" i="15"/>
  <c r="AZ39" i="15"/>
  <c r="AY39" i="15"/>
  <c r="Z39" i="15"/>
  <c r="Y39" i="15"/>
  <c r="N39" i="15"/>
  <c r="AN39" i="15" s="1"/>
  <c r="BL39" i="15" s="1"/>
  <c r="M39" i="15"/>
  <c r="AM39" i="15" s="1"/>
  <c r="BK39" i="15" s="1"/>
  <c r="H39" i="15"/>
  <c r="G39" i="15"/>
  <c r="AZ38" i="15"/>
  <c r="BJ38" i="15" s="1"/>
  <c r="AY38" i="15"/>
  <c r="BI38" i="15" s="1"/>
  <c r="Z38" i="15"/>
  <c r="Y38" i="15"/>
  <c r="H38" i="15"/>
  <c r="N38" i="15" s="1"/>
  <c r="AN38" i="15" s="1"/>
  <c r="BL38" i="15" s="1"/>
  <c r="G38" i="15"/>
  <c r="M38" i="15" s="1"/>
  <c r="AM38" i="15" s="1"/>
  <c r="BK38" i="15" s="1"/>
  <c r="BJ37" i="15"/>
  <c r="BI37" i="15"/>
  <c r="AZ37" i="15"/>
  <c r="AY37" i="15"/>
  <c r="Z37" i="15"/>
  <c r="Y37" i="15"/>
  <c r="N37" i="15"/>
  <c r="AN37" i="15" s="1"/>
  <c r="BL37" i="15" s="1"/>
  <c r="M37" i="15"/>
  <c r="AM37" i="15" s="1"/>
  <c r="BK37" i="15" s="1"/>
  <c r="H37" i="15"/>
  <c r="G37" i="15"/>
  <c r="AZ36" i="15"/>
  <c r="BJ36" i="15" s="1"/>
  <c r="AY36" i="15"/>
  <c r="BI36" i="15" s="1"/>
  <c r="Z36" i="15"/>
  <c r="Y36" i="15"/>
  <c r="H36" i="15"/>
  <c r="N36" i="15" s="1"/>
  <c r="G36" i="15"/>
  <c r="M36" i="15" s="1"/>
  <c r="AM36" i="15" s="1"/>
  <c r="BK36" i="15" s="1"/>
  <c r="BJ35" i="15"/>
  <c r="BI35" i="15"/>
  <c r="AZ35" i="15"/>
  <c r="AY35" i="15"/>
  <c r="Z35" i="15"/>
  <c r="Y35" i="15"/>
  <c r="N35" i="15"/>
  <c r="AN35" i="15" s="1"/>
  <c r="BL35" i="15" s="1"/>
  <c r="M35" i="15"/>
  <c r="AM35" i="15" s="1"/>
  <c r="BK35" i="15" s="1"/>
  <c r="H35" i="15"/>
  <c r="G35" i="15"/>
  <c r="AZ34" i="15"/>
  <c r="BJ34" i="15" s="1"/>
  <c r="AY34" i="15"/>
  <c r="BI34" i="15" s="1"/>
  <c r="Z34" i="15"/>
  <c r="Y34" i="15"/>
  <c r="H34" i="15"/>
  <c r="N34" i="15" s="1"/>
  <c r="AN34" i="15" s="1"/>
  <c r="BL34" i="15" s="1"/>
  <c r="G34" i="15"/>
  <c r="M34" i="15" s="1"/>
  <c r="AM34" i="15" s="1"/>
  <c r="BK34" i="15" s="1"/>
  <c r="BJ33" i="15"/>
  <c r="BI33" i="15"/>
  <c r="AZ33" i="15"/>
  <c r="AY33" i="15"/>
  <c r="Z33" i="15"/>
  <c r="Y33" i="15"/>
  <c r="N33" i="15"/>
  <c r="AN33" i="15" s="1"/>
  <c r="BL33" i="15" s="1"/>
  <c r="M33" i="15"/>
  <c r="AM33" i="15" s="1"/>
  <c r="BK33" i="15" s="1"/>
  <c r="H33" i="15"/>
  <c r="G33" i="15"/>
  <c r="AZ32" i="15"/>
  <c r="BJ32" i="15" s="1"/>
  <c r="AY32" i="15"/>
  <c r="BI32" i="15" s="1"/>
  <c r="Z32" i="15"/>
  <c r="Y32" i="15"/>
  <c r="H32" i="15"/>
  <c r="N32" i="15" s="1"/>
  <c r="G32" i="15"/>
  <c r="M32" i="15" s="1"/>
  <c r="AM32" i="15" s="1"/>
  <c r="BK32" i="15" s="1"/>
  <c r="BJ31" i="15"/>
  <c r="BI31" i="15"/>
  <c r="AZ31" i="15"/>
  <c r="AY31" i="15"/>
  <c r="AN31" i="15"/>
  <c r="BL31" i="15" s="1"/>
  <c r="Z31" i="15"/>
  <c r="Y31" i="15"/>
  <c r="N31" i="15"/>
  <c r="M31" i="15"/>
  <c r="AM31" i="15" s="1"/>
  <c r="BK31" i="15" s="1"/>
  <c r="H31" i="15"/>
  <c r="G31" i="15"/>
  <c r="AZ30" i="15"/>
  <c r="BJ30" i="15" s="1"/>
  <c r="AY30" i="15"/>
  <c r="BI30" i="15" s="1"/>
  <c r="Z30" i="15"/>
  <c r="Y30" i="15"/>
  <c r="H30" i="15"/>
  <c r="N30" i="15" s="1"/>
  <c r="AN30" i="15" s="1"/>
  <c r="BL30" i="15" s="1"/>
  <c r="G30" i="15"/>
  <c r="M30" i="15" s="1"/>
  <c r="AM30" i="15" s="1"/>
  <c r="BK30" i="15" s="1"/>
  <c r="BJ29" i="15"/>
  <c r="BI29" i="15"/>
  <c r="AZ29" i="15"/>
  <c r="AY29" i="15"/>
  <c r="Z29" i="15"/>
  <c r="Y29" i="15"/>
  <c r="N29" i="15"/>
  <c r="AN29" i="15" s="1"/>
  <c r="BL29" i="15" s="1"/>
  <c r="M29" i="15"/>
  <c r="AM29" i="15" s="1"/>
  <c r="BK29" i="15" s="1"/>
  <c r="H29" i="15"/>
  <c r="G29" i="15"/>
  <c r="AZ28" i="15"/>
  <c r="BJ28" i="15" s="1"/>
  <c r="AY28" i="15"/>
  <c r="BI28" i="15" s="1"/>
  <c r="Z28" i="15"/>
  <c r="Y28" i="15"/>
  <c r="H28" i="15"/>
  <c r="N28" i="15" s="1"/>
  <c r="G28" i="15"/>
  <c r="M28" i="15" s="1"/>
  <c r="AM28" i="15" s="1"/>
  <c r="BK28" i="15" s="1"/>
  <c r="BJ27" i="15"/>
  <c r="BI27" i="15"/>
  <c r="AZ27" i="15"/>
  <c r="AY27" i="15"/>
  <c r="AN27" i="15"/>
  <c r="BL27" i="15" s="1"/>
  <c r="Z27" i="15"/>
  <c r="Y27" i="15"/>
  <c r="N27" i="15"/>
  <c r="M27" i="15"/>
  <c r="AM27" i="15" s="1"/>
  <c r="BK27" i="15" s="1"/>
  <c r="H27" i="15"/>
  <c r="G27" i="15"/>
  <c r="AZ26" i="15"/>
  <c r="BJ26" i="15" s="1"/>
  <c r="AY26" i="15"/>
  <c r="BI26" i="15" s="1"/>
  <c r="Z26" i="15"/>
  <c r="Y26" i="15"/>
  <c r="H26" i="15"/>
  <c r="N26" i="15" s="1"/>
  <c r="AN26" i="15" s="1"/>
  <c r="BL26" i="15" s="1"/>
  <c r="G26" i="15"/>
  <c r="M26" i="15" s="1"/>
  <c r="AM26" i="15" s="1"/>
  <c r="BK26" i="15" s="1"/>
  <c r="BJ25" i="15"/>
  <c r="BI25" i="15"/>
  <c r="AZ25" i="15"/>
  <c r="AY25" i="15"/>
  <c r="Z25" i="15"/>
  <c r="Y25" i="15"/>
  <c r="N25" i="15"/>
  <c r="AN25" i="15" s="1"/>
  <c r="BL25" i="15" s="1"/>
  <c r="M25" i="15"/>
  <c r="AM25" i="15" s="1"/>
  <c r="BK25" i="15" s="1"/>
  <c r="H25" i="15"/>
  <c r="G25" i="15"/>
  <c r="AZ24" i="15"/>
  <c r="BJ24" i="15" s="1"/>
  <c r="AY24" i="15"/>
  <c r="BI24" i="15" s="1"/>
  <c r="Z24" i="15"/>
  <c r="Y24" i="15"/>
  <c r="H24" i="15"/>
  <c r="N24" i="15" s="1"/>
  <c r="G24" i="15"/>
  <c r="M24" i="15" s="1"/>
  <c r="AM24" i="15" s="1"/>
  <c r="BK24" i="15" s="1"/>
  <c r="BJ23" i="15"/>
  <c r="BI23" i="15"/>
  <c r="AZ23" i="15"/>
  <c r="AY23" i="15"/>
  <c r="AN23" i="15"/>
  <c r="BL23" i="15" s="1"/>
  <c r="Z23" i="15"/>
  <c r="Y23" i="15"/>
  <c r="N23" i="15"/>
  <c r="M23" i="15"/>
  <c r="AM23" i="15" s="1"/>
  <c r="BK23" i="15" s="1"/>
  <c r="H23" i="15"/>
  <c r="G23" i="15"/>
  <c r="AZ22" i="15"/>
  <c r="BJ22" i="15" s="1"/>
  <c r="AY22" i="15"/>
  <c r="BI22" i="15" s="1"/>
  <c r="Z22" i="15"/>
  <c r="Y22" i="15"/>
  <c r="H22" i="15"/>
  <c r="N22" i="15" s="1"/>
  <c r="AN22" i="15" s="1"/>
  <c r="BL22" i="15" s="1"/>
  <c r="G22" i="15"/>
  <c r="M22" i="15" s="1"/>
  <c r="AM22" i="15" s="1"/>
  <c r="BK22" i="15" s="1"/>
  <c r="BJ21" i="15"/>
  <c r="BI21" i="15"/>
  <c r="AZ21" i="15"/>
  <c r="AY21" i="15"/>
  <c r="Z21" i="15"/>
  <c r="Y21" i="15"/>
  <c r="N21" i="15"/>
  <c r="AN21" i="15" s="1"/>
  <c r="BL21" i="15" s="1"/>
  <c r="M21" i="15"/>
  <c r="AM21" i="15" s="1"/>
  <c r="BK21" i="15" s="1"/>
  <c r="H21" i="15"/>
  <c r="G21" i="15"/>
  <c r="AZ20" i="15"/>
  <c r="BJ20" i="15" s="1"/>
  <c r="AY20" i="15"/>
  <c r="BI20" i="15" s="1"/>
  <c r="Z20" i="15"/>
  <c r="Y20" i="15"/>
  <c r="H20" i="15"/>
  <c r="N20" i="15" s="1"/>
  <c r="G20" i="15"/>
  <c r="M20" i="15" s="1"/>
  <c r="AM20" i="15" s="1"/>
  <c r="BK20" i="15" s="1"/>
  <c r="BJ19" i="15"/>
  <c r="BI19" i="15"/>
  <c r="AZ19" i="15"/>
  <c r="AY19" i="15"/>
  <c r="AN19" i="15"/>
  <c r="BL19" i="15" s="1"/>
  <c r="Z19" i="15"/>
  <c r="Y19" i="15"/>
  <c r="N19" i="15"/>
  <c r="M19" i="15"/>
  <c r="AM19" i="15" s="1"/>
  <c r="BK19" i="15" s="1"/>
  <c r="H19" i="15"/>
  <c r="G19" i="15"/>
  <c r="AZ18" i="15"/>
  <c r="BJ18" i="15" s="1"/>
  <c r="AY18" i="15"/>
  <c r="BI18" i="15" s="1"/>
  <c r="Z18" i="15"/>
  <c r="Y18" i="15"/>
  <c r="H18" i="15"/>
  <c r="N18" i="15" s="1"/>
  <c r="AN18" i="15" s="1"/>
  <c r="BL18" i="15" s="1"/>
  <c r="G18" i="15"/>
  <c r="M18" i="15" s="1"/>
  <c r="AM18" i="15" s="1"/>
  <c r="BK18" i="15" s="1"/>
  <c r="BJ17" i="15"/>
  <c r="BI17" i="15"/>
  <c r="AZ17" i="15"/>
  <c r="AY17" i="15"/>
  <c r="Z17" i="15"/>
  <c r="Y17" i="15"/>
  <c r="N17" i="15"/>
  <c r="AN17" i="15" s="1"/>
  <c r="BL17" i="15" s="1"/>
  <c r="M17" i="15"/>
  <c r="AM17" i="15" s="1"/>
  <c r="BK17" i="15" s="1"/>
  <c r="H17" i="15"/>
  <c r="G17" i="15"/>
  <c r="AZ16" i="15"/>
  <c r="BJ16" i="15" s="1"/>
  <c r="AY16" i="15"/>
  <c r="BI16" i="15" s="1"/>
  <c r="Z16" i="15"/>
  <c r="Y16" i="15"/>
  <c r="H16" i="15"/>
  <c r="N16" i="15" s="1"/>
  <c r="G16" i="15"/>
  <c r="M16" i="15" s="1"/>
  <c r="AM16" i="15" s="1"/>
  <c r="BK16" i="15" s="1"/>
  <c r="BJ15" i="15"/>
  <c r="BI15" i="15"/>
  <c r="AZ15" i="15"/>
  <c r="AY15" i="15"/>
  <c r="AN15" i="15"/>
  <c r="BL15" i="15" s="1"/>
  <c r="Z15" i="15"/>
  <c r="Y15" i="15"/>
  <c r="N15" i="15"/>
  <c r="M15" i="15"/>
  <c r="AM15" i="15" s="1"/>
  <c r="BK15" i="15" s="1"/>
  <c r="H15" i="15"/>
  <c r="G15" i="15"/>
  <c r="AZ14" i="15"/>
  <c r="BJ14" i="15" s="1"/>
  <c r="AY14" i="15"/>
  <c r="BI14" i="15" s="1"/>
  <c r="Z14" i="15"/>
  <c r="Y14" i="15"/>
  <c r="H14" i="15"/>
  <c r="N14" i="15" s="1"/>
  <c r="AN14" i="15" s="1"/>
  <c r="BL14" i="15" s="1"/>
  <c r="G14" i="15"/>
  <c r="M14" i="15" s="1"/>
  <c r="AM14" i="15" s="1"/>
  <c r="BK14" i="15" s="1"/>
  <c r="BJ13" i="15"/>
  <c r="BI13" i="15"/>
  <c r="AZ13" i="15"/>
  <c r="AY13" i="15"/>
  <c r="Z13" i="15"/>
  <c r="Y13" i="15"/>
  <c r="N13" i="15"/>
  <c r="AN13" i="15" s="1"/>
  <c r="BL13" i="15" s="1"/>
  <c r="M13" i="15"/>
  <c r="AM13" i="15" s="1"/>
  <c r="BK13" i="15" s="1"/>
  <c r="H13" i="15"/>
  <c r="G13" i="15"/>
  <c r="AZ12" i="15"/>
  <c r="BJ12" i="15" s="1"/>
  <c r="AY12" i="15"/>
  <c r="BI12" i="15" s="1"/>
  <c r="Z12" i="15"/>
  <c r="Y12" i="15"/>
  <c r="H12" i="15"/>
  <c r="N12" i="15" s="1"/>
  <c r="G12" i="15"/>
  <c r="M12" i="15" s="1"/>
  <c r="AM12" i="15" s="1"/>
  <c r="BK12" i="15" s="1"/>
  <c r="BJ11" i="15"/>
  <c r="BI11" i="15"/>
  <c r="AZ11" i="15"/>
  <c r="AY11" i="15"/>
  <c r="AN11" i="15"/>
  <c r="BL11" i="15" s="1"/>
  <c r="Z11" i="15"/>
  <c r="Y11" i="15"/>
  <c r="N11" i="15"/>
  <c r="M11" i="15"/>
  <c r="AM11" i="15" s="1"/>
  <c r="BK11" i="15" s="1"/>
  <c r="H11" i="15"/>
  <c r="G11" i="15"/>
  <c r="AZ10" i="15"/>
  <c r="BJ10" i="15" s="1"/>
  <c r="AY10" i="15"/>
  <c r="BI10" i="15" s="1"/>
  <c r="Z10" i="15"/>
  <c r="Y10" i="15"/>
  <c r="H10" i="15"/>
  <c r="N10" i="15" s="1"/>
  <c r="AN10" i="15" s="1"/>
  <c r="BL10" i="15" s="1"/>
  <c r="G10" i="15"/>
  <c r="M10" i="15" s="1"/>
  <c r="AM10" i="15" s="1"/>
  <c r="BK10" i="15" s="1"/>
  <c r="BJ9" i="15"/>
  <c r="BI9" i="15"/>
  <c r="AZ9" i="15"/>
  <c r="AY9" i="15"/>
  <c r="Z9" i="15"/>
  <c r="Y9" i="15"/>
  <c r="N9" i="15"/>
  <c r="AN9" i="15" s="1"/>
  <c r="BL9" i="15" s="1"/>
  <c r="M9" i="15"/>
  <c r="AM9" i="15" s="1"/>
  <c r="BK9" i="15" s="1"/>
  <c r="H9" i="15"/>
  <c r="G9" i="15"/>
  <c r="AZ8" i="15"/>
  <c r="BJ8" i="15" s="1"/>
  <c r="AY8" i="15"/>
  <c r="BI8" i="15" s="1"/>
  <c r="Z8" i="15"/>
  <c r="Y8" i="15"/>
  <c r="H8" i="15"/>
  <c r="N8" i="15" s="1"/>
  <c r="G8" i="15"/>
  <c r="M8" i="15" s="1"/>
  <c r="AM8" i="15" s="1"/>
  <c r="BK8" i="15" s="1"/>
  <c r="BJ7" i="15"/>
  <c r="BI7" i="15"/>
  <c r="AZ7" i="15"/>
  <c r="AY7" i="15"/>
  <c r="AN7" i="15"/>
  <c r="BL7" i="15" s="1"/>
  <c r="Z7" i="15"/>
  <c r="Y7" i="15"/>
  <c r="N7" i="15"/>
  <c r="M7" i="15"/>
  <c r="AM7" i="15" s="1"/>
  <c r="BK7" i="15" s="1"/>
  <c r="H7" i="15"/>
  <c r="G7" i="15"/>
  <c r="BH53" i="14"/>
  <c r="BG53" i="14"/>
  <c r="BF53" i="14"/>
  <c r="BE53" i="14"/>
  <c r="BD53" i="14"/>
  <c r="BC53" i="14"/>
  <c r="BB53" i="14"/>
  <c r="BA53" i="14"/>
  <c r="AZ53" i="14"/>
  <c r="AX53" i="14"/>
  <c r="AW53" i="14"/>
  <c r="AV53" i="14"/>
  <c r="AU53" i="14"/>
  <c r="AY53" i="14" s="1"/>
  <c r="AT53" i="14"/>
  <c r="AS53" i="14"/>
  <c r="AR53" i="14"/>
  <c r="AQ53" i="14"/>
  <c r="BI53" i="14" s="1"/>
  <c r="AP53" i="14"/>
  <c r="AO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X53" i="14"/>
  <c r="W53" i="14"/>
  <c r="V53" i="14"/>
  <c r="U53" i="14"/>
  <c r="T53" i="14"/>
  <c r="S53" i="14"/>
  <c r="R53" i="14"/>
  <c r="Q53" i="14"/>
  <c r="P53" i="14"/>
  <c r="Z53" i="14" s="1"/>
  <c r="O53" i="14"/>
  <c r="Y53" i="14" s="1"/>
  <c r="L53" i="14"/>
  <c r="K53" i="14"/>
  <c r="J53" i="14"/>
  <c r="I53" i="14"/>
  <c r="F53" i="14"/>
  <c r="E53" i="14"/>
  <c r="D53" i="14"/>
  <c r="H53" i="14" s="1"/>
  <c r="N53" i="14" s="1"/>
  <c r="AN53" i="14" s="1"/>
  <c r="C53" i="14"/>
  <c r="G53" i="14" s="1"/>
  <c r="M53" i="14" s="1"/>
  <c r="BJ52" i="14"/>
  <c r="BI52" i="14"/>
  <c r="AZ52" i="14"/>
  <c r="AY52" i="14"/>
  <c r="AN52" i="14"/>
  <c r="BL52" i="14" s="1"/>
  <c r="Z52" i="14"/>
  <c r="Y52" i="14"/>
  <c r="N52" i="14"/>
  <c r="M52" i="14"/>
  <c r="AM52" i="14" s="1"/>
  <c r="BK52" i="14" s="1"/>
  <c r="H52" i="14"/>
  <c r="G52" i="14"/>
  <c r="AZ51" i="14"/>
  <c r="BJ51" i="14" s="1"/>
  <c r="AY51" i="14"/>
  <c r="BI51" i="14" s="1"/>
  <c r="Z51" i="14"/>
  <c r="Y51" i="14"/>
  <c r="H51" i="14"/>
  <c r="N51" i="14" s="1"/>
  <c r="G51" i="14"/>
  <c r="M51" i="14" s="1"/>
  <c r="AM51" i="14" s="1"/>
  <c r="BK51" i="14" s="1"/>
  <c r="BJ50" i="14"/>
  <c r="BI50" i="14"/>
  <c r="AZ50" i="14"/>
  <c r="AY50" i="14"/>
  <c r="AN50" i="14"/>
  <c r="BL50" i="14" s="1"/>
  <c r="Z50" i="14"/>
  <c r="Y50" i="14"/>
  <c r="N50" i="14"/>
  <c r="M50" i="14"/>
  <c r="AM50" i="14" s="1"/>
  <c r="BK50" i="14" s="1"/>
  <c r="H50" i="14"/>
  <c r="G50" i="14"/>
  <c r="AZ49" i="14"/>
  <c r="BJ49" i="14" s="1"/>
  <c r="AY49" i="14"/>
  <c r="BI49" i="14" s="1"/>
  <c r="Z49" i="14"/>
  <c r="Y49" i="14"/>
  <c r="H49" i="14"/>
  <c r="N49" i="14" s="1"/>
  <c r="AN49" i="14" s="1"/>
  <c r="BL49" i="14" s="1"/>
  <c r="G49" i="14"/>
  <c r="M49" i="14" s="1"/>
  <c r="AM49" i="14" s="1"/>
  <c r="BK49" i="14" s="1"/>
  <c r="BJ48" i="14"/>
  <c r="BI48" i="14"/>
  <c r="AZ48" i="14"/>
  <c r="AY48" i="14"/>
  <c r="AN48" i="14"/>
  <c r="BL48" i="14" s="1"/>
  <c r="Z48" i="14"/>
  <c r="Y48" i="14"/>
  <c r="N48" i="14"/>
  <c r="M48" i="14"/>
  <c r="AM48" i="14" s="1"/>
  <c r="BK48" i="14" s="1"/>
  <c r="H48" i="14"/>
  <c r="G48" i="14"/>
  <c r="AZ47" i="14"/>
  <c r="BJ47" i="14" s="1"/>
  <c r="AY47" i="14"/>
  <c r="BI47" i="14" s="1"/>
  <c r="Z47" i="14"/>
  <c r="Y47" i="14"/>
  <c r="H47" i="14"/>
  <c r="N47" i="14" s="1"/>
  <c r="G47" i="14"/>
  <c r="M47" i="14" s="1"/>
  <c r="AM47" i="14" s="1"/>
  <c r="BK47" i="14" s="1"/>
  <c r="BJ46" i="14"/>
  <c r="BI46" i="14"/>
  <c r="AZ46" i="14"/>
  <c r="AY46" i="14"/>
  <c r="AN46" i="14"/>
  <c r="BL46" i="14" s="1"/>
  <c r="Z46" i="14"/>
  <c r="Y46" i="14"/>
  <c r="N46" i="14"/>
  <c r="M46" i="14"/>
  <c r="AM46" i="14" s="1"/>
  <c r="BK46" i="14" s="1"/>
  <c r="H46" i="14"/>
  <c r="G46" i="14"/>
  <c r="AZ45" i="14"/>
  <c r="BJ45" i="14" s="1"/>
  <c r="AY45" i="14"/>
  <c r="BI45" i="14" s="1"/>
  <c r="Z45" i="14"/>
  <c r="Y45" i="14"/>
  <c r="H45" i="14"/>
  <c r="N45" i="14" s="1"/>
  <c r="AN45" i="14" s="1"/>
  <c r="BL45" i="14" s="1"/>
  <c r="G45" i="14"/>
  <c r="M45" i="14" s="1"/>
  <c r="AM45" i="14" s="1"/>
  <c r="BK45" i="14" s="1"/>
  <c r="BJ44" i="14"/>
  <c r="BI44" i="14"/>
  <c r="AZ44" i="14"/>
  <c r="AY44" i="14"/>
  <c r="AN44" i="14"/>
  <c r="BL44" i="14" s="1"/>
  <c r="Z44" i="14"/>
  <c r="Y44" i="14"/>
  <c r="N44" i="14"/>
  <c r="M44" i="14"/>
  <c r="AM44" i="14" s="1"/>
  <c r="BK44" i="14" s="1"/>
  <c r="H44" i="14"/>
  <c r="G44" i="14"/>
  <c r="AZ43" i="14"/>
  <c r="BJ43" i="14" s="1"/>
  <c r="AY43" i="14"/>
  <c r="BI43" i="14" s="1"/>
  <c r="Z43" i="14"/>
  <c r="Y43" i="14"/>
  <c r="H43" i="14"/>
  <c r="N43" i="14" s="1"/>
  <c r="G43" i="14"/>
  <c r="M43" i="14" s="1"/>
  <c r="AM43" i="14" s="1"/>
  <c r="BK43" i="14" s="1"/>
  <c r="BJ42" i="14"/>
  <c r="BI42" i="14"/>
  <c r="AZ42" i="14"/>
  <c r="AY42" i="14"/>
  <c r="AN42" i="14"/>
  <c r="BL42" i="14" s="1"/>
  <c r="Z42" i="14"/>
  <c r="Y42" i="14"/>
  <c r="N42" i="14"/>
  <c r="M42" i="14"/>
  <c r="AM42" i="14" s="1"/>
  <c r="BK42" i="14" s="1"/>
  <c r="H42" i="14"/>
  <c r="G42" i="14"/>
  <c r="AZ41" i="14"/>
  <c r="BJ41" i="14" s="1"/>
  <c r="AY41" i="14"/>
  <c r="BI41" i="14" s="1"/>
  <c r="Z41" i="14"/>
  <c r="Y41" i="14"/>
  <c r="H41" i="14"/>
  <c r="N41" i="14" s="1"/>
  <c r="AN41" i="14" s="1"/>
  <c r="BL41" i="14" s="1"/>
  <c r="G41" i="14"/>
  <c r="M41" i="14" s="1"/>
  <c r="AM41" i="14" s="1"/>
  <c r="BK41" i="14" s="1"/>
  <c r="BJ40" i="14"/>
  <c r="BI40" i="14"/>
  <c r="AZ40" i="14"/>
  <c r="AY40" i="14"/>
  <c r="AN40" i="14"/>
  <c r="BL40" i="14" s="1"/>
  <c r="Z40" i="14"/>
  <c r="Y40" i="14"/>
  <c r="N40" i="14"/>
  <c r="M40" i="14"/>
  <c r="AM40" i="14" s="1"/>
  <c r="BK40" i="14" s="1"/>
  <c r="H40" i="14"/>
  <c r="G40" i="14"/>
  <c r="AZ39" i="14"/>
  <c r="BJ39" i="14" s="1"/>
  <c r="AY39" i="14"/>
  <c r="BI39" i="14" s="1"/>
  <c r="Z39" i="14"/>
  <c r="Y39" i="14"/>
  <c r="H39" i="14"/>
  <c r="N39" i="14" s="1"/>
  <c r="AN39" i="14" s="1"/>
  <c r="BL39" i="14" s="1"/>
  <c r="G39" i="14"/>
  <c r="M39" i="14" s="1"/>
  <c r="AM39" i="14" s="1"/>
  <c r="BK39" i="14" s="1"/>
  <c r="BJ38" i="14"/>
  <c r="BI38" i="14"/>
  <c r="AZ38" i="14"/>
  <c r="AY38" i="14"/>
  <c r="Z38" i="14"/>
  <c r="Y38" i="14"/>
  <c r="N38" i="14"/>
  <c r="AN38" i="14" s="1"/>
  <c r="BL38" i="14" s="1"/>
  <c r="M38" i="14"/>
  <c r="AM38" i="14" s="1"/>
  <c r="BK38" i="14" s="1"/>
  <c r="H38" i="14"/>
  <c r="G38" i="14"/>
  <c r="AZ37" i="14"/>
  <c r="BJ37" i="14" s="1"/>
  <c r="AY37" i="14"/>
  <c r="BI37" i="14" s="1"/>
  <c r="Z37" i="14"/>
  <c r="Y37" i="14"/>
  <c r="H37" i="14"/>
  <c r="N37" i="14" s="1"/>
  <c r="AN37" i="14" s="1"/>
  <c r="BL37" i="14" s="1"/>
  <c r="G37" i="14"/>
  <c r="M37" i="14" s="1"/>
  <c r="AM37" i="14" s="1"/>
  <c r="BK37" i="14" s="1"/>
  <c r="BJ36" i="14"/>
  <c r="BI36" i="14"/>
  <c r="AZ36" i="14"/>
  <c r="AY36" i="14"/>
  <c r="Z36" i="14"/>
  <c r="Y36" i="14"/>
  <c r="N36" i="14"/>
  <c r="AN36" i="14" s="1"/>
  <c r="BL36" i="14" s="1"/>
  <c r="M36" i="14"/>
  <c r="AM36" i="14" s="1"/>
  <c r="BK36" i="14" s="1"/>
  <c r="H36" i="14"/>
  <c r="G36" i="14"/>
  <c r="AZ35" i="14"/>
  <c r="BJ35" i="14" s="1"/>
  <c r="AY35" i="14"/>
  <c r="BI35" i="14" s="1"/>
  <c r="Z35" i="14"/>
  <c r="Y35" i="14"/>
  <c r="H35" i="14"/>
  <c r="N35" i="14" s="1"/>
  <c r="AN35" i="14" s="1"/>
  <c r="BL35" i="14" s="1"/>
  <c r="G35" i="14"/>
  <c r="M35" i="14" s="1"/>
  <c r="AM35" i="14" s="1"/>
  <c r="BK35" i="14" s="1"/>
  <c r="BJ34" i="14"/>
  <c r="BI34" i="14"/>
  <c r="AZ34" i="14"/>
  <c r="AY34" i="14"/>
  <c r="Z34" i="14"/>
  <c r="Y34" i="14"/>
  <c r="N34" i="14"/>
  <c r="AN34" i="14" s="1"/>
  <c r="BL34" i="14" s="1"/>
  <c r="M34" i="14"/>
  <c r="AM34" i="14" s="1"/>
  <c r="BK34" i="14" s="1"/>
  <c r="H34" i="14"/>
  <c r="G34" i="14"/>
  <c r="AZ33" i="14"/>
  <c r="BJ33" i="14" s="1"/>
  <c r="AY33" i="14"/>
  <c r="BI33" i="14" s="1"/>
  <c r="Z33" i="14"/>
  <c r="Y33" i="14"/>
  <c r="H33" i="14"/>
  <c r="N33" i="14" s="1"/>
  <c r="AN33" i="14" s="1"/>
  <c r="BL33" i="14" s="1"/>
  <c r="G33" i="14"/>
  <c r="M33" i="14" s="1"/>
  <c r="AM33" i="14" s="1"/>
  <c r="BK33" i="14" s="1"/>
  <c r="BJ32" i="14"/>
  <c r="BI32" i="14"/>
  <c r="AZ32" i="14"/>
  <c r="AY32" i="14"/>
  <c r="Z32" i="14"/>
  <c r="Y32" i="14"/>
  <c r="N32" i="14"/>
  <c r="AN32" i="14" s="1"/>
  <c r="BL32" i="14" s="1"/>
  <c r="M32" i="14"/>
  <c r="AM32" i="14" s="1"/>
  <c r="BK32" i="14" s="1"/>
  <c r="H32" i="14"/>
  <c r="G32" i="14"/>
  <c r="AZ31" i="14"/>
  <c r="BJ31" i="14" s="1"/>
  <c r="AY31" i="14"/>
  <c r="BI31" i="14" s="1"/>
  <c r="Z31" i="14"/>
  <c r="Y31" i="14"/>
  <c r="H31" i="14"/>
  <c r="N31" i="14" s="1"/>
  <c r="AN31" i="14" s="1"/>
  <c r="BL31" i="14" s="1"/>
  <c r="G31" i="14"/>
  <c r="M31" i="14" s="1"/>
  <c r="AM31" i="14" s="1"/>
  <c r="BK31" i="14" s="1"/>
  <c r="BJ30" i="14"/>
  <c r="BI30" i="14"/>
  <c r="AZ30" i="14"/>
  <c r="AY30" i="14"/>
  <c r="Z30" i="14"/>
  <c r="Y30" i="14"/>
  <c r="N30" i="14"/>
  <c r="AN30" i="14" s="1"/>
  <c r="BL30" i="14" s="1"/>
  <c r="M30" i="14"/>
  <c r="AM30" i="14" s="1"/>
  <c r="BK30" i="14" s="1"/>
  <c r="H30" i="14"/>
  <c r="G30" i="14"/>
  <c r="AZ29" i="14"/>
  <c r="BJ29" i="14" s="1"/>
  <c r="AY29" i="14"/>
  <c r="BI29" i="14" s="1"/>
  <c r="Z29" i="14"/>
  <c r="Y29" i="14"/>
  <c r="H29" i="14"/>
  <c r="N29" i="14" s="1"/>
  <c r="AN29" i="14" s="1"/>
  <c r="BL29" i="14" s="1"/>
  <c r="G29" i="14"/>
  <c r="M29" i="14" s="1"/>
  <c r="AM29" i="14" s="1"/>
  <c r="BK29" i="14" s="1"/>
  <c r="BJ28" i="14"/>
  <c r="BI28" i="14"/>
  <c r="AZ28" i="14"/>
  <c r="AY28" i="14"/>
  <c r="Z28" i="14"/>
  <c r="Y28" i="14"/>
  <c r="N28" i="14"/>
  <c r="AN28" i="14" s="1"/>
  <c r="BL28" i="14" s="1"/>
  <c r="M28" i="14"/>
  <c r="AM28" i="14" s="1"/>
  <c r="BK28" i="14" s="1"/>
  <c r="H28" i="14"/>
  <c r="G28" i="14"/>
  <c r="AZ27" i="14"/>
  <c r="BJ27" i="14" s="1"/>
  <c r="AY27" i="14"/>
  <c r="BI27" i="14" s="1"/>
  <c r="Z27" i="14"/>
  <c r="Y27" i="14"/>
  <c r="H27" i="14"/>
  <c r="N27" i="14" s="1"/>
  <c r="AN27" i="14" s="1"/>
  <c r="BL27" i="14" s="1"/>
  <c r="G27" i="14"/>
  <c r="M27" i="14" s="1"/>
  <c r="AM27" i="14" s="1"/>
  <c r="BK27" i="14" s="1"/>
  <c r="BJ26" i="14"/>
  <c r="BI26" i="14"/>
  <c r="AZ26" i="14"/>
  <c r="AY26" i="14"/>
  <c r="Z26" i="14"/>
  <c r="Y26" i="14"/>
  <c r="N26" i="14"/>
  <c r="AN26" i="14" s="1"/>
  <c r="BL26" i="14" s="1"/>
  <c r="M26" i="14"/>
  <c r="AM26" i="14" s="1"/>
  <c r="BK26" i="14" s="1"/>
  <c r="H26" i="14"/>
  <c r="G26" i="14"/>
  <c r="AZ25" i="14"/>
  <c r="BJ25" i="14" s="1"/>
  <c r="AY25" i="14"/>
  <c r="BI25" i="14" s="1"/>
  <c r="Z25" i="14"/>
  <c r="Y25" i="14"/>
  <c r="H25" i="14"/>
  <c r="N25" i="14" s="1"/>
  <c r="AN25" i="14" s="1"/>
  <c r="BL25" i="14" s="1"/>
  <c r="G25" i="14"/>
  <c r="M25" i="14" s="1"/>
  <c r="AM25" i="14" s="1"/>
  <c r="BK25" i="14" s="1"/>
  <c r="BJ24" i="14"/>
  <c r="BI24" i="14"/>
  <c r="AZ24" i="14"/>
  <c r="AY24" i="14"/>
  <c r="Z24" i="14"/>
  <c r="Y24" i="14"/>
  <c r="N24" i="14"/>
  <c r="AN24" i="14" s="1"/>
  <c r="BL24" i="14" s="1"/>
  <c r="M24" i="14"/>
  <c r="AM24" i="14" s="1"/>
  <c r="BK24" i="14" s="1"/>
  <c r="H24" i="14"/>
  <c r="G24" i="14"/>
  <c r="AZ23" i="14"/>
  <c r="BJ23" i="14" s="1"/>
  <c r="AY23" i="14"/>
  <c r="BI23" i="14" s="1"/>
  <c r="Z23" i="14"/>
  <c r="Y23" i="14"/>
  <c r="H23" i="14"/>
  <c r="N23" i="14" s="1"/>
  <c r="AN23" i="14" s="1"/>
  <c r="BL23" i="14" s="1"/>
  <c r="G23" i="14"/>
  <c r="M23" i="14" s="1"/>
  <c r="AM23" i="14" s="1"/>
  <c r="BK23" i="14" s="1"/>
  <c r="BJ22" i="14"/>
  <c r="BI22" i="14"/>
  <c r="AZ22" i="14"/>
  <c r="AY22" i="14"/>
  <c r="Z22" i="14"/>
  <c r="Y22" i="14"/>
  <c r="N22" i="14"/>
  <c r="AN22" i="14" s="1"/>
  <c r="BL22" i="14" s="1"/>
  <c r="M22" i="14"/>
  <c r="AM22" i="14" s="1"/>
  <c r="BK22" i="14" s="1"/>
  <c r="H22" i="14"/>
  <c r="G22" i="14"/>
  <c r="AZ21" i="14"/>
  <c r="BJ21" i="14" s="1"/>
  <c r="AY21" i="14"/>
  <c r="BI21" i="14" s="1"/>
  <c r="Z21" i="14"/>
  <c r="Y21" i="14"/>
  <c r="H21" i="14"/>
  <c r="N21" i="14" s="1"/>
  <c r="AN21" i="14" s="1"/>
  <c r="BL21" i="14" s="1"/>
  <c r="G21" i="14"/>
  <c r="M21" i="14" s="1"/>
  <c r="AZ20" i="14"/>
  <c r="BJ20" i="14" s="1"/>
  <c r="AY20" i="14"/>
  <c r="BI20" i="14" s="1"/>
  <c r="Z20" i="14"/>
  <c r="Y20" i="14"/>
  <c r="H20" i="14"/>
  <c r="N20" i="14" s="1"/>
  <c r="AN20" i="14" s="1"/>
  <c r="BL20" i="14" s="1"/>
  <c r="G20" i="14"/>
  <c r="M20" i="14" s="1"/>
  <c r="AM20" i="14" s="1"/>
  <c r="BK20" i="14" s="1"/>
  <c r="BJ19" i="14"/>
  <c r="BI19" i="14"/>
  <c r="AZ19" i="14"/>
  <c r="AY19" i="14"/>
  <c r="Z19" i="14"/>
  <c r="Y19" i="14"/>
  <c r="N19" i="14"/>
  <c r="AN19" i="14" s="1"/>
  <c r="BL19" i="14" s="1"/>
  <c r="M19" i="14"/>
  <c r="AM19" i="14" s="1"/>
  <c r="BK19" i="14" s="1"/>
  <c r="H19" i="14"/>
  <c r="G19" i="14"/>
  <c r="AZ18" i="14"/>
  <c r="BJ18" i="14" s="1"/>
  <c r="AY18" i="14"/>
  <c r="BI18" i="14" s="1"/>
  <c r="Z18" i="14"/>
  <c r="Y18" i="14"/>
  <c r="H18" i="14"/>
  <c r="N18" i="14" s="1"/>
  <c r="AN18" i="14" s="1"/>
  <c r="BL18" i="14" s="1"/>
  <c r="G18" i="14"/>
  <c r="M18" i="14" s="1"/>
  <c r="BJ17" i="14"/>
  <c r="BI17" i="14"/>
  <c r="AZ17" i="14"/>
  <c r="AY17" i="14"/>
  <c r="Z17" i="14"/>
  <c r="Y17" i="14"/>
  <c r="N17" i="14"/>
  <c r="AN17" i="14" s="1"/>
  <c r="BL17" i="14" s="1"/>
  <c r="M17" i="14"/>
  <c r="AM17" i="14" s="1"/>
  <c r="BK17" i="14" s="1"/>
  <c r="H17" i="14"/>
  <c r="G17" i="14"/>
  <c r="AZ16" i="14"/>
  <c r="BJ16" i="14" s="1"/>
  <c r="AY16" i="14"/>
  <c r="BI16" i="14" s="1"/>
  <c r="Z16" i="14"/>
  <c r="Y16" i="14"/>
  <c r="H16" i="14"/>
  <c r="N16" i="14" s="1"/>
  <c r="AN16" i="14" s="1"/>
  <c r="BL16" i="14" s="1"/>
  <c r="G16" i="14"/>
  <c r="M16" i="14" s="1"/>
  <c r="AM16" i="14" s="1"/>
  <c r="BK16" i="14" s="1"/>
  <c r="BJ15" i="14"/>
  <c r="BI15" i="14"/>
  <c r="AZ15" i="14"/>
  <c r="AY15" i="14"/>
  <c r="Z15" i="14"/>
  <c r="Y15" i="14"/>
  <c r="N15" i="14"/>
  <c r="AN15" i="14" s="1"/>
  <c r="BL15" i="14" s="1"/>
  <c r="M15" i="14"/>
  <c r="AM15" i="14" s="1"/>
  <c r="BK15" i="14" s="1"/>
  <c r="H15" i="14"/>
  <c r="G15" i="14"/>
  <c r="AZ14" i="14"/>
  <c r="BJ14" i="14" s="1"/>
  <c r="AY14" i="14"/>
  <c r="BI14" i="14" s="1"/>
  <c r="Z14" i="14"/>
  <c r="Y14" i="14"/>
  <c r="H14" i="14"/>
  <c r="N14" i="14" s="1"/>
  <c r="AN14" i="14" s="1"/>
  <c r="BL14" i="14" s="1"/>
  <c r="G14" i="14"/>
  <c r="M14" i="14" s="1"/>
  <c r="BJ13" i="14"/>
  <c r="BI13" i="14"/>
  <c r="AZ13" i="14"/>
  <c r="AY13" i="14"/>
  <c r="Z13" i="14"/>
  <c r="Y13" i="14"/>
  <c r="N13" i="14"/>
  <c r="AN13" i="14" s="1"/>
  <c r="BL13" i="14" s="1"/>
  <c r="M13" i="14"/>
  <c r="AM13" i="14" s="1"/>
  <c r="BK13" i="14" s="1"/>
  <c r="H13" i="14"/>
  <c r="G13" i="14"/>
  <c r="AZ12" i="14"/>
  <c r="BJ12" i="14" s="1"/>
  <c r="AY12" i="14"/>
  <c r="BI12" i="14" s="1"/>
  <c r="Z12" i="14"/>
  <c r="Y12" i="14"/>
  <c r="H12" i="14"/>
  <c r="N12" i="14" s="1"/>
  <c r="AN12" i="14" s="1"/>
  <c r="BL12" i="14" s="1"/>
  <c r="G12" i="14"/>
  <c r="M12" i="14" s="1"/>
  <c r="AM12" i="14" s="1"/>
  <c r="BK12" i="14" s="1"/>
  <c r="BJ11" i="14"/>
  <c r="BI11" i="14"/>
  <c r="AZ11" i="14"/>
  <c r="AY11" i="14"/>
  <c r="Z11" i="14"/>
  <c r="Y11" i="14"/>
  <c r="N11" i="14"/>
  <c r="AN11" i="14" s="1"/>
  <c r="BL11" i="14" s="1"/>
  <c r="M11" i="14"/>
  <c r="AM11" i="14" s="1"/>
  <c r="BK11" i="14" s="1"/>
  <c r="H11" i="14"/>
  <c r="G11" i="14"/>
  <c r="AZ10" i="14"/>
  <c r="BJ10" i="14" s="1"/>
  <c r="AY10" i="14"/>
  <c r="BI10" i="14" s="1"/>
  <c r="Z10" i="14"/>
  <c r="Y10" i="14"/>
  <c r="H10" i="14"/>
  <c r="N10" i="14" s="1"/>
  <c r="AN10" i="14" s="1"/>
  <c r="BL10" i="14" s="1"/>
  <c r="G10" i="14"/>
  <c r="M10" i="14" s="1"/>
  <c r="BJ9" i="14"/>
  <c r="BI9" i="14"/>
  <c r="AZ9" i="14"/>
  <c r="AY9" i="14"/>
  <c r="Z9" i="14"/>
  <c r="Y9" i="14"/>
  <c r="N9" i="14"/>
  <c r="AN9" i="14" s="1"/>
  <c r="BL9" i="14" s="1"/>
  <c r="M9" i="14"/>
  <c r="AM9" i="14" s="1"/>
  <c r="BK9" i="14" s="1"/>
  <c r="H9" i="14"/>
  <c r="G9" i="14"/>
  <c r="AZ8" i="14"/>
  <c r="BJ8" i="14" s="1"/>
  <c r="AY8" i="14"/>
  <c r="BI8" i="14" s="1"/>
  <c r="Z8" i="14"/>
  <c r="Y8" i="14"/>
  <c r="H8" i="14"/>
  <c r="N8" i="14" s="1"/>
  <c r="AN8" i="14" s="1"/>
  <c r="BL8" i="14" s="1"/>
  <c r="G8" i="14"/>
  <c r="M8" i="14" s="1"/>
  <c r="AM8" i="14" s="1"/>
  <c r="BK8" i="14" s="1"/>
  <c r="BJ7" i="14"/>
  <c r="BI7" i="14"/>
  <c r="AZ7" i="14"/>
  <c r="AY7" i="14"/>
  <c r="Z7" i="14"/>
  <c r="Y7" i="14"/>
  <c r="N7" i="14"/>
  <c r="AN7" i="14" s="1"/>
  <c r="BL7" i="14" s="1"/>
  <c r="M7" i="14"/>
  <c r="AM7" i="14" s="1"/>
  <c r="BK7" i="14" s="1"/>
  <c r="H7" i="14"/>
  <c r="G7" i="14"/>
  <c r="BH53" i="13"/>
  <c r="BG53" i="13"/>
  <c r="BF53" i="13"/>
  <c r="BE53" i="13"/>
  <c r="BD53" i="13"/>
  <c r="BC53" i="13"/>
  <c r="BB53" i="13"/>
  <c r="BA53" i="13"/>
  <c r="AX53" i="13"/>
  <c r="AW53" i="13"/>
  <c r="AV53" i="13"/>
  <c r="AZ53" i="13" s="1"/>
  <c r="AU53" i="13"/>
  <c r="AY53" i="13" s="1"/>
  <c r="AT53" i="13"/>
  <c r="AS53" i="13"/>
  <c r="AR53" i="13"/>
  <c r="BJ53" i="13" s="1"/>
  <c r="AQ53" i="13"/>
  <c r="AP53" i="13"/>
  <c r="AO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X53" i="13"/>
  <c r="W53" i="13"/>
  <c r="V53" i="13"/>
  <c r="U53" i="13"/>
  <c r="T53" i="13"/>
  <c r="S53" i="13"/>
  <c r="R53" i="13"/>
  <c r="Q53" i="13"/>
  <c r="P53" i="13"/>
  <c r="Z53" i="13" s="1"/>
  <c r="O53" i="13"/>
  <c r="Y53" i="13" s="1"/>
  <c r="L53" i="13"/>
  <c r="K53" i="13"/>
  <c r="J53" i="13"/>
  <c r="I53" i="13"/>
  <c r="F53" i="13"/>
  <c r="E53" i="13"/>
  <c r="D53" i="13"/>
  <c r="H53" i="13" s="1"/>
  <c r="N53" i="13" s="1"/>
  <c r="C53" i="13"/>
  <c r="G53" i="13" s="1"/>
  <c r="M53" i="13" s="1"/>
  <c r="AM53" i="13" s="1"/>
  <c r="BJ52" i="13"/>
  <c r="BI52" i="13"/>
  <c r="AZ52" i="13"/>
  <c r="AY52" i="13"/>
  <c r="Z52" i="13"/>
  <c r="Y52" i="13"/>
  <c r="N52" i="13"/>
  <c r="AN52" i="13" s="1"/>
  <c r="BL52" i="13" s="1"/>
  <c r="M52" i="13"/>
  <c r="AM52" i="13" s="1"/>
  <c r="BK52" i="13" s="1"/>
  <c r="H52" i="13"/>
  <c r="G52" i="13"/>
  <c r="AZ51" i="13"/>
  <c r="BJ51" i="13" s="1"/>
  <c r="AY51" i="13"/>
  <c r="BI51" i="13" s="1"/>
  <c r="Z51" i="13"/>
  <c r="Y51" i="13"/>
  <c r="H51" i="13"/>
  <c r="N51" i="13" s="1"/>
  <c r="AN51" i="13" s="1"/>
  <c r="BL51" i="13" s="1"/>
  <c r="G51" i="13"/>
  <c r="M51" i="13" s="1"/>
  <c r="BJ50" i="13"/>
  <c r="BI50" i="13"/>
  <c r="AZ50" i="13"/>
  <c r="AY50" i="13"/>
  <c r="Z50" i="13"/>
  <c r="Y50" i="13"/>
  <c r="N50" i="13"/>
  <c r="AN50" i="13" s="1"/>
  <c r="BL50" i="13" s="1"/>
  <c r="M50" i="13"/>
  <c r="AM50" i="13" s="1"/>
  <c r="BK50" i="13" s="1"/>
  <c r="H50" i="13"/>
  <c r="G50" i="13"/>
  <c r="AZ49" i="13"/>
  <c r="BJ49" i="13" s="1"/>
  <c r="AY49" i="13"/>
  <c r="BI49" i="13" s="1"/>
  <c r="Z49" i="13"/>
  <c r="Y49" i="13"/>
  <c r="H49" i="13"/>
  <c r="N49" i="13" s="1"/>
  <c r="AN49" i="13" s="1"/>
  <c r="BL49" i="13" s="1"/>
  <c r="G49" i="13"/>
  <c r="M49" i="13" s="1"/>
  <c r="AM49" i="13" s="1"/>
  <c r="BK49" i="13" s="1"/>
  <c r="BJ48" i="13"/>
  <c r="BI48" i="13"/>
  <c r="AZ48" i="13"/>
  <c r="AY48" i="13"/>
  <c r="Z48" i="13"/>
  <c r="Y48" i="13"/>
  <c r="N48" i="13"/>
  <c r="AN48" i="13" s="1"/>
  <c r="BL48" i="13" s="1"/>
  <c r="M48" i="13"/>
  <c r="AM48" i="13" s="1"/>
  <c r="BK48" i="13" s="1"/>
  <c r="H48" i="13"/>
  <c r="G48" i="13"/>
  <c r="AZ47" i="13"/>
  <c r="BJ47" i="13" s="1"/>
  <c r="AY47" i="13"/>
  <c r="BI47" i="13" s="1"/>
  <c r="Z47" i="13"/>
  <c r="Y47" i="13"/>
  <c r="H47" i="13"/>
  <c r="N47" i="13" s="1"/>
  <c r="AN47" i="13" s="1"/>
  <c r="BL47" i="13" s="1"/>
  <c r="G47" i="13"/>
  <c r="M47" i="13" s="1"/>
  <c r="BJ46" i="13"/>
  <c r="BI46" i="13"/>
  <c r="AZ46" i="13"/>
  <c r="AY46" i="13"/>
  <c r="Z46" i="13"/>
  <c r="Y46" i="13"/>
  <c r="N46" i="13"/>
  <c r="AN46" i="13" s="1"/>
  <c r="BL46" i="13" s="1"/>
  <c r="M46" i="13"/>
  <c r="AM46" i="13" s="1"/>
  <c r="BK46" i="13" s="1"/>
  <c r="H46" i="13"/>
  <c r="G46" i="13"/>
  <c r="AZ45" i="13"/>
  <c r="BJ45" i="13" s="1"/>
  <c r="AY45" i="13"/>
  <c r="BI45" i="13" s="1"/>
  <c r="Z45" i="13"/>
  <c r="Y45" i="13"/>
  <c r="H45" i="13"/>
  <c r="N45" i="13" s="1"/>
  <c r="AN45" i="13" s="1"/>
  <c r="BL45" i="13" s="1"/>
  <c r="G45" i="13"/>
  <c r="M45" i="13" s="1"/>
  <c r="AM45" i="13" s="1"/>
  <c r="BK45" i="13" s="1"/>
  <c r="BJ44" i="13"/>
  <c r="BI44" i="13"/>
  <c r="AZ44" i="13"/>
  <c r="AY44" i="13"/>
  <c r="Z44" i="13"/>
  <c r="Y44" i="13"/>
  <c r="N44" i="13"/>
  <c r="AN44" i="13" s="1"/>
  <c r="BL44" i="13" s="1"/>
  <c r="M44" i="13"/>
  <c r="AM44" i="13" s="1"/>
  <c r="BK44" i="13" s="1"/>
  <c r="H44" i="13"/>
  <c r="G44" i="13"/>
  <c r="AZ43" i="13"/>
  <c r="BJ43" i="13" s="1"/>
  <c r="AY43" i="13"/>
  <c r="BI43" i="13" s="1"/>
  <c r="Z43" i="13"/>
  <c r="Y43" i="13"/>
  <c r="H43" i="13"/>
  <c r="N43" i="13" s="1"/>
  <c r="AN43" i="13" s="1"/>
  <c r="BL43" i="13" s="1"/>
  <c r="G43" i="13"/>
  <c r="M43" i="13" s="1"/>
  <c r="BJ42" i="13"/>
  <c r="BI42" i="13"/>
  <c r="AZ42" i="13"/>
  <c r="AY42" i="13"/>
  <c r="Z42" i="13"/>
  <c r="Y42" i="13"/>
  <c r="N42" i="13"/>
  <c r="AN42" i="13" s="1"/>
  <c r="BL42" i="13" s="1"/>
  <c r="M42" i="13"/>
  <c r="AM42" i="13" s="1"/>
  <c r="BK42" i="13" s="1"/>
  <c r="H42" i="13"/>
  <c r="G42" i="13"/>
  <c r="AZ41" i="13"/>
  <c r="BJ41" i="13" s="1"/>
  <c r="AY41" i="13"/>
  <c r="BI41" i="13" s="1"/>
  <c r="Z41" i="13"/>
  <c r="Y41" i="13"/>
  <c r="H41" i="13"/>
  <c r="N41" i="13" s="1"/>
  <c r="AN41" i="13" s="1"/>
  <c r="BL41" i="13" s="1"/>
  <c r="G41" i="13"/>
  <c r="M41" i="13" s="1"/>
  <c r="AM41" i="13" s="1"/>
  <c r="BK41" i="13" s="1"/>
  <c r="BJ40" i="13"/>
  <c r="BI40" i="13"/>
  <c r="AZ40" i="13"/>
  <c r="AY40" i="13"/>
  <c r="Z40" i="13"/>
  <c r="Y40" i="13"/>
  <c r="N40" i="13"/>
  <c r="AN40" i="13" s="1"/>
  <c r="BL40" i="13" s="1"/>
  <c r="M40" i="13"/>
  <c r="AM40" i="13" s="1"/>
  <c r="BK40" i="13" s="1"/>
  <c r="H40" i="13"/>
  <c r="G40" i="13"/>
  <c r="AZ39" i="13"/>
  <c r="BJ39" i="13" s="1"/>
  <c r="AY39" i="13"/>
  <c r="BI39" i="13" s="1"/>
  <c r="Z39" i="13"/>
  <c r="Y39" i="13"/>
  <c r="H39" i="13"/>
  <c r="N39" i="13" s="1"/>
  <c r="AN39" i="13" s="1"/>
  <c r="BL39" i="13" s="1"/>
  <c r="G39" i="13"/>
  <c r="M39" i="13" s="1"/>
  <c r="BJ38" i="13"/>
  <c r="BI38" i="13"/>
  <c r="AZ38" i="13"/>
  <c r="AY38" i="13"/>
  <c r="Z38" i="13"/>
  <c r="Y38" i="13"/>
  <c r="N38" i="13"/>
  <c r="AN38" i="13" s="1"/>
  <c r="BL38" i="13" s="1"/>
  <c r="M38" i="13"/>
  <c r="AM38" i="13" s="1"/>
  <c r="BK38" i="13" s="1"/>
  <c r="H38" i="13"/>
  <c r="G38" i="13"/>
  <c r="AZ37" i="13"/>
  <c r="BJ37" i="13" s="1"/>
  <c r="AY37" i="13"/>
  <c r="BI37" i="13" s="1"/>
  <c r="Z37" i="13"/>
  <c r="Y37" i="13"/>
  <c r="H37" i="13"/>
  <c r="N37" i="13" s="1"/>
  <c r="AN37" i="13" s="1"/>
  <c r="BL37" i="13" s="1"/>
  <c r="G37" i="13"/>
  <c r="M37" i="13" s="1"/>
  <c r="AM37" i="13" s="1"/>
  <c r="BK37" i="13" s="1"/>
  <c r="BJ36" i="13"/>
  <c r="BI36" i="13"/>
  <c r="AZ36" i="13"/>
  <c r="AY36" i="13"/>
  <c r="Z36" i="13"/>
  <c r="Y36" i="13"/>
  <c r="N36" i="13"/>
  <c r="AN36" i="13" s="1"/>
  <c r="BL36" i="13" s="1"/>
  <c r="M36" i="13"/>
  <c r="AM36" i="13" s="1"/>
  <c r="BK36" i="13" s="1"/>
  <c r="H36" i="13"/>
  <c r="G36" i="13"/>
  <c r="AZ35" i="13"/>
  <c r="BJ35" i="13" s="1"/>
  <c r="AY35" i="13"/>
  <c r="BI35" i="13" s="1"/>
  <c r="Z35" i="13"/>
  <c r="Y35" i="13"/>
  <c r="H35" i="13"/>
  <c r="N35" i="13" s="1"/>
  <c r="AN35" i="13" s="1"/>
  <c r="BL35" i="13" s="1"/>
  <c r="G35" i="13"/>
  <c r="M35" i="13" s="1"/>
  <c r="BJ34" i="13"/>
  <c r="BI34" i="13"/>
  <c r="AZ34" i="13"/>
  <c r="AY34" i="13"/>
  <c r="Z34" i="13"/>
  <c r="Y34" i="13"/>
  <c r="N34" i="13"/>
  <c r="AN34" i="13" s="1"/>
  <c r="BL34" i="13" s="1"/>
  <c r="M34" i="13"/>
  <c r="AM34" i="13" s="1"/>
  <c r="BK34" i="13" s="1"/>
  <c r="H34" i="13"/>
  <c r="G34" i="13"/>
  <c r="AZ33" i="13"/>
  <c r="BJ33" i="13" s="1"/>
  <c r="AY33" i="13"/>
  <c r="BI33" i="13" s="1"/>
  <c r="Z33" i="13"/>
  <c r="Y33" i="13"/>
  <c r="H33" i="13"/>
  <c r="N33" i="13" s="1"/>
  <c r="AN33" i="13" s="1"/>
  <c r="BL33" i="13" s="1"/>
  <c r="G33" i="13"/>
  <c r="M33" i="13" s="1"/>
  <c r="AM33" i="13" s="1"/>
  <c r="BK33" i="13" s="1"/>
  <c r="BJ32" i="13"/>
  <c r="BI32" i="13"/>
  <c r="AZ32" i="13"/>
  <c r="AY32" i="13"/>
  <c r="Z32" i="13"/>
  <c r="Y32" i="13"/>
  <c r="N32" i="13"/>
  <c r="AN32" i="13" s="1"/>
  <c r="BL32" i="13" s="1"/>
  <c r="M32" i="13"/>
  <c r="AM32" i="13" s="1"/>
  <c r="BK32" i="13" s="1"/>
  <c r="H32" i="13"/>
  <c r="G32" i="13"/>
  <c r="AZ31" i="13"/>
  <c r="BJ31" i="13" s="1"/>
  <c r="AY31" i="13"/>
  <c r="BI31" i="13" s="1"/>
  <c r="Z31" i="13"/>
  <c r="Y31" i="13"/>
  <c r="H31" i="13"/>
  <c r="N31" i="13" s="1"/>
  <c r="AN31" i="13" s="1"/>
  <c r="BL31" i="13" s="1"/>
  <c r="G31" i="13"/>
  <c r="M31" i="13" s="1"/>
  <c r="BJ30" i="13"/>
  <c r="BI30" i="13"/>
  <c r="AZ30" i="13"/>
  <c r="AY30" i="13"/>
  <c r="Z30" i="13"/>
  <c r="Y30" i="13"/>
  <c r="N30" i="13"/>
  <c r="AN30" i="13" s="1"/>
  <c r="BL30" i="13" s="1"/>
  <c r="M30" i="13"/>
  <c r="AM30" i="13" s="1"/>
  <c r="BK30" i="13" s="1"/>
  <c r="H30" i="13"/>
  <c r="G30" i="13"/>
  <c r="AZ29" i="13"/>
  <c r="BJ29" i="13" s="1"/>
  <c r="AY29" i="13"/>
  <c r="BI29" i="13" s="1"/>
  <c r="Z29" i="13"/>
  <c r="Y29" i="13"/>
  <c r="H29" i="13"/>
  <c r="N29" i="13" s="1"/>
  <c r="AN29" i="13" s="1"/>
  <c r="BL29" i="13" s="1"/>
  <c r="G29" i="13"/>
  <c r="M29" i="13" s="1"/>
  <c r="AM29" i="13" s="1"/>
  <c r="BK29" i="13" s="1"/>
  <c r="BJ28" i="13"/>
  <c r="BI28" i="13"/>
  <c r="AZ28" i="13"/>
  <c r="AY28" i="13"/>
  <c r="Z28" i="13"/>
  <c r="Y28" i="13"/>
  <c r="N28" i="13"/>
  <c r="AN28" i="13" s="1"/>
  <c r="BL28" i="13" s="1"/>
  <c r="M28" i="13"/>
  <c r="AM28" i="13" s="1"/>
  <c r="BK28" i="13" s="1"/>
  <c r="H28" i="13"/>
  <c r="G28" i="13"/>
  <c r="AZ27" i="13"/>
  <c r="BJ27" i="13" s="1"/>
  <c r="AY27" i="13"/>
  <c r="BI27" i="13" s="1"/>
  <c r="Z27" i="13"/>
  <c r="Y27" i="13"/>
  <c r="H27" i="13"/>
  <c r="N27" i="13" s="1"/>
  <c r="AN27" i="13" s="1"/>
  <c r="BL27" i="13" s="1"/>
  <c r="G27" i="13"/>
  <c r="M27" i="13" s="1"/>
  <c r="BJ26" i="13"/>
  <c r="BI26" i="13"/>
  <c r="AZ26" i="13"/>
  <c r="AY26" i="13"/>
  <c r="Z26" i="13"/>
  <c r="Y26" i="13"/>
  <c r="N26" i="13"/>
  <c r="AN26" i="13" s="1"/>
  <c r="BL26" i="13" s="1"/>
  <c r="M26" i="13"/>
  <c r="AM26" i="13" s="1"/>
  <c r="BK26" i="13" s="1"/>
  <c r="H26" i="13"/>
  <c r="G26" i="13"/>
  <c r="AZ25" i="13"/>
  <c r="BJ25" i="13" s="1"/>
  <c r="AY25" i="13"/>
  <c r="BI25" i="13" s="1"/>
  <c r="Z25" i="13"/>
  <c r="Y25" i="13"/>
  <c r="H25" i="13"/>
  <c r="N25" i="13" s="1"/>
  <c r="AN25" i="13" s="1"/>
  <c r="BL25" i="13" s="1"/>
  <c r="G25" i="13"/>
  <c r="M25" i="13" s="1"/>
  <c r="AM25" i="13" s="1"/>
  <c r="BK25" i="13" s="1"/>
  <c r="BJ24" i="13"/>
  <c r="BI24" i="13"/>
  <c r="AZ24" i="13"/>
  <c r="AY24" i="13"/>
  <c r="Z24" i="13"/>
  <c r="Y24" i="13"/>
  <c r="N24" i="13"/>
  <c r="AN24" i="13" s="1"/>
  <c r="BL24" i="13" s="1"/>
  <c r="M24" i="13"/>
  <c r="AM24" i="13" s="1"/>
  <c r="BK24" i="13" s="1"/>
  <c r="H24" i="13"/>
  <c r="G24" i="13"/>
  <c r="AZ23" i="13"/>
  <c r="BJ23" i="13" s="1"/>
  <c r="AY23" i="13"/>
  <c r="BI23" i="13" s="1"/>
  <c r="Z23" i="13"/>
  <c r="Y23" i="13"/>
  <c r="H23" i="13"/>
  <c r="N23" i="13" s="1"/>
  <c r="AN23" i="13" s="1"/>
  <c r="BL23" i="13" s="1"/>
  <c r="G23" i="13"/>
  <c r="M23" i="13" s="1"/>
  <c r="BJ22" i="13"/>
  <c r="BI22" i="13"/>
  <c r="AZ22" i="13"/>
  <c r="AY22" i="13"/>
  <c r="Z22" i="13"/>
  <c r="Y22" i="13"/>
  <c r="N22" i="13"/>
  <c r="AN22" i="13" s="1"/>
  <c r="BL22" i="13" s="1"/>
  <c r="M22" i="13"/>
  <c r="AM22" i="13" s="1"/>
  <c r="BK22" i="13" s="1"/>
  <c r="H22" i="13"/>
  <c r="G22" i="13"/>
  <c r="AZ21" i="13"/>
  <c r="BJ21" i="13" s="1"/>
  <c r="AY21" i="13"/>
  <c r="BI21" i="13" s="1"/>
  <c r="Z21" i="13"/>
  <c r="Y21" i="13"/>
  <c r="H21" i="13"/>
  <c r="N21" i="13" s="1"/>
  <c r="AN21" i="13" s="1"/>
  <c r="BL21" i="13" s="1"/>
  <c r="G21" i="13"/>
  <c r="M21" i="13" s="1"/>
  <c r="AM21" i="13" s="1"/>
  <c r="BK21" i="13" s="1"/>
  <c r="BJ20" i="13"/>
  <c r="BI20" i="13"/>
  <c r="AZ20" i="13"/>
  <c r="AY20" i="13"/>
  <c r="Z20" i="13"/>
  <c r="Y20" i="13"/>
  <c r="N20" i="13"/>
  <c r="AN20" i="13" s="1"/>
  <c r="BL20" i="13" s="1"/>
  <c r="M20" i="13"/>
  <c r="AM20" i="13" s="1"/>
  <c r="BK20" i="13" s="1"/>
  <c r="H20" i="13"/>
  <c r="G20" i="13"/>
  <c r="AZ19" i="13"/>
  <c r="BJ19" i="13" s="1"/>
  <c r="AY19" i="13"/>
  <c r="BI19" i="13" s="1"/>
  <c r="Z19" i="13"/>
  <c r="Y19" i="13"/>
  <c r="H19" i="13"/>
  <c r="N19" i="13" s="1"/>
  <c r="AN19" i="13" s="1"/>
  <c r="BL19" i="13" s="1"/>
  <c r="G19" i="13"/>
  <c r="M19" i="13" s="1"/>
  <c r="BJ18" i="13"/>
  <c r="BI18" i="13"/>
  <c r="AZ18" i="13"/>
  <c r="AY18" i="13"/>
  <c r="Z18" i="13"/>
  <c r="Y18" i="13"/>
  <c r="N18" i="13"/>
  <c r="AN18" i="13" s="1"/>
  <c r="BL18" i="13" s="1"/>
  <c r="M18" i="13"/>
  <c r="AM18" i="13" s="1"/>
  <c r="BK18" i="13" s="1"/>
  <c r="H18" i="13"/>
  <c r="G18" i="13"/>
  <c r="AZ17" i="13"/>
  <c r="BJ17" i="13" s="1"/>
  <c r="AY17" i="13"/>
  <c r="BI17" i="13" s="1"/>
  <c r="Z17" i="13"/>
  <c r="Y17" i="13"/>
  <c r="H17" i="13"/>
  <c r="N17" i="13" s="1"/>
  <c r="AN17" i="13" s="1"/>
  <c r="BL17" i="13" s="1"/>
  <c r="G17" i="13"/>
  <c r="M17" i="13" s="1"/>
  <c r="AM17" i="13" s="1"/>
  <c r="BK17" i="13" s="1"/>
  <c r="BJ16" i="13"/>
  <c r="BI16" i="13"/>
  <c r="AZ16" i="13"/>
  <c r="AY16" i="13"/>
  <c r="Z16" i="13"/>
  <c r="Y16" i="13"/>
  <c r="N16" i="13"/>
  <c r="AN16" i="13" s="1"/>
  <c r="BL16" i="13" s="1"/>
  <c r="M16" i="13"/>
  <c r="AM16" i="13" s="1"/>
  <c r="BK16" i="13" s="1"/>
  <c r="H16" i="13"/>
  <c r="G16" i="13"/>
  <c r="AZ15" i="13"/>
  <c r="BJ15" i="13" s="1"/>
  <c r="AY15" i="13"/>
  <c r="BI15" i="13" s="1"/>
  <c r="Z15" i="13"/>
  <c r="Y15" i="13"/>
  <c r="H15" i="13"/>
  <c r="N15" i="13" s="1"/>
  <c r="AN15" i="13" s="1"/>
  <c r="BL15" i="13" s="1"/>
  <c r="G15" i="13"/>
  <c r="M15" i="13" s="1"/>
  <c r="BJ14" i="13"/>
  <c r="BI14" i="13"/>
  <c r="AZ14" i="13"/>
  <c r="AY14" i="13"/>
  <c r="Z14" i="13"/>
  <c r="Y14" i="13"/>
  <c r="N14" i="13"/>
  <c r="AN14" i="13" s="1"/>
  <c r="BL14" i="13" s="1"/>
  <c r="M14" i="13"/>
  <c r="AM14" i="13" s="1"/>
  <c r="BK14" i="13" s="1"/>
  <c r="H14" i="13"/>
  <c r="G14" i="13"/>
  <c r="AZ13" i="13"/>
  <c r="BJ13" i="13" s="1"/>
  <c r="AY13" i="13"/>
  <c r="BI13" i="13" s="1"/>
  <c r="Z13" i="13"/>
  <c r="Y13" i="13"/>
  <c r="H13" i="13"/>
  <c r="N13" i="13" s="1"/>
  <c r="AN13" i="13" s="1"/>
  <c r="BL13" i="13" s="1"/>
  <c r="G13" i="13"/>
  <c r="M13" i="13" s="1"/>
  <c r="AM13" i="13" s="1"/>
  <c r="BK13" i="13" s="1"/>
  <c r="BJ12" i="13"/>
  <c r="BI12" i="13"/>
  <c r="AZ12" i="13"/>
  <c r="AY12" i="13"/>
  <c r="Z12" i="13"/>
  <c r="Y12" i="13"/>
  <c r="N12" i="13"/>
  <c r="AN12" i="13" s="1"/>
  <c r="BL12" i="13" s="1"/>
  <c r="M12" i="13"/>
  <c r="AM12" i="13" s="1"/>
  <c r="BK12" i="13" s="1"/>
  <c r="H12" i="13"/>
  <c r="G12" i="13"/>
  <c r="AZ11" i="13"/>
  <c r="BJ11" i="13" s="1"/>
  <c r="AY11" i="13"/>
  <c r="BI11" i="13" s="1"/>
  <c r="Z11" i="13"/>
  <c r="Y11" i="13"/>
  <c r="H11" i="13"/>
  <c r="N11" i="13" s="1"/>
  <c r="AN11" i="13" s="1"/>
  <c r="BL11" i="13" s="1"/>
  <c r="G11" i="13"/>
  <c r="M11" i="13" s="1"/>
  <c r="BJ10" i="13"/>
  <c r="BI10" i="13"/>
  <c r="AZ10" i="13"/>
  <c r="AY10" i="13"/>
  <c r="Z10" i="13"/>
  <c r="Y10" i="13"/>
  <c r="N10" i="13"/>
  <c r="AN10" i="13" s="1"/>
  <c r="BL10" i="13" s="1"/>
  <c r="M10" i="13"/>
  <c r="AM10" i="13" s="1"/>
  <c r="BK10" i="13" s="1"/>
  <c r="H10" i="13"/>
  <c r="G10" i="13"/>
  <c r="AZ9" i="13"/>
  <c r="BJ9" i="13" s="1"/>
  <c r="AY9" i="13"/>
  <c r="BI9" i="13" s="1"/>
  <c r="Z9" i="13"/>
  <c r="Y9" i="13"/>
  <c r="H9" i="13"/>
  <c r="N9" i="13" s="1"/>
  <c r="AN9" i="13" s="1"/>
  <c r="BL9" i="13" s="1"/>
  <c r="G9" i="13"/>
  <c r="M9" i="13" s="1"/>
  <c r="AM9" i="13" s="1"/>
  <c r="BK9" i="13" s="1"/>
  <c r="BJ8" i="13"/>
  <c r="BI8" i="13"/>
  <c r="AZ8" i="13"/>
  <c r="AY8" i="13"/>
  <c r="Z8" i="13"/>
  <c r="Y8" i="13"/>
  <c r="N8" i="13"/>
  <c r="AN8" i="13" s="1"/>
  <c r="BL8" i="13" s="1"/>
  <c r="M8" i="13"/>
  <c r="AM8" i="13" s="1"/>
  <c r="BK8" i="13" s="1"/>
  <c r="H8" i="13"/>
  <c r="G8" i="13"/>
  <c r="AZ7" i="13"/>
  <c r="BJ7" i="13" s="1"/>
  <c r="AY7" i="13"/>
  <c r="BI7" i="13" s="1"/>
  <c r="Z7" i="13"/>
  <c r="Y7" i="13"/>
  <c r="H7" i="13"/>
  <c r="N7" i="13" s="1"/>
  <c r="AN7" i="13" s="1"/>
  <c r="BL7" i="13" s="1"/>
  <c r="G7" i="13"/>
  <c r="M7" i="13" s="1"/>
  <c r="BH53" i="12"/>
  <c r="BG53" i="12"/>
  <c r="BF53" i="12"/>
  <c r="BE53" i="12"/>
  <c r="BD53" i="12"/>
  <c r="BC53" i="12"/>
  <c r="BB53" i="12"/>
  <c r="BA53" i="12"/>
  <c r="AX53" i="12"/>
  <c r="AW53" i="12"/>
  <c r="AV53" i="12"/>
  <c r="AU53" i="12"/>
  <c r="AT53" i="12"/>
  <c r="AZ53" i="12" s="1"/>
  <c r="BJ53" i="12" s="1"/>
  <c r="AS53" i="12"/>
  <c r="AY53" i="12" s="1"/>
  <c r="BI53" i="12" s="1"/>
  <c r="AR53" i="12"/>
  <c r="AQ53" i="12"/>
  <c r="AP53" i="12"/>
  <c r="AO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X53" i="12"/>
  <c r="W53" i="12"/>
  <c r="V53" i="12"/>
  <c r="U53" i="12"/>
  <c r="T53" i="12"/>
  <c r="S53" i="12"/>
  <c r="R53" i="12"/>
  <c r="Z53" i="12" s="1"/>
  <c r="Q53" i="12"/>
  <c r="Y53" i="12" s="1"/>
  <c r="P53" i="12"/>
  <c r="O53" i="12"/>
  <c r="L53" i="12"/>
  <c r="K53" i="12"/>
  <c r="J53" i="12"/>
  <c r="I53" i="12"/>
  <c r="F53" i="12"/>
  <c r="E53" i="12"/>
  <c r="D53" i="12"/>
  <c r="H53" i="12" s="1"/>
  <c r="N53" i="12" s="1"/>
  <c r="AN53" i="12" s="1"/>
  <c r="BL53" i="12" s="1"/>
  <c r="C53" i="12"/>
  <c r="G53" i="12" s="1"/>
  <c r="M53" i="12" s="1"/>
  <c r="AM53" i="12" s="1"/>
  <c r="BK53" i="12" s="1"/>
  <c r="AZ52" i="12"/>
  <c r="BJ52" i="12" s="1"/>
  <c r="AY52" i="12"/>
  <c r="BI52" i="12" s="1"/>
  <c r="Z52" i="12"/>
  <c r="Y52" i="12"/>
  <c r="H52" i="12"/>
  <c r="N52" i="12" s="1"/>
  <c r="AN52" i="12" s="1"/>
  <c r="BL52" i="12" s="1"/>
  <c r="G52" i="12"/>
  <c r="M52" i="12" s="1"/>
  <c r="AM52" i="12" s="1"/>
  <c r="BK52" i="12" s="1"/>
  <c r="BJ51" i="12"/>
  <c r="BI51" i="12"/>
  <c r="AZ51" i="12"/>
  <c r="AY51" i="12"/>
  <c r="Z51" i="12"/>
  <c r="Y51" i="12"/>
  <c r="N51" i="12"/>
  <c r="AN51" i="12" s="1"/>
  <c r="BL51" i="12" s="1"/>
  <c r="M51" i="12"/>
  <c r="AM51" i="12" s="1"/>
  <c r="BK51" i="12" s="1"/>
  <c r="H51" i="12"/>
  <c r="G51" i="12"/>
  <c r="AZ50" i="12"/>
  <c r="BJ50" i="12" s="1"/>
  <c r="AY50" i="12"/>
  <c r="BI50" i="12" s="1"/>
  <c r="Z50" i="12"/>
  <c r="Y50" i="12"/>
  <c r="H50" i="12"/>
  <c r="N50" i="12" s="1"/>
  <c r="AN50" i="12" s="1"/>
  <c r="BL50" i="12" s="1"/>
  <c r="G50" i="12"/>
  <c r="M50" i="12" s="1"/>
  <c r="BJ49" i="12"/>
  <c r="BI49" i="12"/>
  <c r="AZ49" i="12"/>
  <c r="AY49" i="12"/>
  <c r="Z49" i="12"/>
  <c r="Y49" i="12"/>
  <c r="N49" i="12"/>
  <c r="AN49" i="12" s="1"/>
  <c r="BL49" i="12" s="1"/>
  <c r="M49" i="12"/>
  <c r="AM49" i="12" s="1"/>
  <c r="BK49" i="12" s="1"/>
  <c r="H49" i="12"/>
  <c r="G49" i="12"/>
  <c r="AZ48" i="12"/>
  <c r="BJ48" i="12" s="1"/>
  <c r="AY48" i="12"/>
  <c r="BI48" i="12" s="1"/>
  <c r="Z48" i="12"/>
  <c r="Y48" i="12"/>
  <c r="H48" i="12"/>
  <c r="N48" i="12" s="1"/>
  <c r="AN48" i="12" s="1"/>
  <c r="BL48" i="12" s="1"/>
  <c r="G48" i="12"/>
  <c r="M48" i="12" s="1"/>
  <c r="AM48" i="12" s="1"/>
  <c r="BK48" i="12" s="1"/>
  <c r="BJ47" i="12"/>
  <c r="BI47" i="12"/>
  <c r="AZ47" i="12"/>
  <c r="AY47" i="12"/>
  <c r="Z47" i="12"/>
  <c r="Y47" i="12"/>
  <c r="N47" i="12"/>
  <c r="AN47" i="12" s="1"/>
  <c r="BL47" i="12" s="1"/>
  <c r="M47" i="12"/>
  <c r="AM47" i="12" s="1"/>
  <c r="BK47" i="12" s="1"/>
  <c r="H47" i="12"/>
  <c r="G47" i="12"/>
  <c r="AZ46" i="12"/>
  <c r="BJ46" i="12" s="1"/>
  <c r="AY46" i="12"/>
  <c r="BI46" i="12" s="1"/>
  <c r="Z46" i="12"/>
  <c r="Y46" i="12"/>
  <c r="H46" i="12"/>
  <c r="N46" i="12" s="1"/>
  <c r="AN46" i="12" s="1"/>
  <c r="BL46" i="12" s="1"/>
  <c r="G46" i="12"/>
  <c r="M46" i="12" s="1"/>
  <c r="BJ45" i="12"/>
  <c r="BI45" i="12"/>
  <c r="AZ45" i="12"/>
  <c r="AY45" i="12"/>
  <c r="Z45" i="12"/>
  <c r="Y45" i="12"/>
  <c r="N45" i="12"/>
  <c r="AN45" i="12" s="1"/>
  <c r="BL45" i="12" s="1"/>
  <c r="M45" i="12"/>
  <c r="AM45" i="12" s="1"/>
  <c r="BK45" i="12" s="1"/>
  <c r="H45" i="12"/>
  <c r="G45" i="12"/>
  <c r="AZ44" i="12"/>
  <c r="BJ44" i="12" s="1"/>
  <c r="AY44" i="12"/>
  <c r="BI44" i="12" s="1"/>
  <c r="Z44" i="12"/>
  <c r="Y44" i="12"/>
  <c r="H44" i="12"/>
  <c r="N44" i="12" s="1"/>
  <c r="AN44" i="12" s="1"/>
  <c r="BL44" i="12" s="1"/>
  <c r="G44" i="12"/>
  <c r="M44" i="12" s="1"/>
  <c r="AM44" i="12" s="1"/>
  <c r="BK44" i="12" s="1"/>
  <c r="BJ43" i="12"/>
  <c r="BI43" i="12"/>
  <c r="AZ43" i="12"/>
  <c r="AY43" i="12"/>
  <c r="Z43" i="12"/>
  <c r="Y43" i="12"/>
  <c r="N43" i="12"/>
  <c r="AN43" i="12" s="1"/>
  <c r="BL43" i="12" s="1"/>
  <c r="M43" i="12"/>
  <c r="AM43" i="12" s="1"/>
  <c r="BK43" i="12" s="1"/>
  <c r="H43" i="12"/>
  <c r="G43" i="12"/>
  <c r="AZ42" i="12"/>
  <c r="BJ42" i="12" s="1"/>
  <c r="AY42" i="12"/>
  <c r="BI42" i="12" s="1"/>
  <c r="Z42" i="12"/>
  <c r="Y42" i="12"/>
  <c r="H42" i="12"/>
  <c r="N42" i="12" s="1"/>
  <c r="AN42" i="12" s="1"/>
  <c r="BL42" i="12" s="1"/>
  <c r="G42" i="12"/>
  <c r="M42" i="12" s="1"/>
  <c r="BJ41" i="12"/>
  <c r="BI41" i="12"/>
  <c r="AZ41" i="12"/>
  <c r="AY41" i="12"/>
  <c r="Z41" i="12"/>
  <c r="Y41" i="12"/>
  <c r="N41" i="12"/>
  <c r="AN41" i="12" s="1"/>
  <c r="BL41" i="12" s="1"/>
  <c r="M41" i="12"/>
  <c r="AM41" i="12" s="1"/>
  <c r="BK41" i="12" s="1"/>
  <c r="H41" i="12"/>
  <c r="G41" i="12"/>
  <c r="AZ40" i="12"/>
  <c r="BJ40" i="12" s="1"/>
  <c r="AY40" i="12"/>
  <c r="BI40" i="12" s="1"/>
  <c r="Z40" i="12"/>
  <c r="Y40" i="12"/>
  <c r="H40" i="12"/>
  <c r="N40" i="12" s="1"/>
  <c r="AN40" i="12" s="1"/>
  <c r="BL40" i="12" s="1"/>
  <c r="G40" i="12"/>
  <c r="M40" i="12" s="1"/>
  <c r="AM40" i="12" s="1"/>
  <c r="BK40" i="12" s="1"/>
  <c r="BJ39" i="12"/>
  <c r="BI39" i="12"/>
  <c r="AZ39" i="12"/>
  <c r="AY39" i="12"/>
  <c r="Z39" i="12"/>
  <c r="Y39" i="12"/>
  <c r="N39" i="12"/>
  <c r="AN39" i="12" s="1"/>
  <c r="BL39" i="12" s="1"/>
  <c r="M39" i="12"/>
  <c r="AM39" i="12" s="1"/>
  <c r="BK39" i="12" s="1"/>
  <c r="H39" i="12"/>
  <c r="G39" i="12"/>
  <c r="AZ38" i="12"/>
  <c r="BJ38" i="12" s="1"/>
  <c r="AY38" i="12"/>
  <c r="BI38" i="12" s="1"/>
  <c r="Z38" i="12"/>
  <c r="Y38" i="12"/>
  <c r="H38" i="12"/>
  <c r="N38" i="12" s="1"/>
  <c r="AN38" i="12" s="1"/>
  <c r="BL38" i="12" s="1"/>
  <c r="G38" i="12"/>
  <c r="M38" i="12" s="1"/>
  <c r="BJ37" i="12"/>
  <c r="BI37" i="12"/>
  <c r="AZ37" i="12"/>
  <c r="AY37" i="12"/>
  <c r="Z37" i="12"/>
  <c r="Y37" i="12"/>
  <c r="N37" i="12"/>
  <c r="AN37" i="12" s="1"/>
  <c r="BL37" i="12" s="1"/>
  <c r="M37" i="12"/>
  <c r="AM37" i="12" s="1"/>
  <c r="BK37" i="12" s="1"/>
  <c r="H37" i="12"/>
  <c r="G37" i="12"/>
  <c r="AZ36" i="12"/>
  <c r="BJ36" i="12" s="1"/>
  <c r="AY36" i="12"/>
  <c r="BI36" i="12" s="1"/>
  <c r="Z36" i="12"/>
  <c r="Y36" i="12"/>
  <c r="H36" i="12"/>
  <c r="N36" i="12" s="1"/>
  <c r="AN36" i="12" s="1"/>
  <c r="BL36" i="12" s="1"/>
  <c r="G36" i="12"/>
  <c r="M36" i="12" s="1"/>
  <c r="AM36" i="12" s="1"/>
  <c r="BK36" i="12" s="1"/>
  <c r="BJ35" i="12"/>
  <c r="BI35" i="12"/>
  <c r="AZ35" i="12"/>
  <c r="AY35" i="12"/>
  <c r="Z35" i="12"/>
  <c r="Y35" i="12"/>
  <c r="N35" i="12"/>
  <c r="AN35" i="12" s="1"/>
  <c r="BL35" i="12" s="1"/>
  <c r="M35" i="12"/>
  <c r="AM35" i="12" s="1"/>
  <c r="BK35" i="12" s="1"/>
  <c r="H35" i="12"/>
  <c r="G35" i="12"/>
  <c r="AZ34" i="12"/>
  <c r="BJ34" i="12" s="1"/>
  <c r="AY34" i="12"/>
  <c r="BI34" i="12" s="1"/>
  <c r="Z34" i="12"/>
  <c r="Y34" i="12"/>
  <c r="H34" i="12"/>
  <c r="N34" i="12" s="1"/>
  <c r="AN34" i="12" s="1"/>
  <c r="BL34" i="12" s="1"/>
  <c r="G34" i="12"/>
  <c r="M34" i="12" s="1"/>
  <c r="BJ33" i="12"/>
  <c r="BI33" i="12"/>
  <c r="AZ33" i="12"/>
  <c r="AY33" i="12"/>
  <c r="Z33" i="12"/>
  <c r="Y33" i="12"/>
  <c r="N33" i="12"/>
  <c r="AN33" i="12" s="1"/>
  <c r="BL33" i="12" s="1"/>
  <c r="M33" i="12"/>
  <c r="AM33" i="12" s="1"/>
  <c r="BK33" i="12" s="1"/>
  <c r="H33" i="12"/>
  <c r="G33" i="12"/>
  <c r="AZ32" i="12"/>
  <c r="BJ32" i="12" s="1"/>
  <c r="AY32" i="12"/>
  <c r="BI32" i="12" s="1"/>
  <c r="Z32" i="12"/>
  <c r="Y32" i="12"/>
  <c r="H32" i="12"/>
  <c r="N32" i="12" s="1"/>
  <c r="AN32" i="12" s="1"/>
  <c r="BL32" i="12" s="1"/>
  <c r="G32" i="12"/>
  <c r="M32" i="12" s="1"/>
  <c r="AM32" i="12" s="1"/>
  <c r="BK32" i="12" s="1"/>
  <c r="BJ31" i="12"/>
  <c r="BI31" i="12"/>
  <c r="AZ31" i="12"/>
  <c r="AY31" i="12"/>
  <c r="Z31" i="12"/>
  <c r="Y31" i="12"/>
  <c r="N31" i="12"/>
  <c r="AN31" i="12" s="1"/>
  <c r="BL31" i="12" s="1"/>
  <c r="M31" i="12"/>
  <c r="AM31" i="12" s="1"/>
  <c r="BK31" i="12" s="1"/>
  <c r="H31" i="12"/>
  <c r="G31" i="12"/>
  <c r="AZ30" i="12"/>
  <c r="BJ30" i="12" s="1"/>
  <c r="AY30" i="12"/>
  <c r="BI30" i="12" s="1"/>
  <c r="Z30" i="12"/>
  <c r="Y30" i="12"/>
  <c r="H30" i="12"/>
  <c r="N30" i="12" s="1"/>
  <c r="AN30" i="12" s="1"/>
  <c r="BL30" i="12" s="1"/>
  <c r="G30" i="12"/>
  <c r="M30" i="12" s="1"/>
  <c r="BJ29" i="12"/>
  <c r="BI29" i="12"/>
  <c r="AZ29" i="12"/>
  <c r="AY29" i="12"/>
  <c r="Z29" i="12"/>
  <c r="Y29" i="12"/>
  <c r="N29" i="12"/>
  <c r="AN29" i="12" s="1"/>
  <c r="BL29" i="12" s="1"/>
  <c r="M29" i="12"/>
  <c r="AM29" i="12" s="1"/>
  <c r="BK29" i="12" s="1"/>
  <c r="H29" i="12"/>
  <c r="G29" i="12"/>
  <c r="AZ28" i="12"/>
  <c r="BJ28" i="12" s="1"/>
  <c r="AY28" i="12"/>
  <c r="BI28" i="12" s="1"/>
  <c r="Z28" i="12"/>
  <c r="Y28" i="12"/>
  <c r="H28" i="12"/>
  <c r="N28" i="12" s="1"/>
  <c r="AN28" i="12" s="1"/>
  <c r="BL28" i="12" s="1"/>
  <c r="G28" i="12"/>
  <c r="M28" i="12" s="1"/>
  <c r="AM28" i="12" s="1"/>
  <c r="BK28" i="12" s="1"/>
  <c r="BJ27" i="12"/>
  <c r="BI27" i="12"/>
  <c r="AZ27" i="12"/>
  <c r="AY27" i="12"/>
  <c r="Z27" i="12"/>
  <c r="Y27" i="12"/>
  <c r="N27" i="12"/>
  <c r="AN27" i="12" s="1"/>
  <c r="BL27" i="12" s="1"/>
  <c r="M27" i="12"/>
  <c r="AM27" i="12" s="1"/>
  <c r="BK27" i="12" s="1"/>
  <c r="H27" i="12"/>
  <c r="G27" i="12"/>
  <c r="AZ26" i="12"/>
  <c r="BJ26" i="12" s="1"/>
  <c r="AY26" i="12"/>
  <c r="BI26" i="12" s="1"/>
  <c r="Z26" i="12"/>
  <c r="Y26" i="12"/>
  <c r="H26" i="12"/>
  <c r="N26" i="12" s="1"/>
  <c r="AN26" i="12" s="1"/>
  <c r="BL26" i="12" s="1"/>
  <c r="G26" i="12"/>
  <c r="M26" i="12" s="1"/>
  <c r="BJ25" i="12"/>
  <c r="BI25" i="12"/>
  <c r="AZ25" i="12"/>
  <c r="AY25" i="12"/>
  <c r="Z25" i="12"/>
  <c r="Y25" i="12"/>
  <c r="N25" i="12"/>
  <c r="AN25" i="12" s="1"/>
  <c r="BL25" i="12" s="1"/>
  <c r="M25" i="12"/>
  <c r="AM25" i="12" s="1"/>
  <c r="BK25" i="12" s="1"/>
  <c r="H25" i="12"/>
  <c r="G25" i="12"/>
  <c r="AZ24" i="12"/>
  <c r="BJ24" i="12" s="1"/>
  <c r="AY24" i="12"/>
  <c r="BI24" i="12" s="1"/>
  <c r="Z24" i="12"/>
  <c r="Y24" i="12"/>
  <c r="H24" i="12"/>
  <c r="N24" i="12" s="1"/>
  <c r="AN24" i="12" s="1"/>
  <c r="BL24" i="12" s="1"/>
  <c r="G24" i="12"/>
  <c r="M24" i="12" s="1"/>
  <c r="AM24" i="12" s="1"/>
  <c r="BK24" i="12" s="1"/>
  <c r="BJ23" i="12"/>
  <c r="BI23" i="12"/>
  <c r="AZ23" i="12"/>
  <c r="AY23" i="12"/>
  <c r="Z23" i="12"/>
  <c r="Y23" i="12"/>
  <c r="N23" i="12"/>
  <c r="AN23" i="12" s="1"/>
  <c r="BL23" i="12" s="1"/>
  <c r="M23" i="12"/>
  <c r="AM23" i="12" s="1"/>
  <c r="BK23" i="12" s="1"/>
  <c r="H23" i="12"/>
  <c r="G23" i="12"/>
  <c r="AZ22" i="12"/>
  <c r="BJ22" i="12" s="1"/>
  <c r="AY22" i="12"/>
  <c r="BI22" i="12" s="1"/>
  <c r="Z22" i="12"/>
  <c r="Y22" i="12"/>
  <c r="H22" i="12"/>
  <c r="N22" i="12" s="1"/>
  <c r="AN22" i="12" s="1"/>
  <c r="BL22" i="12" s="1"/>
  <c r="G22" i="12"/>
  <c r="M22" i="12" s="1"/>
  <c r="BJ21" i="12"/>
  <c r="BI21" i="12"/>
  <c r="AZ21" i="12"/>
  <c r="AY21" i="12"/>
  <c r="Z21" i="12"/>
  <c r="Y21" i="12"/>
  <c r="N21" i="12"/>
  <c r="AN21" i="12" s="1"/>
  <c r="BL21" i="12" s="1"/>
  <c r="M21" i="12"/>
  <c r="AM21" i="12" s="1"/>
  <c r="BK21" i="12" s="1"/>
  <c r="H21" i="12"/>
  <c r="G21" i="12"/>
  <c r="AZ20" i="12"/>
  <c r="BJ20" i="12" s="1"/>
  <c r="AY20" i="12"/>
  <c r="BI20" i="12" s="1"/>
  <c r="Z20" i="12"/>
  <c r="Y20" i="12"/>
  <c r="H20" i="12"/>
  <c r="N20" i="12" s="1"/>
  <c r="AN20" i="12" s="1"/>
  <c r="BL20" i="12" s="1"/>
  <c r="G20" i="12"/>
  <c r="M20" i="12" s="1"/>
  <c r="AM20" i="12" s="1"/>
  <c r="BK20" i="12" s="1"/>
  <c r="BJ19" i="12"/>
  <c r="BI19" i="12"/>
  <c r="AZ19" i="12"/>
  <c r="AY19" i="12"/>
  <c r="Z19" i="12"/>
  <c r="Y19" i="12"/>
  <c r="N19" i="12"/>
  <c r="AN19" i="12" s="1"/>
  <c r="BL19" i="12" s="1"/>
  <c r="M19" i="12"/>
  <c r="AM19" i="12" s="1"/>
  <c r="BK19" i="12" s="1"/>
  <c r="H19" i="12"/>
  <c r="G19" i="12"/>
  <c r="AZ18" i="12"/>
  <c r="BJ18" i="12" s="1"/>
  <c r="AY18" i="12"/>
  <c r="BI18" i="12" s="1"/>
  <c r="Z18" i="12"/>
  <c r="Y18" i="12"/>
  <c r="H18" i="12"/>
  <c r="N18" i="12" s="1"/>
  <c r="AN18" i="12" s="1"/>
  <c r="BL18" i="12" s="1"/>
  <c r="G18" i="12"/>
  <c r="M18" i="12" s="1"/>
  <c r="BJ17" i="12"/>
  <c r="BI17" i="12"/>
  <c r="AZ17" i="12"/>
  <c r="AY17" i="12"/>
  <c r="Z17" i="12"/>
  <c r="Y17" i="12"/>
  <c r="N17" i="12"/>
  <c r="AN17" i="12" s="1"/>
  <c r="BL17" i="12" s="1"/>
  <c r="M17" i="12"/>
  <c r="AM17" i="12" s="1"/>
  <c r="BK17" i="12" s="1"/>
  <c r="H17" i="12"/>
  <c r="G17" i="12"/>
  <c r="AZ16" i="12"/>
  <c r="BJ16" i="12" s="1"/>
  <c r="AY16" i="12"/>
  <c r="BI16" i="12" s="1"/>
  <c r="Z16" i="12"/>
  <c r="Y16" i="12"/>
  <c r="H16" i="12"/>
  <c r="N16" i="12" s="1"/>
  <c r="AN16" i="12" s="1"/>
  <c r="BL16" i="12" s="1"/>
  <c r="G16" i="12"/>
  <c r="M16" i="12" s="1"/>
  <c r="AM16" i="12" s="1"/>
  <c r="BK16" i="12" s="1"/>
  <c r="BJ15" i="12"/>
  <c r="BI15" i="12"/>
  <c r="AZ15" i="12"/>
  <c r="AY15" i="12"/>
  <c r="Z15" i="12"/>
  <c r="Y15" i="12"/>
  <c r="N15" i="12"/>
  <c r="AN15" i="12" s="1"/>
  <c r="BL15" i="12" s="1"/>
  <c r="M15" i="12"/>
  <c r="AM15" i="12" s="1"/>
  <c r="BK15" i="12" s="1"/>
  <c r="H15" i="12"/>
  <c r="G15" i="12"/>
  <c r="AZ14" i="12"/>
  <c r="BJ14" i="12" s="1"/>
  <c r="AY14" i="12"/>
  <c r="BI14" i="12" s="1"/>
  <c r="Z14" i="12"/>
  <c r="Y14" i="12"/>
  <c r="H14" i="12"/>
  <c r="N14" i="12" s="1"/>
  <c r="AN14" i="12" s="1"/>
  <c r="BL14" i="12" s="1"/>
  <c r="G14" i="12"/>
  <c r="M14" i="12" s="1"/>
  <c r="BJ13" i="12"/>
  <c r="BI13" i="12"/>
  <c r="AZ13" i="12"/>
  <c r="AY13" i="12"/>
  <c r="Z13" i="12"/>
  <c r="Y13" i="12"/>
  <c r="N13" i="12"/>
  <c r="AN13" i="12" s="1"/>
  <c r="BL13" i="12" s="1"/>
  <c r="M13" i="12"/>
  <c r="AM13" i="12" s="1"/>
  <c r="BK13" i="12" s="1"/>
  <c r="H13" i="12"/>
  <c r="G13" i="12"/>
  <c r="AZ12" i="12"/>
  <c r="BJ12" i="12" s="1"/>
  <c r="AY12" i="12"/>
  <c r="BI12" i="12" s="1"/>
  <c r="Z12" i="12"/>
  <c r="Y12" i="12"/>
  <c r="H12" i="12"/>
  <c r="N12" i="12" s="1"/>
  <c r="AN12" i="12" s="1"/>
  <c r="BL12" i="12" s="1"/>
  <c r="G12" i="12"/>
  <c r="M12" i="12" s="1"/>
  <c r="AM12" i="12" s="1"/>
  <c r="BK12" i="12" s="1"/>
  <c r="BJ11" i="12"/>
  <c r="BI11" i="12"/>
  <c r="AZ11" i="12"/>
  <c r="AY11" i="12"/>
  <c r="Z11" i="12"/>
  <c r="Y11" i="12"/>
  <c r="N11" i="12"/>
  <c r="AN11" i="12" s="1"/>
  <c r="BL11" i="12" s="1"/>
  <c r="M11" i="12"/>
  <c r="AM11" i="12" s="1"/>
  <c r="BK11" i="12" s="1"/>
  <c r="H11" i="12"/>
  <c r="G11" i="12"/>
  <c r="AZ10" i="12"/>
  <c r="BJ10" i="12" s="1"/>
  <c r="AY10" i="12"/>
  <c r="BI10" i="12" s="1"/>
  <c r="Z10" i="12"/>
  <c r="Y10" i="12"/>
  <c r="H10" i="12"/>
  <c r="N10" i="12" s="1"/>
  <c r="AN10" i="12" s="1"/>
  <c r="BL10" i="12" s="1"/>
  <c r="G10" i="12"/>
  <c r="M10" i="12" s="1"/>
  <c r="BJ9" i="12"/>
  <c r="BI9" i="12"/>
  <c r="AZ9" i="12"/>
  <c r="AY9" i="12"/>
  <c r="Z9" i="12"/>
  <c r="Y9" i="12"/>
  <c r="N9" i="12"/>
  <c r="AN9" i="12" s="1"/>
  <c r="BL9" i="12" s="1"/>
  <c r="M9" i="12"/>
  <c r="AM9" i="12" s="1"/>
  <c r="BK9" i="12" s="1"/>
  <c r="H9" i="12"/>
  <c r="G9" i="12"/>
  <c r="AZ8" i="12"/>
  <c r="BJ8" i="12" s="1"/>
  <c r="AY8" i="12"/>
  <c r="BI8" i="12" s="1"/>
  <c r="Z8" i="12"/>
  <c r="Y8" i="12"/>
  <c r="H8" i="12"/>
  <c r="N8" i="12" s="1"/>
  <c r="AN8" i="12" s="1"/>
  <c r="BL8" i="12" s="1"/>
  <c r="G8" i="12"/>
  <c r="M8" i="12" s="1"/>
  <c r="AM8" i="12" s="1"/>
  <c r="BK8" i="12" s="1"/>
  <c r="BJ7" i="12"/>
  <c r="BI7" i="12"/>
  <c r="AZ7" i="12"/>
  <c r="AY7" i="12"/>
  <c r="Z7" i="12"/>
  <c r="Y7" i="12"/>
  <c r="N7" i="12"/>
  <c r="AN7" i="12" s="1"/>
  <c r="BL7" i="12" s="1"/>
  <c r="M7" i="12"/>
  <c r="AM7" i="12" s="1"/>
  <c r="BK7" i="12" s="1"/>
  <c r="H7" i="12"/>
  <c r="G7" i="12"/>
  <c r="BH53" i="11"/>
  <c r="BG53" i="11"/>
  <c r="BF53" i="11"/>
  <c r="BE53" i="11"/>
  <c r="BD53" i="11"/>
  <c r="BC53" i="11"/>
  <c r="BB53" i="11"/>
  <c r="BA53" i="11"/>
  <c r="AX53" i="11"/>
  <c r="AW53" i="11"/>
  <c r="AV53" i="11"/>
  <c r="AZ53" i="11" s="1"/>
  <c r="AU53" i="11"/>
  <c r="AY53" i="11" s="1"/>
  <c r="AT53" i="11"/>
  <c r="AS53" i="11"/>
  <c r="AR53" i="11"/>
  <c r="BJ53" i="11" s="1"/>
  <c r="AQ53" i="11"/>
  <c r="AP53" i="11"/>
  <c r="AO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X53" i="11"/>
  <c r="W53" i="11"/>
  <c r="V53" i="11"/>
  <c r="U53" i="11"/>
  <c r="T53" i="11"/>
  <c r="S53" i="11"/>
  <c r="R53" i="11"/>
  <c r="Q53" i="11"/>
  <c r="P53" i="11"/>
  <c r="Z53" i="11" s="1"/>
  <c r="O53" i="11"/>
  <c r="Y53" i="11" s="1"/>
  <c r="L53" i="11"/>
  <c r="K53" i="11"/>
  <c r="J53" i="11"/>
  <c r="I53" i="11"/>
  <c r="F53" i="11"/>
  <c r="E53" i="11"/>
  <c r="D53" i="11"/>
  <c r="H53" i="11" s="1"/>
  <c r="N53" i="11" s="1"/>
  <c r="AN53" i="11" s="1"/>
  <c r="C53" i="11"/>
  <c r="G53" i="11" s="1"/>
  <c r="M53" i="11" s="1"/>
  <c r="AM53" i="11" s="1"/>
  <c r="BJ52" i="11"/>
  <c r="BI52" i="11"/>
  <c r="AZ52" i="11"/>
  <c r="AY52" i="11"/>
  <c r="Z52" i="11"/>
  <c r="Y52" i="11"/>
  <c r="N52" i="11"/>
  <c r="AN52" i="11" s="1"/>
  <c r="BL52" i="11" s="1"/>
  <c r="M52" i="11"/>
  <c r="AM52" i="11" s="1"/>
  <c r="BK52" i="11" s="1"/>
  <c r="H52" i="11"/>
  <c r="G52" i="11"/>
  <c r="AZ51" i="11"/>
  <c r="BJ51" i="11" s="1"/>
  <c r="AY51" i="11"/>
  <c r="BI51" i="11" s="1"/>
  <c r="Z51" i="11"/>
  <c r="Y51" i="11"/>
  <c r="H51" i="11"/>
  <c r="N51" i="11" s="1"/>
  <c r="AN51" i="11" s="1"/>
  <c r="BL51" i="11" s="1"/>
  <c r="G51" i="11"/>
  <c r="M51" i="11" s="1"/>
  <c r="AM51" i="11" s="1"/>
  <c r="BK51" i="11" s="1"/>
  <c r="BJ50" i="11"/>
  <c r="BI50" i="11"/>
  <c r="AZ50" i="11"/>
  <c r="AY50" i="11"/>
  <c r="Z50" i="11"/>
  <c r="Y50" i="11"/>
  <c r="N50" i="11"/>
  <c r="AN50" i="11" s="1"/>
  <c r="BL50" i="11" s="1"/>
  <c r="M50" i="11"/>
  <c r="AM50" i="11" s="1"/>
  <c r="BK50" i="11" s="1"/>
  <c r="H50" i="11"/>
  <c r="G50" i="11"/>
  <c r="AZ49" i="11"/>
  <c r="BJ49" i="11" s="1"/>
  <c r="AY49" i="11"/>
  <c r="BI49" i="11" s="1"/>
  <c r="Z49" i="11"/>
  <c r="Y49" i="11"/>
  <c r="H49" i="11"/>
  <c r="N49" i="11" s="1"/>
  <c r="AN49" i="11" s="1"/>
  <c r="BL49" i="11" s="1"/>
  <c r="G49" i="11"/>
  <c r="M49" i="11" s="1"/>
  <c r="BJ48" i="11"/>
  <c r="BI48" i="11"/>
  <c r="AZ48" i="11"/>
  <c r="AY48" i="11"/>
  <c r="Z48" i="11"/>
  <c r="Y48" i="11"/>
  <c r="N48" i="11"/>
  <c r="AN48" i="11" s="1"/>
  <c r="BL48" i="11" s="1"/>
  <c r="M48" i="11"/>
  <c r="AM48" i="11" s="1"/>
  <c r="BK48" i="11" s="1"/>
  <c r="H48" i="11"/>
  <c r="G48" i="11"/>
  <c r="AZ47" i="11"/>
  <c r="BJ47" i="11" s="1"/>
  <c r="AY47" i="11"/>
  <c r="BI47" i="11" s="1"/>
  <c r="Z47" i="11"/>
  <c r="Y47" i="11"/>
  <c r="H47" i="11"/>
  <c r="N47" i="11" s="1"/>
  <c r="AN47" i="11" s="1"/>
  <c r="BL47" i="11" s="1"/>
  <c r="G47" i="11"/>
  <c r="M47" i="11" s="1"/>
  <c r="AM47" i="11" s="1"/>
  <c r="BK47" i="11" s="1"/>
  <c r="BJ46" i="11"/>
  <c r="BI46" i="11"/>
  <c r="AZ46" i="11"/>
  <c r="AY46" i="11"/>
  <c r="Z46" i="11"/>
  <c r="Y46" i="11"/>
  <c r="N46" i="11"/>
  <c r="AN46" i="11" s="1"/>
  <c r="BL46" i="11" s="1"/>
  <c r="M46" i="11"/>
  <c r="AM46" i="11" s="1"/>
  <c r="BK46" i="11" s="1"/>
  <c r="H46" i="11"/>
  <c r="G46" i="11"/>
  <c r="AZ45" i="11"/>
  <c r="BJ45" i="11" s="1"/>
  <c r="AY45" i="11"/>
  <c r="BI45" i="11" s="1"/>
  <c r="Z45" i="11"/>
  <c r="Y45" i="11"/>
  <c r="H45" i="11"/>
  <c r="N45" i="11" s="1"/>
  <c r="AN45" i="11" s="1"/>
  <c r="BL45" i="11" s="1"/>
  <c r="G45" i="11"/>
  <c r="M45" i="11" s="1"/>
  <c r="BJ44" i="11"/>
  <c r="BI44" i="11"/>
  <c r="AZ44" i="11"/>
  <c r="AY44" i="11"/>
  <c r="Z44" i="11"/>
  <c r="Y44" i="11"/>
  <c r="N44" i="11"/>
  <c r="AN44" i="11" s="1"/>
  <c r="BL44" i="11" s="1"/>
  <c r="M44" i="11"/>
  <c r="AM44" i="11" s="1"/>
  <c r="BK44" i="11" s="1"/>
  <c r="H44" i="11"/>
  <c r="G44" i="11"/>
  <c r="AZ43" i="11"/>
  <c r="BJ43" i="11" s="1"/>
  <c r="AY43" i="11"/>
  <c r="BI43" i="11" s="1"/>
  <c r="Z43" i="11"/>
  <c r="Y43" i="11"/>
  <c r="H43" i="11"/>
  <c r="N43" i="11" s="1"/>
  <c r="AN43" i="11" s="1"/>
  <c r="BL43" i="11" s="1"/>
  <c r="G43" i="11"/>
  <c r="M43" i="11" s="1"/>
  <c r="AM43" i="11" s="1"/>
  <c r="BK43" i="11" s="1"/>
  <c r="BJ42" i="11"/>
  <c r="BI42" i="11"/>
  <c r="AZ42" i="11"/>
  <c r="AY42" i="11"/>
  <c r="Z42" i="11"/>
  <c r="Y42" i="11"/>
  <c r="N42" i="11"/>
  <c r="AN42" i="11" s="1"/>
  <c r="BL42" i="11" s="1"/>
  <c r="M42" i="11"/>
  <c r="AM42" i="11" s="1"/>
  <c r="BK42" i="11" s="1"/>
  <c r="H42" i="11"/>
  <c r="G42" i="11"/>
  <c r="AZ41" i="11"/>
  <c r="BJ41" i="11" s="1"/>
  <c r="AY41" i="11"/>
  <c r="BI41" i="11" s="1"/>
  <c r="Z41" i="11"/>
  <c r="Y41" i="11"/>
  <c r="H41" i="11"/>
  <c r="N41" i="11" s="1"/>
  <c r="AN41" i="11" s="1"/>
  <c r="BL41" i="11" s="1"/>
  <c r="G41" i="11"/>
  <c r="M41" i="11" s="1"/>
  <c r="BJ40" i="11"/>
  <c r="BI40" i="11"/>
  <c r="AZ40" i="11"/>
  <c r="AY40" i="11"/>
  <c r="Z40" i="11"/>
  <c r="Y40" i="11"/>
  <c r="N40" i="11"/>
  <c r="AN40" i="11" s="1"/>
  <c r="BL40" i="11" s="1"/>
  <c r="M40" i="11"/>
  <c r="AM40" i="11" s="1"/>
  <c r="BK40" i="11" s="1"/>
  <c r="H40" i="11"/>
  <c r="G40" i="11"/>
  <c r="AZ39" i="11"/>
  <c r="BJ39" i="11" s="1"/>
  <c r="AY39" i="11"/>
  <c r="BI39" i="11" s="1"/>
  <c r="Z39" i="11"/>
  <c r="Y39" i="11"/>
  <c r="H39" i="11"/>
  <c r="N39" i="11" s="1"/>
  <c r="AN39" i="11" s="1"/>
  <c r="BL39" i="11" s="1"/>
  <c r="G39" i="11"/>
  <c r="M39" i="11" s="1"/>
  <c r="AM39" i="11" s="1"/>
  <c r="BK39" i="11" s="1"/>
  <c r="BJ38" i="11"/>
  <c r="BI38" i="11"/>
  <c r="AZ38" i="11"/>
  <c r="AY38" i="11"/>
  <c r="Z38" i="11"/>
  <c r="Y38" i="11"/>
  <c r="N38" i="11"/>
  <c r="AN38" i="11" s="1"/>
  <c r="BL38" i="11" s="1"/>
  <c r="M38" i="11"/>
  <c r="AM38" i="11" s="1"/>
  <c r="BK38" i="11" s="1"/>
  <c r="H38" i="11"/>
  <c r="G38" i="11"/>
  <c r="AZ37" i="11"/>
  <c r="BJ37" i="11" s="1"/>
  <c r="AY37" i="11"/>
  <c r="BI37" i="11" s="1"/>
  <c r="Z37" i="11"/>
  <c r="Y37" i="11"/>
  <c r="H37" i="11"/>
  <c r="N37" i="11" s="1"/>
  <c r="AN37" i="11" s="1"/>
  <c r="BL37" i="11" s="1"/>
  <c r="G37" i="11"/>
  <c r="M37" i="11" s="1"/>
  <c r="BJ36" i="11"/>
  <c r="BI36" i="11"/>
  <c r="AZ36" i="11"/>
  <c r="AY36" i="11"/>
  <c r="Z36" i="11"/>
  <c r="Y36" i="11"/>
  <c r="N36" i="11"/>
  <c r="AN36" i="11" s="1"/>
  <c r="BL36" i="11" s="1"/>
  <c r="M36" i="11"/>
  <c r="AM36" i="11" s="1"/>
  <c r="BK36" i="11" s="1"/>
  <c r="H36" i="11"/>
  <c r="G36" i="11"/>
  <c r="AZ35" i="11"/>
  <c r="BJ35" i="11" s="1"/>
  <c r="AY35" i="11"/>
  <c r="BI35" i="11" s="1"/>
  <c r="Z35" i="11"/>
  <c r="Y35" i="11"/>
  <c r="H35" i="11"/>
  <c r="N35" i="11" s="1"/>
  <c r="AN35" i="11" s="1"/>
  <c r="BL35" i="11" s="1"/>
  <c r="G35" i="11"/>
  <c r="M35" i="11" s="1"/>
  <c r="AM35" i="11" s="1"/>
  <c r="BK35" i="11" s="1"/>
  <c r="BJ34" i="11"/>
  <c r="BI34" i="11"/>
  <c r="AZ34" i="11"/>
  <c r="AY34" i="11"/>
  <c r="Z34" i="11"/>
  <c r="Y34" i="11"/>
  <c r="N34" i="11"/>
  <c r="AN34" i="11" s="1"/>
  <c r="BL34" i="11" s="1"/>
  <c r="M34" i="11"/>
  <c r="AM34" i="11" s="1"/>
  <c r="BK34" i="11" s="1"/>
  <c r="H34" i="11"/>
  <c r="G34" i="11"/>
  <c r="AZ33" i="11"/>
  <c r="BJ33" i="11" s="1"/>
  <c r="AY33" i="11"/>
  <c r="BI33" i="11" s="1"/>
  <c r="Z33" i="11"/>
  <c r="Y33" i="11"/>
  <c r="H33" i="11"/>
  <c r="N33" i="11" s="1"/>
  <c r="AN33" i="11" s="1"/>
  <c r="BL33" i="11" s="1"/>
  <c r="G33" i="11"/>
  <c r="M33" i="11" s="1"/>
  <c r="BJ32" i="11"/>
  <c r="BI32" i="11"/>
  <c r="AZ32" i="11"/>
  <c r="AY32" i="11"/>
  <c r="Z32" i="11"/>
  <c r="Y32" i="11"/>
  <c r="N32" i="11"/>
  <c r="AN32" i="11" s="1"/>
  <c r="BL32" i="11" s="1"/>
  <c r="M32" i="11"/>
  <c r="AM32" i="11" s="1"/>
  <c r="BK32" i="11" s="1"/>
  <c r="H32" i="11"/>
  <c r="G32" i="11"/>
  <c r="AZ31" i="11"/>
  <c r="BJ31" i="11" s="1"/>
  <c r="AY31" i="11"/>
  <c r="BI31" i="11" s="1"/>
  <c r="Z31" i="11"/>
  <c r="Y31" i="11"/>
  <c r="H31" i="11"/>
  <c r="N31" i="11" s="1"/>
  <c r="AN31" i="11" s="1"/>
  <c r="BL31" i="11" s="1"/>
  <c r="G31" i="11"/>
  <c r="M31" i="11" s="1"/>
  <c r="AM31" i="11" s="1"/>
  <c r="BK31" i="11" s="1"/>
  <c r="BJ30" i="11"/>
  <c r="BI30" i="11"/>
  <c r="AZ30" i="11"/>
  <c r="AY30" i="11"/>
  <c r="Z30" i="11"/>
  <c r="Y30" i="11"/>
  <c r="N30" i="11"/>
  <c r="AN30" i="11" s="1"/>
  <c r="BL30" i="11" s="1"/>
  <c r="M30" i="11"/>
  <c r="AM30" i="11" s="1"/>
  <c r="BK30" i="11" s="1"/>
  <c r="H30" i="11"/>
  <c r="G30" i="11"/>
  <c r="AZ29" i="11"/>
  <c r="BJ29" i="11" s="1"/>
  <c r="AY29" i="11"/>
  <c r="BI29" i="11" s="1"/>
  <c r="Z29" i="11"/>
  <c r="Y29" i="11"/>
  <c r="H29" i="11"/>
  <c r="N29" i="11" s="1"/>
  <c r="AN29" i="11" s="1"/>
  <c r="BL29" i="11" s="1"/>
  <c r="G29" i="11"/>
  <c r="M29" i="11" s="1"/>
  <c r="BJ28" i="11"/>
  <c r="BI28" i="11"/>
  <c r="AZ28" i="11"/>
  <c r="AY28" i="11"/>
  <c r="Z28" i="11"/>
  <c r="Y28" i="11"/>
  <c r="N28" i="11"/>
  <c r="AN28" i="11" s="1"/>
  <c r="BL28" i="11" s="1"/>
  <c r="M28" i="11"/>
  <c r="AM28" i="11" s="1"/>
  <c r="BK28" i="11" s="1"/>
  <c r="H28" i="11"/>
  <c r="G28" i="11"/>
  <c r="AZ27" i="11"/>
  <c r="BJ27" i="11" s="1"/>
  <c r="AY27" i="11"/>
  <c r="BI27" i="11" s="1"/>
  <c r="Z27" i="11"/>
  <c r="Y27" i="11"/>
  <c r="H27" i="11"/>
  <c r="N27" i="11" s="1"/>
  <c r="AN27" i="11" s="1"/>
  <c r="BL27" i="11" s="1"/>
  <c r="G27" i="11"/>
  <c r="M27" i="11" s="1"/>
  <c r="AM27" i="11" s="1"/>
  <c r="BK27" i="11" s="1"/>
  <c r="BJ26" i="11"/>
  <c r="BI26" i="11"/>
  <c r="AZ26" i="11"/>
  <c r="AY26" i="11"/>
  <c r="Z26" i="11"/>
  <c r="Y26" i="11"/>
  <c r="N26" i="11"/>
  <c r="AN26" i="11" s="1"/>
  <c r="BL26" i="11" s="1"/>
  <c r="M26" i="11"/>
  <c r="AM26" i="11" s="1"/>
  <c r="BK26" i="11" s="1"/>
  <c r="H26" i="11"/>
  <c r="G26" i="11"/>
  <c r="AZ25" i="11"/>
  <c r="BJ25" i="11" s="1"/>
  <c r="AY25" i="11"/>
  <c r="BI25" i="11" s="1"/>
  <c r="Z25" i="11"/>
  <c r="Y25" i="11"/>
  <c r="H25" i="11"/>
  <c r="N25" i="11" s="1"/>
  <c r="AN25" i="11" s="1"/>
  <c r="BL25" i="11" s="1"/>
  <c r="G25" i="11"/>
  <c r="M25" i="11" s="1"/>
  <c r="BJ24" i="11"/>
  <c r="BI24" i="11"/>
  <c r="AZ24" i="11"/>
  <c r="AY24" i="11"/>
  <c r="Z24" i="11"/>
  <c r="Y24" i="11"/>
  <c r="N24" i="11"/>
  <c r="AN24" i="11" s="1"/>
  <c r="BL24" i="11" s="1"/>
  <c r="M24" i="11"/>
  <c r="AM24" i="11" s="1"/>
  <c r="BK24" i="11" s="1"/>
  <c r="H24" i="11"/>
  <c r="G24" i="11"/>
  <c r="AZ23" i="11"/>
  <c r="BJ23" i="11" s="1"/>
  <c r="AY23" i="11"/>
  <c r="BI23" i="11" s="1"/>
  <c r="Z23" i="11"/>
  <c r="Y23" i="11"/>
  <c r="H23" i="11"/>
  <c r="N23" i="11" s="1"/>
  <c r="AN23" i="11" s="1"/>
  <c r="BL23" i="11" s="1"/>
  <c r="G23" i="11"/>
  <c r="M23" i="11" s="1"/>
  <c r="AM23" i="11" s="1"/>
  <c r="BK23" i="11" s="1"/>
  <c r="BJ22" i="11"/>
  <c r="BI22" i="11"/>
  <c r="AZ22" i="11"/>
  <c r="AY22" i="11"/>
  <c r="Z22" i="11"/>
  <c r="Y22" i="11"/>
  <c r="N22" i="11"/>
  <c r="AN22" i="11" s="1"/>
  <c r="BL22" i="11" s="1"/>
  <c r="M22" i="11"/>
  <c r="AM22" i="11" s="1"/>
  <c r="BK22" i="11" s="1"/>
  <c r="H22" i="11"/>
  <c r="G22" i="11"/>
  <c r="AZ21" i="11"/>
  <c r="BJ21" i="11" s="1"/>
  <c r="AY21" i="11"/>
  <c r="BI21" i="11" s="1"/>
  <c r="Z21" i="11"/>
  <c r="Y21" i="11"/>
  <c r="H21" i="11"/>
  <c r="N21" i="11" s="1"/>
  <c r="AN21" i="11" s="1"/>
  <c r="BL21" i="11" s="1"/>
  <c r="G21" i="11"/>
  <c r="M21" i="11" s="1"/>
  <c r="BJ20" i="11"/>
  <c r="BI20" i="11"/>
  <c r="AZ20" i="11"/>
  <c r="AY20" i="11"/>
  <c r="Z20" i="11"/>
  <c r="Y20" i="11"/>
  <c r="N20" i="11"/>
  <c r="AN20" i="11" s="1"/>
  <c r="BL20" i="11" s="1"/>
  <c r="M20" i="11"/>
  <c r="AM20" i="11" s="1"/>
  <c r="BK20" i="11" s="1"/>
  <c r="H20" i="11"/>
  <c r="G20" i="11"/>
  <c r="AZ19" i="11"/>
  <c r="BJ19" i="11" s="1"/>
  <c r="AY19" i="11"/>
  <c r="BI19" i="11" s="1"/>
  <c r="Z19" i="11"/>
  <c r="Y19" i="11"/>
  <c r="H19" i="11"/>
  <c r="N19" i="11" s="1"/>
  <c r="AN19" i="11" s="1"/>
  <c r="BL19" i="11" s="1"/>
  <c r="G19" i="11"/>
  <c r="M19" i="11" s="1"/>
  <c r="AM19" i="11" s="1"/>
  <c r="BK19" i="11" s="1"/>
  <c r="BJ18" i="11"/>
  <c r="BI18" i="11"/>
  <c r="AZ18" i="11"/>
  <c r="AY18" i="11"/>
  <c r="Z18" i="11"/>
  <c r="Y18" i="11"/>
  <c r="N18" i="11"/>
  <c r="AN18" i="11" s="1"/>
  <c r="BL18" i="11" s="1"/>
  <c r="M18" i="11"/>
  <c r="AM18" i="11" s="1"/>
  <c r="BK18" i="11" s="1"/>
  <c r="H18" i="11"/>
  <c r="G18" i="11"/>
  <c r="AZ17" i="11"/>
  <c r="BJ17" i="11" s="1"/>
  <c r="AY17" i="11"/>
  <c r="BI17" i="11" s="1"/>
  <c r="Z17" i="11"/>
  <c r="Y17" i="11"/>
  <c r="H17" i="11"/>
  <c r="N17" i="11" s="1"/>
  <c r="AN17" i="11" s="1"/>
  <c r="BL17" i="11" s="1"/>
  <c r="G17" i="11"/>
  <c r="M17" i="11" s="1"/>
  <c r="BJ16" i="11"/>
  <c r="BI16" i="11"/>
  <c r="AZ16" i="11"/>
  <c r="AY16" i="11"/>
  <c r="Z16" i="11"/>
  <c r="Y16" i="11"/>
  <c r="N16" i="11"/>
  <c r="AN16" i="11" s="1"/>
  <c r="BL16" i="11" s="1"/>
  <c r="M16" i="11"/>
  <c r="AM16" i="11" s="1"/>
  <c r="BK16" i="11" s="1"/>
  <c r="H16" i="11"/>
  <c r="G16" i="11"/>
  <c r="AZ15" i="11"/>
  <c r="BJ15" i="11" s="1"/>
  <c r="AY15" i="11"/>
  <c r="BI15" i="11" s="1"/>
  <c r="Z15" i="11"/>
  <c r="Y15" i="11"/>
  <c r="H15" i="11"/>
  <c r="N15" i="11" s="1"/>
  <c r="AN15" i="11" s="1"/>
  <c r="BL15" i="11" s="1"/>
  <c r="G15" i="11"/>
  <c r="M15" i="11" s="1"/>
  <c r="AM15" i="11" s="1"/>
  <c r="BK15" i="11" s="1"/>
  <c r="BJ14" i="11"/>
  <c r="BI14" i="11"/>
  <c r="AZ14" i="11"/>
  <c r="AY14" i="11"/>
  <c r="Z14" i="11"/>
  <c r="Y14" i="11"/>
  <c r="N14" i="11"/>
  <c r="AN14" i="11" s="1"/>
  <c r="BL14" i="11" s="1"/>
  <c r="M14" i="11"/>
  <c r="AM14" i="11" s="1"/>
  <c r="BK14" i="11" s="1"/>
  <c r="H14" i="11"/>
  <c r="G14" i="11"/>
  <c r="AZ13" i="11"/>
  <c r="BJ13" i="11" s="1"/>
  <c r="AY13" i="11"/>
  <c r="BI13" i="11" s="1"/>
  <c r="Z13" i="11"/>
  <c r="Y13" i="11"/>
  <c r="H13" i="11"/>
  <c r="N13" i="11" s="1"/>
  <c r="AN13" i="11" s="1"/>
  <c r="BL13" i="11" s="1"/>
  <c r="G13" i="11"/>
  <c r="M13" i="11" s="1"/>
  <c r="BJ12" i="11"/>
  <c r="BI12" i="11"/>
  <c r="AZ12" i="11"/>
  <c r="AY12" i="11"/>
  <c r="Z12" i="11"/>
  <c r="Y12" i="11"/>
  <c r="N12" i="11"/>
  <c r="AN12" i="11" s="1"/>
  <c r="BL12" i="11" s="1"/>
  <c r="M12" i="11"/>
  <c r="AM12" i="11" s="1"/>
  <c r="BK12" i="11" s="1"/>
  <c r="H12" i="11"/>
  <c r="G12" i="11"/>
  <c r="AZ11" i="11"/>
  <c r="BJ11" i="11" s="1"/>
  <c r="AY11" i="11"/>
  <c r="BI11" i="11" s="1"/>
  <c r="Z11" i="11"/>
  <c r="Y11" i="11"/>
  <c r="H11" i="11"/>
  <c r="N11" i="11" s="1"/>
  <c r="AN11" i="11" s="1"/>
  <c r="BL11" i="11" s="1"/>
  <c r="G11" i="11"/>
  <c r="M11" i="11" s="1"/>
  <c r="AM11" i="11" s="1"/>
  <c r="BK11" i="11" s="1"/>
  <c r="BJ10" i="11"/>
  <c r="BI10" i="11"/>
  <c r="AZ10" i="11"/>
  <c r="AY10" i="11"/>
  <c r="Z10" i="11"/>
  <c r="Y10" i="11"/>
  <c r="N10" i="11"/>
  <c r="AN10" i="11" s="1"/>
  <c r="BL10" i="11" s="1"/>
  <c r="M10" i="11"/>
  <c r="AM10" i="11" s="1"/>
  <c r="BK10" i="11" s="1"/>
  <c r="H10" i="11"/>
  <c r="G10" i="11"/>
  <c r="AZ9" i="11"/>
  <c r="BJ9" i="11" s="1"/>
  <c r="AY9" i="11"/>
  <c r="BI9" i="11" s="1"/>
  <c r="Z9" i="11"/>
  <c r="Y9" i="11"/>
  <c r="H9" i="11"/>
  <c r="N9" i="11" s="1"/>
  <c r="AN9" i="11" s="1"/>
  <c r="BL9" i="11" s="1"/>
  <c r="G9" i="11"/>
  <c r="M9" i="11" s="1"/>
  <c r="BJ8" i="11"/>
  <c r="BI8" i="11"/>
  <c r="AZ8" i="11"/>
  <c r="AY8" i="11"/>
  <c r="Z8" i="11"/>
  <c r="Y8" i="11"/>
  <c r="N8" i="11"/>
  <c r="AN8" i="11" s="1"/>
  <c r="BL8" i="11" s="1"/>
  <c r="M8" i="11"/>
  <c r="AM8" i="11" s="1"/>
  <c r="BK8" i="11" s="1"/>
  <c r="H8" i="11"/>
  <c r="G8" i="11"/>
  <c r="AZ7" i="11"/>
  <c r="BJ7" i="11" s="1"/>
  <c r="AY7" i="11"/>
  <c r="BI7" i="11" s="1"/>
  <c r="Z7" i="11"/>
  <c r="Y7" i="11"/>
  <c r="H7" i="11"/>
  <c r="N7" i="11" s="1"/>
  <c r="AN7" i="11" s="1"/>
  <c r="BL7" i="11" s="1"/>
  <c r="G7" i="11"/>
  <c r="M7" i="11" s="1"/>
  <c r="AM7" i="11" s="1"/>
  <c r="BK7" i="11" s="1"/>
  <c r="BH53" i="10"/>
  <c r="BG53" i="10"/>
  <c r="BF53" i="10"/>
  <c r="BE53" i="10"/>
  <c r="BD53" i="10"/>
  <c r="BC53" i="10"/>
  <c r="BB53" i="10"/>
  <c r="BA53" i="10"/>
  <c r="AX53" i="10"/>
  <c r="AW53" i="10"/>
  <c r="AV53" i="10"/>
  <c r="AU53" i="10"/>
  <c r="AT53" i="10"/>
  <c r="AZ53" i="10" s="1"/>
  <c r="BJ53" i="10" s="1"/>
  <c r="AS53" i="10"/>
  <c r="AY53" i="10" s="1"/>
  <c r="BI53" i="10" s="1"/>
  <c r="AR53" i="10"/>
  <c r="AQ53" i="10"/>
  <c r="AP53" i="10"/>
  <c r="AO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X53" i="10"/>
  <c r="W53" i="10"/>
  <c r="V53" i="10"/>
  <c r="U53" i="10"/>
  <c r="T53" i="10"/>
  <c r="S53" i="10"/>
  <c r="R53" i="10"/>
  <c r="Z53" i="10" s="1"/>
  <c r="Q53" i="10"/>
  <c r="Y53" i="10" s="1"/>
  <c r="P53" i="10"/>
  <c r="O53" i="10"/>
  <c r="L53" i="10"/>
  <c r="K53" i="10"/>
  <c r="J53" i="10"/>
  <c r="I53" i="10"/>
  <c r="F53" i="10"/>
  <c r="E53" i="10"/>
  <c r="D53" i="10"/>
  <c r="H53" i="10" s="1"/>
  <c r="N53" i="10" s="1"/>
  <c r="C53" i="10"/>
  <c r="G53" i="10" s="1"/>
  <c r="M53" i="10" s="1"/>
  <c r="AM53" i="10" s="1"/>
  <c r="BK53" i="10" s="1"/>
  <c r="AZ52" i="10"/>
  <c r="BJ52" i="10" s="1"/>
  <c r="AY52" i="10"/>
  <c r="BI52" i="10" s="1"/>
  <c r="Z52" i="10"/>
  <c r="Y52" i="10"/>
  <c r="H52" i="10"/>
  <c r="N52" i="10" s="1"/>
  <c r="AN52" i="10" s="1"/>
  <c r="BL52" i="10" s="1"/>
  <c r="G52" i="10"/>
  <c r="M52" i="10" s="1"/>
  <c r="BJ51" i="10"/>
  <c r="BI51" i="10"/>
  <c r="AZ51" i="10"/>
  <c r="AY51" i="10"/>
  <c r="Z51" i="10"/>
  <c r="Y51" i="10"/>
  <c r="N51" i="10"/>
  <c r="AN51" i="10" s="1"/>
  <c r="BL51" i="10" s="1"/>
  <c r="M51" i="10"/>
  <c r="AM51" i="10" s="1"/>
  <c r="BK51" i="10" s="1"/>
  <c r="H51" i="10"/>
  <c r="G51" i="10"/>
  <c r="AZ50" i="10"/>
  <c r="BJ50" i="10" s="1"/>
  <c r="AY50" i="10"/>
  <c r="BI50" i="10" s="1"/>
  <c r="Z50" i="10"/>
  <c r="Y50" i="10"/>
  <c r="H50" i="10"/>
  <c r="N50" i="10" s="1"/>
  <c r="AN50" i="10" s="1"/>
  <c r="BL50" i="10" s="1"/>
  <c r="G50" i="10"/>
  <c r="M50" i="10" s="1"/>
  <c r="AM50" i="10" s="1"/>
  <c r="BK50" i="10" s="1"/>
  <c r="BJ49" i="10"/>
  <c r="BI49" i="10"/>
  <c r="AZ49" i="10"/>
  <c r="AY49" i="10"/>
  <c r="Z49" i="10"/>
  <c r="Y49" i="10"/>
  <c r="N49" i="10"/>
  <c r="AN49" i="10" s="1"/>
  <c r="BL49" i="10" s="1"/>
  <c r="M49" i="10"/>
  <c r="AM49" i="10" s="1"/>
  <c r="BK49" i="10" s="1"/>
  <c r="H49" i="10"/>
  <c r="G49" i="10"/>
  <c r="AZ48" i="10"/>
  <c r="BJ48" i="10" s="1"/>
  <c r="AY48" i="10"/>
  <c r="BI48" i="10" s="1"/>
  <c r="Z48" i="10"/>
  <c r="Y48" i="10"/>
  <c r="H48" i="10"/>
  <c r="N48" i="10" s="1"/>
  <c r="AN48" i="10" s="1"/>
  <c r="BL48" i="10" s="1"/>
  <c r="G48" i="10"/>
  <c r="M48" i="10" s="1"/>
  <c r="BJ47" i="10"/>
  <c r="BI47" i="10"/>
  <c r="AZ47" i="10"/>
  <c r="AY47" i="10"/>
  <c r="Z47" i="10"/>
  <c r="Y47" i="10"/>
  <c r="N47" i="10"/>
  <c r="AN47" i="10" s="1"/>
  <c r="BL47" i="10" s="1"/>
  <c r="M47" i="10"/>
  <c r="AM47" i="10" s="1"/>
  <c r="BK47" i="10" s="1"/>
  <c r="H47" i="10"/>
  <c r="G47" i="10"/>
  <c r="AZ46" i="10"/>
  <c r="BJ46" i="10" s="1"/>
  <c r="AY46" i="10"/>
  <c r="BI46" i="10" s="1"/>
  <c r="Z46" i="10"/>
  <c r="Y46" i="10"/>
  <c r="H46" i="10"/>
  <c r="N46" i="10" s="1"/>
  <c r="AN46" i="10" s="1"/>
  <c r="BL46" i="10" s="1"/>
  <c r="G46" i="10"/>
  <c r="M46" i="10" s="1"/>
  <c r="AM46" i="10" s="1"/>
  <c r="BK46" i="10" s="1"/>
  <c r="BJ45" i="10"/>
  <c r="BI45" i="10"/>
  <c r="AZ45" i="10"/>
  <c r="AY45" i="10"/>
  <c r="Z45" i="10"/>
  <c r="Y45" i="10"/>
  <c r="N45" i="10"/>
  <c r="AN45" i="10" s="1"/>
  <c r="BL45" i="10" s="1"/>
  <c r="M45" i="10"/>
  <c r="AM45" i="10" s="1"/>
  <c r="BK45" i="10" s="1"/>
  <c r="H45" i="10"/>
  <c r="G45" i="10"/>
  <c r="AZ44" i="10"/>
  <c r="BJ44" i="10" s="1"/>
  <c r="AY44" i="10"/>
  <c r="BI44" i="10" s="1"/>
  <c r="Z44" i="10"/>
  <c r="Y44" i="10"/>
  <c r="H44" i="10"/>
  <c r="N44" i="10" s="1"/>
  <c r="AN44" i="10" s="1"/>
  <c r="BL44" i="10" s="1"/>
  <c r="G44" i="10"/>
  <c r="M44" i="10" s="1"/>
  <c r="BJ43" i="10"/>
  <c r="BI43" i="10"/>
  <c r="AZ43" i="10"/>
  <c r="AY43" i="10"/>
  <c r="Z43" i="10"/>
  <c r="Y43" i="10"/>
  <c r="N43" i="10"/>
  <c r="AN43" i="10" s="1"/>
  <c r="BL43" i="10" s="1"/>
  <c r="M43" i="10"/>
  <c r="AM43" i="10" s="1"/>
  <c r="BK43" i="10" s="1"/>
  <c r="H43" i="10"/>
  <c r="G43" i="10"/>
  <c r="AZ42" i="10"/>
  <c r="BJ42" i="10" s="1"/>
  <c r="AY42" i="10"/>
  <c r="BI42" i="10" s="1"/>
  <c r="Z42" i="10"/>
  <c r="Y42" i="10"/>
  <c r="H42" i="10"/>
  <c r="N42" i="10" s="1"/>
  <c r="AN42" i="10" s="1"/>
  <c r="BL42" i="10" s="1"/>
  <c r="G42" i="10"/>
  <c r="M42" i="10" s="1"/>
  <c r="AM42" i="10" s="1"/>
  <c r="BK42" i="10" s="1"/>
  <c r="BJ41" i="10"/>
  <c r="BI41" i="10"/>
  <c r="AZ41" i="10"/>
  <c r="AY41" i="10"/>
  <c r="Z41" i="10"/>
  <c r="Y41" i="10"/>
  <c r="N41" i="10"/>
  <c r="AN41" i="10" s="1"/>
  <c r="BL41" i="10" s="1"/>
  <c r="M41" i="10"/>
  <c r="AM41" i="10" s="1"/>
  <c r="BK41" i="10" s="1"/>
  <c r="H41" i="10"/>
  <c r="G41" i="10"/>
  <c r="AZ40" i="10"/>
  <c r="BJ40" i="10" s="1"/>
  <c r="AY40" i="10"/>
  <c r="BI40" i="10" s="1"/>
  <c r="Z40" i="10"/>
  <c r="Y40" i="10"/>
  <c r="H40" i="10"/>
  <c r="N40" i="10" s="1"/>
  <c r="AN40" i="10" s="1"/>
  <c r="BL40" i="10" s="1"/>
  <c r="G40" i="10"/>
  <c r="M40" i="10" s="1"/>
  <c r="BJ39" i="10"/>
  <c r="BI39" i="10"/>
  <c r="AZ39" i="10"/>
  <c r="AY39" i="10"/>
  <c r="Z39" i="10"/>
  <c r="Y39" i="10"/>
  <c r="N39" i="10"/>
  <c r="AN39" i="10" s="1"/>
  <c r="BL39" i="10" s="1"/>
  <c r="M39" i="10"/>
  <c r="AM39" i="10" s="1"/>
  <c r="BK39" i="10" s="1"/>
  <c r="H39" i="10"/>
  <c r="G39" i="10"/>
  <c r="AZ38" i="10"/>
  <c r="BJ38" i="10" s="1"/>
  <c r="AY38" i="10"/>
  <c r="BI38" i="10" s="1"/>
  <c r="Z38" i="10"/>
  <c r="Y38" i="10"/>
  <c r="H38" i="10"/>
  <c r="N38" i="10" s="1"/>
  <c r="AN38" i="10" s="1"/>
  <c r="BL38" i="10" s="1"/>
  <c r="G38" i="10"/>
  <c r="M38" i="10" s="1"/>
  <c r="AM38" i="10" s="1"/>
  <c r="BK38" i="10" s="1"/>
  <c r="BJ37" i="10"/>
  <c r="BI37" i="10"/>
  <c r="AZ37" i="10"/>
  <c r="AY37" i="10"/>
  <c r="Z37" i="10"/>
  <c r="Y37" i="10"/>
  <c r="N37" i="10"/>
  <c r="AN37" i="10" s="1"/>
  <c r="BL37" i="10" s="1"/>
  <c r="M37" i="10"/>
  <c r="AM37" i="10" s="1"/>
  <c r="BK37" i="10" s="1"/>
  <c r="H37" i="10"/>
  <c r="G37" i="10"/>
  <c r="AZ36" i="10"/>
  <c r="BJ36" i="10" s="1"/>
  <c r="AY36" i="10"/>
  <c r="BI36" i="10" s="1"/>
  <c r="Z36" i="10"/>
  <c r="Y36" i="10"/>
  <c r="H36" i="10"/>
  <c r="N36" i="10" s="1"/>
  <c r="AN36" i="10" s="1"/>
  <c r="BL36" i="10" s="1"/>
  <c r="G36" i="10"/>
  <c r="M36" i="10" s="1"/>
  <c r="BJ35" i="10"/>
  <c r="BI35" i="10"/>
  <c r="AZ35" i="10"/>
  <c r="AY35" i="10"/>
  <c r="Z35" i="10"/>
  <c r="Y35" i="10"/>
  <c r="N35" i="10"/>
  <c r="AN35" i="10" s="1"/>
  <c r="BL35" i="10" s="1"/>
  <c r="M35" i="10"/>
  <c r="AM35" i="10" s="1"/>
  <c r="BK35" i="10" s="1"/>
  <c r="H35" i="10"/>
  <c r="G35" i="10"/>
  <c r="AZ34" i="10"/>
  <c r="BJ34" i="10" s="1"/>
  <c r="AY34" i="10"/>
  <c r="BI34" i="10" s="1"/>
  <c r="Z34" i="10"/>
  <c r="Y34" i="10"/>
  <c r="H34" i="10"/>
  <c r="N34" i="10" s="1"/>
  <c r="AN34" i="10" s="1"/>
  <c r="BL34" i="10" s="1"/>
  <c r="G34" i="10"/>
  <c r="M34" i="10" s="1"/>
  <c r="AM34" i="10" s="1"/>
  <c r="BK34" i="10" s="1"/>
  <c r="BJ33" i="10"/>
  <c r="BI33" i="10"/>
  <c r="AZ33" i="10"/>
  <c r="AY33" i="10"/>
  <c r="Z33" i="10"/>
  <c r="Y33" i="10"/>
  <c r="N33" i="10"/>
  <c r="AN33" i="10" s="1"/>
  <c r="BL33" i="10" s="1"/>
  <c r="M33" i="10"/>
  <c r="AM33" i="10" s="1"/>
  <c r="BK33" i="10" s="1"/>
  <c r="H33" i="10"/>
  <c r="G33" i="10"/>
  <c r="AZ32" i="10"/>
  <c r="BJ32" i="10" s="1"/>
  <c r="AY32" i="10"/>
  <c r="BI32" i="10" s="1"/>
  <c r="Z32" i="10"/>
  <c r="Y32" i="10"/>
  <c r="H32" i="10"/>
  <c r="N32" i="10" s="1"/>
  <c r="AN32" i="10" s="1"/>
  <c r="BL32" i="10" s="1"/>
  <c r="G32" i="10"/>
  <c r="M32" i="10" s="1"/>
  <c r="BJ31" i="10"/>
  <c r="BI31" i="10"/>
  <c r="AZ31" i="10"/>
  <c r="AY31" i="10"/>
  <c r="Z31" i="10"/>
  <c r="Y31" i="10"/>
  <c r="N31" i="10"/>
  <c r="AN31" i="10" s="1"/>
  <c r="BL31" i="10" s="1"/>
  <c r="M31" i="10"/>
  <c r="AM31" i="10" s="1"/>
  <c r="BK31" i="10" s="1"/>
  <c r="H31" i="10"/>
  <c r="G31" i="10"/>
  <c r="AZ30" i="10"/>
  <c r="BJ30" i="10" s="1"/>
  <c r="AY30" i="10"/>
  <c r="BI30" i="10" s="1"/>
  <c r="Z30" i="10"/>
  <c r="Y30" i="10"/>
  <c r="H30" i="10"/>
  <c r="N30" i="10" s="1"/>
  <c r="AN30" i="10" s="1"/>
  <c r="BL30" i="10" s="1"/>
  <c r="G30" i="10"/>
  <c r="M30" i="10" s="1"/>
  <c r="AM30" i="10" s="1"/>
  <c r="BK30" i="10" s="1"/>
  <c r="BJ29" i="10"/>
  <c r="BI29" i="10"/>
  <c r="AZ29" i="10"/>
  <c r="AY29" i="10"/>
  <c r="Z29" i="10"/>
  <c r="Y29" i="10"/>
  <c r="N29" i="10"/>
  <c r="AN29" i="10" s="1"/>
  <c r="BL29" i="10" s="1"/>
  <c r="M29" i="10"/>
  <c r="AM29" i="10" s="1"/>
  <c r="BK29" i="10" s="1"/>
  <c r="H29" i="10"/>
  <c r="G29" i="10"/>
  <c r="AZ28" i="10"/>
  <c r="BJ28" i="10" s="1"/>
  <c r="AY28" i="10"/>
  <c r="BI28" i="10" s="1"/>
  <c r="Z28" i="10"/>
  <c r="Y28" i="10"/>
  <c r="H28" i="10"/>
  <c r="N28" i="10" s="1"/>
  <c r="AN28" i="10" s="1"/>
  <c r="BL28" i="10" s="1"/>
  <c r="G28" i="10"/>
  <c r="M28" i="10" s="1"/>
  <c r="BJ27" i="10"/>
  <c r="BI27" i="10"/>
  <c r="AZ27" i="10"/>
  <c r="AY27" i="10"/>
  <c r="Z27" i="10"/>
  <c r="Y27" i="10"/>
  <c r="N27" i="10"/>
  <c r="AN27" i="10" s="1"/>
  <c r="BL27" i="10" s="1"/>
  <c r="M27" i="10"/>
  <c r="AM27" i="10" s="1"/>
  <c r="BK27" i="10" s="1"/>
  <c r="H27" i="10"/>
  <c r="G27" i="10"/>
  <c r="AZ26" i="10"/>
  <c r="BJ26" i="10" s="1"/>
  <c r="AY26" i="10"/>
  <c r="BI26" i="10" s="1"/>
  <c r="Z26" i="10"/>
  <c r="Y26" i="10"/>
  <c r="H26" i="10"/>
  <c r="N26" i="10" s="1"/>
  <c r="AN26" i="10" s="1"/>
  <c r="BL26" i="10" s="1"/>
  <c r="G26" i="10"/>
  <c r="M26" i="10" s="1"/>
  <c r="AM26" i="10" s="1"/>
  <c r="BK26" i="10" s="1"/>
  <c r="BJ25" i="10"/>
  <c r="BI25" i="10"/>
  <c r="AZ25" i="10"/>
  <c r="AY25" i="10"/>
  <c r="Z25" i="10"/>
  <c r="Y25" i="10"/>
  <c r="N25" i="10"/>
  <c r="AN25" i="10" s="1"/>
  <c r="BL25" i="10" s="1"/>
  <c r="M25" i="10"/>
  <c r="AM25" i="10" s="1"/>
  <c r="BK25" i="10" s="1"/>
  <c r="H25" i="10"/>
  <c r="G25" i="10"/>
  <c r="AZ24" i="10"/>
  <c r="BJ24" i="10" s="1"/>
  <c r="AY24" i="10"/>
  <c r="BI24" i="10" s="1"/>
  <c r="Z24" i="10"/>
  <c r="Y24" i="10"/>
  <c r="H24" i="10"/>
  <c r="N24" i="10" s="1"/>
  <c r="AN24" i="10" s="1"/>
  <c r="BL24" i="10" s="1"/>
  <c r="G24" i="10"/>
  <c r="M24" i="10" s="1"/>
  <c r="BJ23" i="10"/>
  <c r="BI23" i="10"/>
  <c r="AZ23" i="10"/>
  <c r="AY23" i="10"/>
  <c r="Z23" i="10"/>
  <c r="Y23" i="10"/>
  <c r="N23" i="10"/>
  <c r="AN23" i="10" s="1"/>
  <c r="BL23" i="10" s="1"/>
  <c r="M23" i="10"/>
  <c r="AM23" i="10" s="1"/>
  <c r="BK23" i="10" s="1"/>
  <c r="H23" i="10"/>
  <c r="G23" i="10"/>
  <c r="AZ22" i="10"/>
  <c r="BJ22" i="10" s="1"/>
  <c r="AY22" i="10"/>
  <c r="BI22" i="10" s="1"/>
  <c r="Z22" i="10"/>
  <c r="Y22" i="10"/>
  <c r="H22" i="10"/>
  <c r="N22" i="10" s="1"/>
  <c r="AN22" i="10" s="1"/>
  <c r="BL22" i="10" s="1"/>
  <c r="G22" i="10"/>
  <c r="M22" i="10" s="1"/>
  <c r="AM22" i="10" s="1"/>
  <c r="BK22" i="10" s="1"/>
  <c r="BJ21" i="10"/>
  <c r="BI21" i="10"/>
  <c r="AZ21" i="10"/>
  <c r="AY21" i="10"/>
  <c r="Z21" i="10"/>
  <c r="Y21" i="10"/>
  <c r="N21" i="10"/>
  <c r="AN21" i="10" s="1"/>
  <c r="BL21" i="10" s="1"/>
  <c r="M21" i="10"/>
  <c r="AM21" i="10" s="1"/>
  <c r="BK21" i="10" s="1"/>
  <c r="H21" i="10"/>
  <c r="G21" i="10"/>
  <c r="AZ20" i="10"/>
  <c r="BJ20" i="10" s="1"/>
  <c r="AY20" i="10"/>
  <c r="BI20" i="10" s="1"/>
  <c r="Z20" i="10"/>
  <c r="Y20" i="10"/>
  <c r="H20" i="10"/>
  <c r="N20" i="10" s="1"/>
  <c r="AN20" i="10" s="1"/>
  <c r="BL20" i="10" s="1"/>
  <c r="G20" i="10"/>
  <c r="M20" i="10" s="1"/>
  <c r="BJ19" i="10"/>
  <c r="BI19" i="10"/>
  <c r="AZ19" i="10"/>
  <c r="AY19" i="10"/>
  <c r="Z19" i="10"/>
  <c r="Y19" i="10"/>
  <c r="N19" i="10"/>
  <c r="AN19" i="10" s="1"/>
  <c r="BL19" i="10" s="1"/>
  <c r="M19" i="10"/>
  <c r="AM19" i="10" s="1"/>
  <c r="BK19" i="10" s="1"/>
  <c r="H19" i="10"/>
  <c r="G19" i="10"/>
  <c r="AZ18" i="10"/>
  <c r="BJ18" i="10" s="1"/>
  <c r="AY18" i="10"/>
  <c r="BI18" i="10" s="1"/>
  <c r="Z18" i="10"/>
  <c r="Y18" i="10"/>
  <c r="H18" i="10"/>
  <c r="N18" i="10" s="1"/>
  <c r="AN18" i="10" s="1"/>
  <c r="BL18" i="10" s="1"/>
  <c r="G18" i="10"/>
  <c r="M18" i="10" s="1"/>
  <c r="AM18" i="10" s="1"/>
  <c r="BK18" i="10" s="1"/>
  <c r="BJ17" i="10"/>
  <c r="BI17" i="10"/>
  <c r="AZ17" i="10"/>
  <c r="AY17" i="10"/>
  <c r="Z17" i="10"/>
  <c r="Y17" i="10"/>
  <c r="N17" i="10"/>
  <c r="AN17" i="10" s="1"/>
  <c r="BL17" i="10" s="1"/>
  <c r="M17" i="10"/>
  <c r="AM17" i="10" s="1"/>
  <c r="BK17" i="10" s="1"/>
  <c r="H17" i="10"/>
  <c r="G17" i="10"/>
  <c r="AZ16" i="10"/>
  <c r="BJ16" i="10" s="1"/>
  <c r="AY16" i="10"/>
  <c r="BI16" i="10" s="1"/>
  <c r="Z16" i="10"/>
  <c r="Y16" i="10"/>
  <c r="H16" i="10"/>
  <c r="N16" i="10" s="1"/>
  <c r="AN16" i="10" s="1"/>
  <c r="BL16" i="10" s="1"/>
  <c r="G16" i="10"/>
  <c r="M16" i="10" s="1"/>
  <c r="BJ15" i="10"/>
  <c r="BI15" i="10"/>
  <c r="AZ15" i="10"/>
  <c r="AY15" i="10"/>
  <c r="Z15" i="10"/>
  <c r="Y15" i="10"/>
  <c r="N15" i="10"/>
  <c r="AN15" i="10" s="1"/>
  <c r="BL15" i="10" s="1"/>
  <c r="M15" i="10"/>
  <c r="AM15" i="10" s="1"/>
  <c r="BK15" i="10" s="1"/>
  <c r="H15" i="10"/>
  <c r="G15" i="10"/>
  <c r="AZ14" i="10"/>
  <c r="BJ14" i="10" s="1"/>
  <c r="AY14" i="10"/>
  <c r="BI14" i="10" s="1"/>
  <c r="Z14" i="10"/>
  <c r="Y14" i="10"/>
  <c r="H14" i="10"/>
  <c r="N14" i="10" s="1"/>
  <c r="AN14" i="10" s="1"/>
  <c r="BL14" i="10" s="1"/>
  <c r="G14" i="10"/>
  <c r="M14" i="10" s="1"/>
  <c r="AM14" i="10" s="1"/>
  <c r="BK14" i="10" s="1"/>
  <c r="BJ13" i="10"/>
  <c r="BI13" i="10"/>
  <c r="AZ13" i="10"/>
  <c r="AY13" i="10"/>
  <c r="Z13" i="10"/>
  <c r="Y13" i="10"/>
  <c r="N13" i="10"/>
  <c r="AN13" i="10" s="1"/>
  <c r="BL13" i="10" s="1"/>
  <c r="M13" i="10"/>
  <c r="AM13" i="10" s="1"/>
  <c r="BK13" i="10" s="1"/>
  <c r="H13" i="10"/>
  <c r="G13" i="10"/>
  <c r="AZ12" i="10"/>
  <c r="BJ12" i="10" s="1"/>
  <c r="AY12" i="10"/>
  <c r="BI12" i="10" s="1"/>
  <c r="Z12" i="10"/>
  <c r="Y12" i="10"/>
  <c r="H12" i="10"/>
  <c r="N12" i="10" s="1"/>
  <c r="AN12" i="10" s="1"/>
  <c r="BL12" i="10" s="1"/>
  <c r="G12" i="10"/>
  <c r="M12" i="10" s="1"/>
  <c r="BJ11" i="10"/>
  <c r="BI11" i="10"/>
  <c r="AZ11" i="10"/>
  <c r="AY11" i="10"/>
  <c r="Z11" i="10"/>
  <c r="Y11" i="10"/>
  <c r="N11" i="10"/>
  <c r="AN11" i="10" s="1"/>
  <c r="BL11" i="10" s="1"/>
  <c r="M11" i="10"/>
  <c r="AM11" i="10" s="1"/>
  <c r="BK11" i="10" s="1"/>
  <c r="H11" i="10"/>
  <c r="G11" i="10"/>
  <c r="AZ10" i="10"/>
  <c r="BJ10" i="10" s="1"/>
  <c r="AY10" i="10"/>
  <c r="BI10" i="10" s="1"/>
  <c r="Z10" i="10"/>
  <c r="Y10" i="10"/>
  <c r="H10" i="10"/>
  <c r="N10" i="10" s="1"/>
  <c r="AN10" i="10" s="1"/>
  <c r="BL10" i="10" s="1"/>
  <c r="G10" i="10"/>
  <c r="M10" i="10" s="1"/>
  <c r="AM10" i="10" s="1"/>
  <c r="BK10" i="10" s="1"/>
  <c r="BJ9" i="10"/>
  <c r="BI9" i="10"/>
  <c r="AZ9" i="10"/>
  <c r="AY9" i="10"/>
  <c r="Z9" i="10"/>
  <c r="Y9" i="10"/>
  <c r="N9" i="10"/>
  <c r="AN9" i="10" s="1"/>
  <c r="BL9" i="10" s="1"/>
  <c r="M9" i="10"/>
  <c r="AM9" i="10" s="1"/>
  <c r="BK9" i="10" s="1"/>
  <c r="H9" i="10"/>
  <c r="G9" i="10"/>
  <c r="AZ8" i="10"/>
  <c r="BJ8" i="10" s="1"/>
  <c r="AY8" i="10"/>
  <c r="BI8" i="10" s="1"/>
  <c r="Z8" i="10"/>
  <c r="Y8" i="10"/>
  <c r="H8" i="10"/>
  <c r="N8" i="10" s="1"/>
  <c r="AN8" i="10" s="1"/>
  <c r="BL8" i="10" s="1"/>
  <c r="G8" i="10"/>
  <c r="M8" i="10" s="1"/>
  <c r="BJ7" i="10"/>
  <c r="BI7" i="10"/>
  <c r="AZ7" i="10"/>
  <c r="AY7" i="10"/>
  <c r="Z7" i="10"/>
  <c r="Y7" i="10"/>
  <c r="N7" i="10"/>
  <c r="AN7" i="10" s="1"/>
  <c r="BL7" i="10" s="1"/>
  <c r="M7" i="10"/>
  <c r="AM7" i="10" s="1"/>
  <c r="BK7" i="10" s="1"/>
  <c r="H7" i="10"/>
  <c r="G7" i="10"/>
  <c r="BH53" i="32"/>
  <c r="BG53" i="32"/>
  <c r="BF53" i="32"/>
  <c r="BE53" i="32"/>
  <c r="BD53" i="32"/>
  <c r="BC53" i="32"/>
  <c r="BB53" i="32"/>
  <c r="BA53" i="32"/>
  <c r="AX53" i="32"/>
  <c r="AW53" i="32"/>
  <c r="AV53" i="32"/>
  <c r="AZ53" i="32" s="1"/>
  <c r="AU53" i="32"/>
  <c r="AY53" i="32" s="1"/>
  <c r="AT53" i="32"/>
  <c r="AS53" i="32"/>
  <c r="AR53" i="32"/>
  <c r="BJ53" i="32" s="1"/>
  <c r="AQ53" i="32"/>
  <c r="AP53" i="32"/>
  <c r="AO53" i="32"/>
  <c r="AL53" i="32"/>
  <c r="AK53" i="32"/>
  <c r="AJ53" i="32"/>
  <c r="AI53" i="32"/>
  <c r="AH53" i="32"/>
  <c r="AG53" i="32"/>
  <c r="AF53" i="32"/>
  <c r="AE53" i="32"/>
  <c r="AD53" i="32"/>
  <c r="AC53" i="32"/>
  <c r="AB53" i="32"/>
  <c r="AA53" i="32"/>
  <c r="X53" i="32"/>
  <c r="W53" i="32"/>
  <c r="V53" i="32"/>
  <c r="U53" i="32"/>
  <c r="T53" i="32"/>
  <c r="S53" i="32"/>
  <c r="R53" i="32"/>
  <c r="Q53" i="32"/>
  <c r="P53" i="32"/>
  <c r="Z53" i="32" s="1"/>
  <c r="O53" i="32"/>
  <c r="Y53" i="32" s="1"/>
  <c r="L53" i="32"/>
  <c r="K53" i="32"/>
  <c r="J53" i="32"/>
  <c r="I53" i="32"/>
  <c r="F53" i="32"/>
  <c r="E53" i="32"/>
  <c r="D53" i="32"/>
  <c r="H53" i="32" s="1"/>
  <c r="N53" i="32" s="1"/>
  <c r="C53" i="32"/>
  <c r="G53" i="32" s="1"/>
  <c r="M53" i="32" s="1"/>
  <c r="AM53" i="32" s="1"/>
  <c r="BJ52" i="32"/>
  <c r="BI52" i="32"/>
  <c r="AZ52" i="32"/>
  <c r="AY52" i="32"/>
  <c r="Z52" i="32"/>
  <c r="Y52" i="32"/>
  <c r="N52" i="32"/>
  <c r="AN52" i="32" s="1"/>
  <c r="BL52" i="32" s="1"/>
  <c r="M52" i="32"/>
  <c r="AM52" i="32" s="1"/>
  <c r="BK52" i="32" s="1"/>
  <c r="H52" i="32"/>
  <c r="G52" i="32"/>
  <c r="AZ51" i="32"/>
  <c r="BJ51" i="32" s="1"/>
  <c r="AY51" i="32"/>
  <c r="BI51" i="32" s="1"/>
  <c r="Z51" i="32"/>
  <c r="Y51" i="32"/>
  <c r="H51" i="32"/>
  <c r="N51" i="32" s="1"/>
  <c r="AN51" i="32" s="1"/>
  <c r="BL51" i="32" s="1"/>
  <c r="G51" i="32"/>
  <c r="M51" i="32" s="1"/>
  <c r="AM51" i="32" s="1"/>
  <c r="BK51" i="32" s="1"/>
  <c r="BJ50" i="32"/>
  <c r="BI50" i="32"/>
  <c r="AZ50" i="32"/>
  <c r="AY50" i="32"/>
  <c r="Z50" i="32"/>
  <c r="Y50" i="32"/>
  <c r="N50" i="32"/>
  <c r="AN50" i="32" s="1"/>
  <c r="BL50" i="32" s="1"/>
  <c r="M50" i="32"/>
  <c r="AM50" i="32" s="1"/>
  <c r="BK50" i="32" s="1"/>
  <c r="H50" i="32"/>
  <c r="G50" i="32"/>
  <c r="AZ49" i="32"/>
  <c r="BJ49" i="32" s="1"/>
  <c r="AY49" i="32"/>
  <c r="BI49" i="32" s="1"/>
  <c r="Z49" i="32"/>
  <c r="Y49" i="32"/>
  <c r="H49" i="32"/>
  <c r="N49" i="32" s="1"/>
  <c r="AN49" i="32" s="1"/>
  <c r="BL49" i="32" s="1"/>
  <c r="G49" i="32"/>
  <c r="M49" i="32" s="1"/>
  <c r="BJ48" i="32"/>
  <c r="BI48" i="32"/>
  <c r="AZ48" i="32"/>
  <c r="AY48" i="32"/>
  <c r="Z48" i="32"/>
  <c r="Y48" i="32"/>
  <c r="N48" i="32"/>
  <c r="AN48" i="32" s="1"/>
  <c r="BL48" i="32" s="1"/>
  <c r="M48" i="32"/>
  <c r="AM48" i="32" s="1"/>
  <c r="BK48" i="32" s="1"/>
  <c r="H48" i="32"/>
  <c r="G48" i="32"/>
  <c r="AZ47" i="32"/>
  <c r="BJ47" i="32" s="1"/>
  <c r="AY47" i="32"/>
  <c r="BI47" i="32" s="1"/>
  <c r="Z47" i="32"/>
  <c r="Y47" i="32"/>
  <c r="H47" i="32"/>
  <c r="N47" i="32" s="1"/>
  <c r="AN47" i="32" s="1"/>
  <c r="BL47" i="32" s="1"/>
  <c r="G47" i="32"/>
  <c r="M47" i="32" s="1"/>
  <c r="AM47" i="32" s="1"/>
  <c r="BK47" i="32" s="1"/>
  <c r="BJ46" i="32"/>
  <c r="BI46" i="32"/>
  <c r="AZ46" i="32"/>
  <c r="AY46" i="32"/>
  <c r="Z46" i="32"/>
  <c r="Y46" i="32"/>
  <c r="N46" i="32"/>
  <c r="AN46" i="32" s="1"/>
  <c r="BL46" i="32" s="1"/>
  <c r="M46" i="32"/>
  <c r="AM46" i="32" s="1"/>
  <c r="BK46" i="32" s="1"/>
  <c r="H46" i="32"/>
  <c r="G46" i="32"/>
  <c r="AZ45" i="32"/>
  <c r="BJ45" i="32" s="1"/>
  <c r="AY45" i="32"/>
  <c r="BI45" i="32" s="1"/>
  <c r="Z45" i="32"/>
  <c r="Y45" i="32"/>
  <c r="H45" i="32"/>
  <c r="N45" i="32" s="1"/>
  <c r="AN45" i="32" s="1"/>
  <c r="BL45" i="32" s="1"/>
  <c r="G45" i="32"/>
  <c r="M45" i="32" s="1"/>
  <c r="BJ44" i="32"/>
  <c r="BI44" i="32"/>
  <c r="AZ44" i="32"/>
  <c r="AY44" i="32"/>
  <c r="Z44" i="32"/>
  <c r="Y44" i="32"/>
  <c r="N44" i="32"/>
  <c r="AN44" i="32" s="1"/>
  <c r="BL44" i="32" s="1"/>
  <c r="M44" i="32"/>
  <c r="AM44" i="32" s="1"/>
  <c r="BK44" i="32" s="1"/>
  <c r="H44" i="32"/>
  <c r="G44" i="32"/>
  <c r="AZ43" i="32"/>
  <c r="BJ43" i="32" s="1"/>
  <c r="AY43" i="32"/>
  <c r="BI43" i="32" s="1"/>
  <c r="Z43" i="32"/>
  <c r="Y43" i="32"/>
  <c r="H43" i="32"/>
  <c r="N43" i="32" s="1"/>
  <c r="AN43" i="32" s="1"/>
  <c r="BL43" i="32" s="1"/>
  <c r="G43" i="32"/>
  <c r="M43" i="32" s="1"/>
  <c r="AM43" i="32" s="1"/>
  <c r="BK43" i="32" s="1"/>
  <c r="BJ42" i="32"/>
  <c r="BI42" i="32"/>
  <c r="AZ42" i="32"/>
  <c r="AY42" i="32"/>
  <c r="Z42" i="32"/>
  <c r="Y42" i="32"/>
  <c r="N42" i="32"/>
  <c r="AN42" i="32" s="1"/>
  <c r="BL42" i="32" s="1"/>
  <c r="M42" i="32"/>
  <c r="AM42" i="32" s="1"/>
  <c r="BK42" i="32" s="1"/>
  <c r="H42" i="32"/>
  <c r="G42" i="32"/>
  <c r="AZ41" i="32"/>
  <c r="BJ41" i="32" s="1"/>
  <c r="AY41" i="32"/>
  <c r="BI41" i="32" s="1"/>
  <c r="Z41" i="32"/>
  <c r="Y41" i="32"/>
  <c r="H41" i="32"/>
  <c r="N41" i="32" s="1"/>
  <c r="AN41" i="32" s="1"/>
  <c r="BL41" i="32" s="1"/>
  <c r="G41" i="32"/>
  <c r="M41" i="32" s="1"/>
  <c r="BJ40" i="32"/>
  <c r="BI40" i="32"/>
  <c r="AZ40" i="32"/>
  <c r="AY40" i="32"/>
  <c r="Z40" i="32"/>
  <c r="Y40" i="32"/>
  <c r="N40" i="32"/>
  <c r="AN40" i="32" s="1"/>
  <c r="BL40" i="32" s="1"/>
  <c r="M40" i="32"/>
  <c r="AM40" i="32" s="1"/>
  <c r="H40" i="32"/>
  <c r="G40" i="32"/>
  <c r="AZ39" i="32"/>
  <c r="BJ39" i="32" s="1"/>
  <c r="AY39" i="32"/>
  <c r="BI39" i="32" s="1"/>
  <c r="Z39" i="32"/>
  <c r="Y39" i="32"/>
  <c r="H39" i="32"/>
  <c r="N39" i="32" s="1"/>
  <c r="AN39" i="32" s="1"/>
  <c r="BL39" i="32" s="1"/>
  <c r="G39" i="32"/>
  <c r="M39" i="32" s="1"/>
  <c r="AM39" i="32" s="1"/>
  <c r="BK39" i="32" s="1"/>
  <c r="BJ38" i="32"/>
  <c r="BI38" i="32"/>
  <c r="AZ38" i="32"/>
  <c r="AY38" i="32"/>
  <c r="Z38" i="32"/>
  <c r="Y38" i="32"/>
  <c r="N38" i="32"/>
  <c r="AN38" i="32" s="1"/>
  <c r="BL38" i="32" s="1"/>
  <c r="M38" i="32"/>
  <c r="AM38" i="32" s="1"/>
  <c r="BK38" i="32" s="1"/>
  <c r="H38" i="32"/>
  <c r="G38" i="32"/>
  <c r="AZ37" i="32"/>
  <c r="BJ37" i="32" s="1"/>
  <c r="AY37" i="32"/>
  <c r="BI37" i="32" s="1"/>
  <c r="Z37" i="32"/>
  <c r="Y37" i="32"/>
  <c r="H37" i="32"/>
  <c r="N37" i="32" s="1"/>
  <c r="AN37" i="32" s="1"/>
  <c r="BL37" i="32" s="1"/>
  <c r="G37" i="32"/>
  <c r="M37" i="32" s="1"/>
  <c r="BJ36" i="32"/>
  <c r="BI36" i="32"/>
  <c r="AZ36" i="32"/>
  <c r="AY36" i="32"/>
  <c r="Z36" i="32"/>
  <c r="Y36" i="32"/>
  <c r="N36" i="32"/>
  <c r="AN36" i="32" s="1"/>
  <c r="BL36" i="32" s="1"/>
  <c r="M36" i="32"/>
  <c r="AM36" i="32" s="1"/>
  <c r="H36" i="32"/>
  <c r="G36" i="32"/>
  <c r="AZ35" i="32"/>
  <c r="BJ35" i="32" s="1"/>
  <c r="AY35" i="32"/>
  <c r="BI35" i="32" s="1"/>
  <c r="Z35" i="32"/>
  <c r="Y35" i="32"/>
  <c r="H35" i="32"/>
  <c r="N35" i="32" s="1"/>
  <c r="AN35" i="32" s="1"/>
  <c r="BL35" i="32" s="1"/>
  <c r="G35" i="32"/>
  <c r="M35" i="32" s="1"/>
  <c r="AM35" i="32" s="1"/>
  <c r="BK35" i="32" s="1"/>
  <c r="BJ34" i="32"/>
  <c r="BI34" i="32"/>
  <c r="AZ34" i="32"/>
  <c r="AY34" i="32"/>
  <c r="Z34" i="32"/>
  <c r="Y34" i="32"/>
  <c r="N34" i="32"/>
  <c r="AN34" i="32" s="1"/>
  <c r="BL34" i="32" s="1"/>
  <c r="M34" i="32"/>
  <c r="AM34" i="32" s="1"/>
  <c r="BK34" i="32" s="1"/>
  <c r="H34" i="32"/>
  <c r="G34" i="32"/>
  <c r="AZ33" i="32"/>
  <c r="BJ33" i="32" s="1"/>
  <c r="AY33" i="32"/>
  <c r="BI33" i="32" s="1"/>
  <c r="Z33" i="32"/>
  <c r="Y33" i="32"/>
  <c r="H33" i="32"/>
  <c r="N33" i="32" s="1"/>
  <c r="AN33" i="32" s="1"/>
  <c r="BL33" i="32" s="1"/>
  <c r="G33" i="32"/>
  <c r="M33" i="32" s="1"/>
  <c r="BJ32" i="32"/>
  <c r="BI32" i="32"/>
  <c r="AZ32" i="32"/>
  <c r="AY32" i="32"/>
  <c r="Z32" i="32"/>
  <c r="Y32" i="32"/>
  <c r="N32" i="32"/>
  <c r="AN32" i="32" s="1"/>
  <c r="BL32" i="32" s="1"/>
  <c r="M32" i="32"/>
  <c r="AM32" i="32" s="1"/>
  <c r="H32" i="32"/>
  <c r="G32" i="32"/>
  <c r="AZ31" i="32"/>
  <c r="BJ31" i="32" s="1"/>
  <c r="AY31" i="32"/>
  <c r="BI31" i="32" s="1"/>
  <c r="Z31" i="32"/>
  <c r="Y31" i="32"/>
  <c r="H31" i="32"/>
  <c r="N31" i="32" s="1"/>
  <c r="AN31" i="32" s="1"/>
  <c r="BL31" i="32" s="1"/>
  <c r="G31" i="32"/>
  <c r="M31" i="32" s="1"/>
  <c r="AM31" i="32" s="1"/>
  <c r="BK31" i="32" s="1"/>
  <c r="BJ30" i="32"/>
  <c r="BI30" i="32"/>
  <c r="AZ30" i="32"/>
  <c r="AY30" i="32"/>
  <c r="Z30" i="32"/>
  <c r="Y30" i="32"/>
  <c r="N30" i="32"/>
  <c r="AN30" i="32" s="1"/>
  <c r="BL30" i="32" s="1"/>
  <c r="M30" i="32"/>
  <c r="AM30" i="32" s="1"/>
  <c r="BK30" i="32" s="1"/>
  <c r="H30" i="32"/>
  <c r="G30" i="32"/>
  <c r="AZ29" i="32"/>
  <c r="BJ29" i="32" s="1"/>
  <c r="AY29" i="32"/>
  <c r="BI29" i="32" s="1"/>
  <c r="Z29" i="32"/>
  <c r="Y29" i="32"/>
  <c r="H29" i="32"/>
  <c r="N29" i="32" s="1"/>
  <c r="AN29" i="32" s="1"/>
  <c r="BL29" i="32" s="1"/>
  <c r="G29" i="32"/>
  <c r="M29" i="32" s="1"/>
  <c r="BJ28" i="32"/>
  <c r="BI28" i="32"/>
  <c r="AZ28" i="32"/>
  <c r="AY28" i="32"/>
  <c r="Z28" i="32"/>
  <c r="Y28" i="32"/>
  <c r="N28" i="32"/>
  <c r="AN28" i="32" s="1"/>
  <c r="BL28" i="32" s="1"/>
  <c r="M28" i="32"/>
  <c r="AM28" i="32" s="1"/>
  <c r="BK28" i="32" s="1"/>
  <c r="H28" i="32"/>
  <c r="G28" i="32"/>
  <c r="AZ27" i="32"/>
  <c r="BJ27" i="32" s="1"/>
  <c r="AY27" i="32"/>
  <c r="BI27" i="32" s="1"/>
  <c r="Z27" i="32"/>
  <c r="Y27" i="32"/>
  <c r="H27" i="32"/>
  <c r="N27" i="32" s="1"/>
  <c r="AN27" i="32" s="1"/>
  <c r="BL27" i="32" s="1"/>
  <c r="G27" i="32"/>
  <c r="M27" i="32" s="1"/>
  <c r="AM27" i="32" s="1"/>
  <c r="BK27" i="32" s="1"/>
  <c r="BJ26" i="32"/>
  <c r="BI26" i="32"/>
  <c r="AZ26" i="32"/>
  <c r="AY26" i="32"/>
  <c r="Z26" i="32"/>
  <c r="Y26" i="32"/>
  <c r="N26" i="32"/>
  <c r="AN26" i="32" s="1"/>
  <c r="BL26" i="32" s="1"/>
  <c r="M26" i="32"/>
  <c r="AM26" i="32" s="1"/>
  <c r="BK26" i="32" s="1"/>
  <c r="H26" i="32"/>
  <c r="G26" i="32"/>
  <c r="AZ25" i="32"/>
  <c r="BJ25" i="32" s="1"/>
  <c r="AY25" i="32"/>
  <c r="BI25" i="32" s="1"/>
  <c r="Z25" i="32"/>
  <c r="Y25" i="32"/>
  <c r="H25" i="32"/>
  <c r="N25" i="32" s="1"/>
  <c r="AN25" i="32" s="1"/>
  <c r="BL25" i="32" s="1"/>
  <c r="G25" i="32"/>
  <c r="M25" i="32" s="1"/>
  <c r="BJ24" i="32"/>
  <c r="BI24" i="32"/>
  <c r="AZ24" i="32"/>
  <c r="AY24" i="32"/>
  <c r="Z24" i="32"/>
  <c r="Y24" i="32"/>
  <c r="N24" i="32"/>
  <c r="AN24" i="32" s="1"/>
  <c r="BL24" i="32" s="1"/>
  <c r="M24" i="32"/>
  <c r="AM24" i="32" s="1"/>
  <c r="BK24" i="32" s="1"/>
  <c r="H24" i="32"/>
  <c r="G24" i="32"/>
  <c r="AZ23" i="32"/>
  <c r="BJ23" i="32" s="1"/>
  <c r="AY23" i="32"/>
  <c r="BI23" i="32" s="1"/>
  <c r="Z23" i="32"/>
  <c r="Y23" i="32"/>
  <c r="H23" i="32"/>
  <c r="N23" i="32" s="1"/>
  <c r="AN23" i="32" s="1"/>
  <c r="BL23" i="32" s="1"/>
  <c r="G23" i="32"/>
  <c r="M23" i="32" s="1"/>
  <c r="BJ22" i="32"/>
  <c r="BI22" i="32"/>
  <c r="AZ22" i="32"/>
  <c r="AY22" i="32"/>
  <c r="Z22" i="32"/>
  <c r="Y22" i="32"/>
  <c r="N22" i="32"/>
  <c r="AN22" i="32" s="1"/>
  <c r="BL22" i="32" s="1"/>
  <c r="M22" i="32"/>
  <c r="AM22" i="32" s="1"/>
  <c r="BK22" i="32" s="1"/>
  <c r="H22" i="32"/>
  <c r="G22" i="32"/>
  <c r="AZ21" i="32"/>
  <c r="BJ21" i="32" s="1"/>
  <c r="AY21" i="32"/>
  <c r="BI21" i="32" s="1"/>
  <c r="Z21" i="32"/>
  <c r="Y21" i="32"/>
  <c r="H21" i="32"/>
  <c r="N21" i="32" s="1"/>
  <c r="AN21" i="32" s="1"/>
  <c r="BL21" i="32" s="1"/>
  <c r="G21" i="32"/>
  <c r="M21" i="32" s="1"/>
  <c r="BJ20" i="32"/>
  <c r="BI20" i="32"/>
  <c r="AZ20" i="32"/>
  <c r="AY20" i="32"/>
  <c r="Z20" i="32"/>
  <c r="Y20" i="32"/>
  <c r="N20" i="32"/>
  <c r="AN20" i="32" s="1"/>
  <c r="BL20" i="32" s="1"/>
  <c r="M20" i="32"/>
  <c r="AM20" i="32" s="1"/>
  <c r="BK20" i="32" s="1"/>
  <c r="H20" i="32"/>
  <c r="G20" i="32"/>
  <c r="AZ19" i="32"/>
  <c r="BJ19" i="32" s="1"/>
  <c r="AY19" i="32"/>
  <c r="BI19" i="32" s="1"/>
  <c r="Z19" i="32"/>
  <c r="Y19" i="32"/>
  <c r="H19" i="32"/>
  <c r="N19" i="32" s="1"/>
  <c r="AN19" i="32" s="1"/>
  <c r="BL19" i="32" s="1"/>
  <c r="G19" i="32"/>
  <c r="M19" i="32" s="1"/>
  <c r="BJ18" i="32"/>
  <c r="BI18" i="32"/>
  <c r="AZ18" i="32"/>
  <c r="AY18" i="32"/>
  <c r="Z18" i="32"/>
  <c r="Y18" i="32"/>
  <c r="N18" i="32"/>
  <c r="AN18" i="32" s="1"/>
  <c r="BL18" i="32" s="1"/>
  <c r="M18" i="32"/>
  <c r="AM18" i="32" s="1"/>
  <c r="BK18" i="32" s="1"/>
  <c r="H18" i="32"/>
  <c r="G18" i="32"/>
  <c r="AZ17" i="32"/>
  <c r="BJ17" i="32" s="1"/>
  <c r="AY17" i="32"/>
  <c r="BI17" i="32" s="1"/>
  <c r="Z17" i="32"/>
  <c r="Y17" i="32"/>
  <c r="H17" i="32"/>
  <c r="N17" i="32" s="1"/>
  <c r="AN17" i="32" s="1"/>
  <c r="BL17" i="32" s="1"/>
  <c r="G17" i="32"/>
  <c r="M17" i="32" s="1"/>
  <c r="BJ16" i="32"/>
  <c r="BI16" i="32"/>
  <c r="AZ16" i="32"/>
  <c r="AY16" i="32"/>
  <c r="Z16" i="32"/>
  <c r="Y16" i="32"/>
  <c r="N16" i="32"/>
  <c r="AN16" i="32" s="1"/>
  <c r="BL16" i="32" s="1"/>
  <c r="M16" i="32"/>
  <c r="AM16" i="32" s="1"/>
  <c r="BK16" i="32" s="1"/>
  <c r="H16" i="32"/>
  <c r="G16" i="32"/>
  <c r="AZ15" i="32"/>
  <c r="BJ15" i="32" s="1"/>
  <c r="AY15" i="32"/>
  <c r="BI15" i="32" s="1"/>
  <c r="Z15" i="32"/>
  <c r="Y15" i="32"/>
  <c r="H15" i="32"/>
  <c r="N15" i="32" s="1"/>
  <c r="AN15" i="32" s="1"/>
  <c r="BL15" i="32" s="1"/>
  <c r="G15" i="32"/>
  <c r="M15" i="32" s="1"/>
  <c r="BJ14" i="32"/>
  <c r="BI14" i="32"/>
  <c r="AZ14" i="32"/>
  <c r="AY14" i="32"/>
  <c r="Z14" i="32"/>
  <c r="Y14" i="32"/>
  <c r="N14" i="32"/>
  <c r="AN14" i="32" s="1"/>
  <c r="BL14" i="32" s="1"/>
  <c r="M14" i="32"/>
  <c r="AM14" i="32" s="1"/>
  <c r="BK14" i="32" s="1"/>
  <c r="H14" i="32"/>
  <c r="G14" i="32"/>
  <c r="AZ13" i="32"/>
  <c r="BJ13" i="32" s="1"/>
  <c r="AY13" i="32"/>
  <c r="BI13" i="32" s="1"/>
  <c r="Z13" i="32"/>
  <c r="Y13" i="32"/>
  <c r="H13" i="32"/>
  <c r="N13" i="32" s="1"/>
  <c r="AN13" i="32" s="1"/>
  <c r="BL13" i="32" s="1"/>
  <c r="G13" i="32"/>
  <c r="M13" i="32" s="1"/>
  <c r="BJ12" i="32"/>
  <c r="BI12" i="32"/>
  <c r="AZ12" i="32"/>
  <c r="AY12" i="32"/>
  <c r="Z12" i="32"/>
  <c r="Y12" i="32"/>
  <c r="N12" i="32"/>
  <c r="AN12" i="32" s="1"/>
  <c r="BL12" i="32" s="1"/>
  <c r="M12" i="32"/>
  <c r="AM12" i="32" s="1"/>
  <c r="BK12" i="32" s="1"/>
  <c r="H12" i="32"/>
  <c r="G12" i="32"/>
  <c r="AZ11" i="32"/>
  <c r="BJ11" i="32" s="1"/>
  <c r="AY11" i="32"/>
  <c r="BI11" i="32" s="1"/>
  <c r="Z11" i="32"/>
  <c r="Y11" i="32"/>
  <c r="H11" i="32"/>
  <c r="N11" i="32" s="1"/>
  <c r="AN11" i="32" s="1"/>
  <c r="BL11" i="32" s="1"/>
  <c r="G11" i="32"/>
  <c r="M11" i="32" s="1"/>
  <c r="BJ10" i="32"/>
  <c r="BI10" i="32"/>
  <c r="AZ10" i="32"/>
  <c r="AY10" i="32"/>
  <c r="Z10" i="32"/>
  <c r="Y10" i="32"/>
  <c r="N10" i="32"/>
  <c r="AN10" i="32" s="1"/>
  <c r="BL10" i="32" s="1"/>
  <c r="M10" i="32"/>
  <c r="AM10" i="32" s="1"/>
  <c r="BK10" i="32" s="1"/>
  <c r="H10" i="32"/>
  <c r="G10" i="32"/>
  <c r="AZ9" i="32"/>
  <c r="BJ9" i="32" s="1"/>
  <c r="AY9" i="32"/>
  <c r="BI9" i="32" s="1"/>
  <c r="Z9" i="32"/>
  <c r="Y9" i="32"/>
  <c r="H9" i="32"/>
  <c r="N9" i="32" s="1"/>
  <c r="AN9" i="32" s="1"/>
  <c r="BL9" i="32" s="1"/>
  <c r="G9" i="32"/>
  <c r="M9" i="32" s="1"/>
  <c r="BJ8" i="32"/>
  <c r="BI8" i="32"/>
  <c r="AZ8" i="32"/>
  <c r="AY8" i="32"/>
  <c r="Z8" i="32"/>
  <c r="Y8" i="32"/>
  <c r="N8" i="32"/>
  <c r="AN8" i="32" s="1"/>
  <c r="BL8" i="32" s="1"/>
  <c r="M8" i="32"/>
  <c r="AM8" i="32" s="1"/>
  <c r="BK8" i="32" s="1"/>
  <c r="H8" i="32"/>
  <c r="G8" i="32"/>
  <c r="AZ7" i="32"/>
  <c r="BJ7" i="32" s="1"/>
  <c r="AY7" i="32"/>
  <c r="BI7" i="32" s="1"/>
  <c r="Z7" i="32"/>
  <c r="Y7" i="32"/>
  <c r="H7" i="32"/>
  <c r="N7" i="32" s="1"/>
  <c r="AN7" i="32" s="1"/>
  <c r="BL7" i="32" s="1"/>
  <c r="G7" i="32"/>
  <c r="M7" i="32" s="1"/>
  <c r="BH53" i="9"/>
  <c r="BG53" i="9"/>
  <c r="BF53" i="9"/>
  <c r="BE53" i="9"/>
  <c r="BD53" i="9"/>
  <c r="BC53" i="9"/>
  <c r="BB53" i="9"/>
  <c r="BA53" i="9"/>
  <c r="BI53" i="9" s="1"/>
  <c r="AX53" i="9"/>
  <c r="AW53" i="9"/>
  <c r="AV53" i="9"/>
  <c r="AU53" i="9"/>
  <c r="AT53" i="9"/>
  <c r="AZ53" i="9" s="1"/>
  <c r="BJ53" i="9" s="1"/>
  <c r="AS53" i="9"/>
  <c r="AY53" i="9" s="1"/>
  <c r="AR53" i="9"/>
  <c r="AQ53" i="9"/>
  <c r="AP53" i="9"/>
  <c r="AO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X53" i="9"/>
  <c r="W53" i="9"/>
  <c r="V53" i="9"/>
  <c r="U53" i="9"/>
  <c r="T53" i="9"/>
  <c r="S53" i="9"/>
  <c r="R53" i="9"/>
  <c r="Z53" i="9" s="1"/>
  <c r="Q53" i="9"/>
  <c r="Y53" i="9" s="1"/>
  <c r="P53" i="9"/>
  <c r="O53" i="9"/>
  <c r="L53" i="9"/>
  <c r="K53" i="9"/>
  <c r="J53" i="9"/>
  <c r="I53" i="9"/>
  <c r="F53" i="9"/>
  <c r="E53" i="9"/>
  <c r="D53" i="9"/>
  <c r="C53" i="9"/>
  <c r="G53" i="9" s="1"/>
  <c r="M53" i="9" s="1"/>
  <c r="AM53" i="9" s="1"/>
  <c r="BK53" i="9" s="1"/>
  <c r="AZ52" i="9"/>
  <c r="BJ52" i="9" s="1"/>
  <c r="AY52" i="9"/>
  <c r="BI52" i="9" s="1"/>
  <c r="Z52" i="9"/>
  <c r="Y52" i="9"/>
  <c r="H52" i="9"/>
  <c r="N52" i="9" s="1"/>
  <c r="G52" i="9"/>
  <c r="M52" i="9" s="1"/>
  <c r="AM52" i="9" s="1"/>
  <c r="BK52" i="9" s="1"/>
  <c r="BJ51" i="9"/>
  <c r="BI51" i="9"/>
  <c r="AZ51" i="9"/>
  <c r="AY51" i="9"/>
  <c r="Z51" i="9"/>
  <c r="Y51" i="9"/>
  <c r="N51" i="9"/>
  <c r="AN51" i="9" s="1"/>
  <c r="BL51" i="9" s="1"/>
  <c r="M51" i="9"/>
  <c r="AM51" i="9" s="1"/>
  <c r="BK51" i="9" s="1"/>
  <c r="H51" i="9"/>
  <c r="G51" i="9"/>
  <c r="AZ50" i="9"/>
  <c r="BJ50" i="9" s="1"/>
  <c r="AY50" i="9"/>
  <c r="BI50" i="9" s="1"/>
  <c r="Z50" i="9"/>
  <c r="Y50" i="9"/>
  <c r="H50" i="9"/>
  <c r="N50" i="9" s="1"/>
  <c r="G50" i="9"/>
  <c r="M50" i="9" s="1"/>
  <c r="AM50" i="9" s="1"/>
  <c r="BK50" i="9" s="1"/>
  <c r="BJ49" i="9"/>
  <c r="BI49" i="9"/>
  <c r="AZ49" i="9"/>
  <c r="AY49" i="9"/>
  <c r="Z49" i="9"/>
  <c r="Y49" i="9"/>
  <c r="N49" i="9"/>
  <c r="AN49" i="9" s="1"/>
  <c r="BL49" i="9" s="1"/>
  <c r="M49" i="9"/>
  <c r="AM49" i="9" s="1"/>
  <c r="BK49" i="9" s="1"/>
  <c r="H49" i="9"/>
  <c r="G49" i="9"/>
  <c r="AZ48" i="9"/>
  <c r="BJ48" i="9" s="1"/>
  <c r="AY48" i="9"/>
  <c r="BI48" i="9" s="1"/>
  <c r="Z48" i="9"/>
  <c r="Y48" i="9"/>
  <c r="H48" i="9"/>
  <c r="N48" i="9" s="1"/>
  <c r="G48" i="9"/>
  <c r="M48" i="9" s="1"/>
  <c r="AM48" i="9" s="1"/>
  <c r="BK48" i="9" s="1"/>
  <c r="BJ47" i="9"/>
  <c r="BI47" i="9"/>
  <c r="AZ47" i="9"/>
  <c r="AY47" i="9"/>
  <c r="Z47" i="9"/>
  <c r="Y47" i="9"/>
  <c r="N47" i="9"/>
  <c r="AN47" i="9" s="1"/>
  <c r="BL47" i="9" s="1"/>
  <c r="M47" i="9"/>
  <c r="AM47" i="9" s="1"/>
  <c r="BK47" i="9" s="1"/>
  <c r="H47" i="9"/>
  <c r="G47" i="9"/>
  <c r="AZ46" i="9"/>
  <c r="BJ46" i="9" s="1"/>
  <c r="AY46" i="9"/>
  <c r="BI46" i="9" s="1"/>
  <c r="Z46" i="9"/>
  <c r="Y46" i="9"/>
  <c r="H46" i="9"/>
  <c r="N46" i="9" s="1"/>
  <c r="G46" i="9"/>
  <c r="M46" i="9" s="1"/>
  <c r="AM46" i="9" s="1"/>
  <c r="BK46" i="9" s="1"/>
  <c r="BJ45" i="9"/>
  <c r="BI45" i="9"/>
  <c r="AZ45" i="9"/>
  <c r="AY45" i="9"/>
  <c r="Z45" i="9"/>
  <c r="Y45" i="9"/>
  <c r="N45" i="9"/>
  <c r="AN45" i="9" s="1"/>
  <c r="BL45" i="9" s="1"/>
  <c r="M45" i="9"/>
  <c r="AM45" i="9" s="1"/>
  <c r="BK45" i="9" s="1"/>
  <c r="H45" i="9"/>
  <c r="G45" i="9"/>
  <c r="AZ44" i="9"/>
  <c r="BJ44" i="9" s="1"/>
  <c r="AY44" i="9"/>
  <c r="BI44" i="9" s="1"/>
  <c r="Z44" i="9"/>
  <c r="Y44" i="9"/>
  <c r="H44" i="9"/>
  <c r="N44" i="9" s="1"/>
  <c r="G44" i="9"/>
  <c r="M44" i="9" s="1"/>
  <c r="AM44" i="9" s="1"/>
  <c r="BK44" i="9" s="1"/>
  <c r="BJ43" i="9"/>
  <c r="BI43" i="9"/>
  <c r="AZ43" i="9"/>
  <c r="AY43" i="9"/>
  <c r="Z43" i="9"/>
  <c r="Y43" i="9"/>
  <c r="N43" i="9"/>
  <c r="AN43" i="9" s="1"/>
  <c r="BL43" i="9" s="1"/>
  <c r="M43" i="9"/>
  <c r="AM43" i="9" s="1"/>
  <c r="BK43" i="9" s="1"/>
  <c r="H43" i="9"/>
  <c r="G43" i="9"/>
  <c r="AZ42" i="9"/>
  <c r="BJ42" i="9" s="1"/>
  <c r="AY42" i="9"/>
  <c r="BI42" i="9" s="1"/>
  <c r="Z42" i="9"/>
  <c r="Y42" i="9"/>
  <c r="M42" i="9"/>
  <c r="AM42" i="9" s="1"/>
  <c r="H42" i="9"/>
  <c r="N42" i="9" s="1"/>
  <c r="G42" i="9"/>
  <c r="BJ41" i="9"/>
  <c r="BI41" i="9"/>
  <c r="AZ41" i="9"/>
  <c r="AY41" i="9"/>
  <c r="AN41" i="9"/>
  <c r="BL41" i="9" s="1"/>
  <c r="Z41" i="9"/>
  <c r="Y41" i="9"/>
  <c r="N41" i="9"/>
  <c r="M41" i="9"/>
  <c r="AM41" i="9" s="1"/>
  <c r="BK41" i="9" s="1"/>
  <c r="H41" i="9"/>
  <c r="G41" i="9"/>
  <c r="AZ40" i="9"/>
  <c r="BJ40" i="9" s="1"/>
  <c r="AY40" i="9"/>
  <c r="BI40" i="9" s="1"/>
  <c r="Z40" i="9"/>
  <c r="Y40" i="9"/>
  <c r="M40" i="9"/>
  <c r="AM40" i="9" s="1"/>
  <c r="BK40" i="9" s="1"/>
  <c r="H40" i="9"/>
  <c r="N40" i="9" s="1"/>
  <c r="G40" i="9"/>
  <c r="BJ39" i="9"/>
  <c r="BI39" i="9"/>
  <c r="AZ39" i="9"/>
  <c r="AY39" i="9"/>
  <c r="Z39" i="9"/>
  <c r="Y39" i="9"/>
  <c r="N39" i="9"/>
  <c r="AN39" i="9" s="1"/>
  <c r="BL39" i="9" s="1"/>
  <c r="M39" i="9"/>
  <c r="AM39" i="9" s="1"/>
  <c r="BK39" i="9" s="1"/>
  <c r="H39" i="9"/>
  <c r="G39" i="9"/>
  <c r="AZ38" i="9"/>
  <c r="BJ38" i="9" s="1"/>
  <c r="AY38" i="9"/>
  <c r="BI38" i="9" s="1"/>
  <c r="Z38" i="9"/>
  <c r="Y38" i="9"/>
  <c r="M38" i="9"/>
  <c r="AM38" i="9" s="1"/>
  <c r="H38" i="9"/>
  <c r="N38" i="9" s="1"/>
  <c r="G38" i="9"/>
  <c r="BJ37" i="9"/>
  <c r="BI37" i="9"/>
  <c r="AZ37" i="9"/>
  <c r="AY37" i="9"/>
  <c r="AN37" i="9"/>
  <c r="BL37" i="9" s="1"/>
  <c r="Z37" i="9"/>
  <c r="Y37" i="9"/>
  <c r="N37" i="9"/>
  <c r="M37" i="9"/>
  <c r="AM37" i="9" s="1"/>
  <c r="BK37" i="9" s="1"/>
  <c r="H37" i="9"/>
  <c r="G37" i="9"/>
  <c r="AZ36" i="9"/>
  <c r="BJ36" i="9" s="1"/>
  <c r="AY36" i="9"/>
  <c r="BI36" i="9" s="1"/>
  <c r="Z36" i="9"/>
  <c r="Y36" i="9"/>
  <c r="M36" i="9"/>
  <c r="AM36" i="9" s="1"/>
  <c r="BK36" i="9" s="1"/>
  <c r="H36" i="9"/>
  <c r="N36" i="9" s="1"/>
  <c r="G36" i="9"/>
  <c r="BJ35" i="9"/>
  <c r="BI35" i="9"/>
  <c r="AZ35" i="9"/>
  <c r="AY35" i="9"/>
  <c r="Z35" i="9"/>
  <c r="Y35" i="9"/>
  <c r="N35" i="9"/>
  <c r="AN35" i="9" s="1"/>
  <c r="BL35" i="9" s="1"/>
  <c r="M35" i="9"/>
  <c r="AM35" i="9" s="1"/>
  <c r="BK35" i="9" s="1"/>
  <c r="H35" i="9"/>
  <c r="G35" i="9"/>
  <c r="AZ34" i="9"/>
  <c r="BJ34" i="9" s="1"/>
  <c r="AY34" i="9"/>
  <c r="BI34" i="9" s="1"/>
  <c r="Z34" i="9"/>
  <c r="Y34" i="9"/>
  <c r="M34" i="9"/>
  <c r="AM34" i="9" s="1"/>
  <c r="H34" i="9"/>
  <c r="N34" i="9" s="1"/>
  <c r="G34" i="9"/>
  <c r="BJ33" i="9"/>
  <c r="BI33" i="9"/>
  <c r="AZ33" i="9"/>
  <c r="AY33" i="9"/>
  <c r="AN33" i="9"/>
  <c r="BL33" i="9" s="1"/>
  <c r="Z33" i="9"/>
  <c r="Y33" i="9"/>
  <c r="N33" i="9"/>
  <c r="M33" i="9"/>
  <c r="AM33" i="9" s="1"/>
  <c r="BK33" i="9" s="1"/>
  <c r="H33" i="9"/>
  <c r="G33" i="9"/>
  <c r="AZ32" i="9"/>
  <c r="BJ32" i="9" s="1"/>
  <c r="AY32" i="9"/>
  <c r="BI32" i="9" s="1"/>
  <c r="Z32" i="9"/>
  <c r="Y32" i="9"/>
  <c r="M32" i="9"/>
  <c r="AM32" i="9" s="1"/>
  <c r="BK32" i="9" s="1"/>
  <c r="H32" i="9"/>
  <c r="N32" i="9" s="1"/>
  <c r="G32" i="9"/>
  <c r="BJ31" i="9"/>
  <c r="BI31" i="9"/>
  <c r="AZ31" i="9"/>
  <c r="AY31" i="9"/>
  <c r="Z31" i="9"/>
  <c r="Y31" i="9"/>
  <c r="N31" i="9"/>
  <c r="AN31" i="9" s="1"/>
  <c r="BL31" i="9" s="1"/>
  <c r="M31" i="9"/>
  <c r="AM31" i="9" s="1"/>
  <c r="BK31" i="9" s="1"/>
  <c r="H31" i="9"/>
  <c r="G31" i="9"/>
  <c r="AZ30" i="9"/>
  <c r="BJ30" i="9" s="1"/>
  <c r="AY30" i="9"/>
  <c r="BI30" i="9" s="1"/>
  <c r="Z30" i="9"/>
  <c r="Y30" i="9"/>
  <c r="M30" i="9"/>
  <c r="AM30" i="9" s="1"/>
  <c r="H30" i="9"/>
  <c r="N30" i="9" s="1"/>
  <c r="G30" i="9"/>
  <c r="BJ29" i="9"/>
  <c r="BI29" i="9"/>
  <c r="AZ29" i="9"/>
  <c r="AY29" i="9"/>
  <c r="AN29" i="9"/>
  <c r="BL29" i="9" s="1"/>
  <c r="Z29" i="9"/>
  <c r="Y29" i="9"/>
  <c r="N29" i="9"/>
  <c r="M29" i="9"/>
  <c r="AM29" i="9" s="1"/>
  <c r="BK29" i="9" s="1"/>
  <c r="H29" i="9"/>
  <c r="G29" i="9"/>
  <c r="AZ28" i="9"/>
  <c r="BJ28" i="9" s="1"/>
  <c r="AY28" i="9"/>
  <c r="BI28" i="9" s="1"/>
  <c r="Z28" i="9"/>
  <c r="Y28" i="9"/>
  <c r="M28" i="9"/>
  <c r="AM28" i="9" s="1"/>
  <c r="BK28" i="9" s="1"/>
  <c r="H28" i="9"/>
  <c r="N28" i="9" s="1"/>
  <c r="G28" i="9"/>
  <c r="BJ27" i="9"/>
  <c r="BI27" i="9"/>
  <c r="AZ27" i="9"/>
  <c r="AY27" i="9"/>
  <c r="Z27" i="9"/>
  <c r="Y27" i="9"/>
  <c r="N27" i="9"/>
  <c r="AN27" i="9" s="1"/>
  <c r="BL27" i="9" s="1"/>
  <c r="M27" i="9"/>
  <c r="AM27" i="9" s="1"/>
  <c r="BK27" i="9" s="1"/>
  <c r="H27" i="9"/>
  <c r="G27" i="9"/>
  <c r="AZ26" i="9"/>
  <c r="BJ26" i="9" s="1"/>
  <c r="AY26" i="9"/>
  <c r="BI26" i="9" s="1"/>
  <c r="Z26" i="9"/>
  <c r="Y26" i="9"/>
  <c r="M26" i="9"/>
  <c r="AM26" i="9" s="1"/>
  <c r="H26" i="9"/>
  <c r="N26" i="9" s="1"/>
  <c r="G26" i="9"/>
  <c r="BJ25" i="9"/>
  <c r="BI25" i="9"/>
  <c r="AZ25" i="9"/>
  <c r="AY25" i="9"/>
  <c r="AN25" i="9"/>
  <c r="BL25" i="9" s="1"/>
  <c r="Z25" i="9"/>
  <c r="Y25" i="9"/>
  <c r="N25" i="9"/>
  <c r="M25" i="9"/>
  <c r="AM25" i="9" s="1"/>
  <c r="BK25" i="9" s="1"/>
  <c r="H25" i="9"/>
  <c r="G25" i="9"/>
  <c r="AZ24" i="9"/>
  <c r="BJ24" i="9" s="1"/>
  <c r="AY24" i="9"/>
  <c r="BI24" i="9" s="1"/>
  <c r="Z24" i="9"/>
  <c r="Y24" i="9"/>
  <c r="M24" i="9"/>
  <c r="AM24" i="9" s="1"/>
  <c r="BK24" i="9" s="1"/>
  <c r="H24" i="9"/>
  <c r="N24" i="9" s="1"/>
  <c r="G24" i="9"/>
  <c r="BJ23" i="9"/>
  <c r="BI23" i="9"/>
  <c r="AZ23" i="9"/>
  <c r="AY23" i="9"/>
  <c r="Z23" i="9"/>
  <c r="Y23" i="9"/>
  <c r="N23" i="9"/>
  <c r="AN23" i="9" s="1"/>
  <c r="BL23" i="9" s="1"/>
  <c r="M23" i="9"/>
  <c r="AM23" i="9" s="1"/>
  <c r="BK23" i="9" s="1"/>
  <c r="H23" i="9"/>
  <c r="G23" i="9"/>
  <c r="AZ22" i="9"/>
  <c r="BJ22" i="9" s="1"/>
  <c r="AY22" i="9"/>
  <c r="BI22" i="9" s="1"/>
  <c r="Z22" i="9"/>
  <c r="Y22" i="9"/>
  <c r="M22" i="9"/>
  <c r="AM22" i="9" s="1"/>
  <c r="H22" i="9"/>
  <c r="N22" i="9" s="1"/>
  <c r="G22" i="9"/>
  <c r="BJ21" i="9"/>
  <c r="BI21" i="9"/>
  <c r="AZ21" i="9"/>
  <c r="AY21" i="9"/>
  <c r="AN21" i="9"/>
  <c r="BL21" i="9" s="1"/>
  <c r="Z21" i="9"/>
  <c r="Y21" i="9"/>
  <c r="N21" i="9"/>
  <c r="M21" i="9"/>
  <c r="AM21" i="9" s="1"/>
  <c r="BK21" i="9" s="1"/>
  <c r="H21" i="9"/>
  <c r="G21" i="9"/>
  <c r="BL20" i="9"/>
  <c r="AZ20" i="9"/>
  <c r="BJ20" i="9" s="1"/>
  <c r="AY20" i="9"/>
  <c r="BI20" i="9" s="1"/>
  <c r="Z20" i="9"/>
  <c r="Y20" i="9"/>
  <c r="M20" i="9"/>
  <c r="AM20" i="9" s="1"/>
  <c r="BK20" i="9" s="1"/>
  <c r="H20" i="9"/>
  <c r="N20" i="9" s="1"/>
  <c r="AN20" i="9" s="1"/>
  <c r="G20" i="9"/>
  <c r="BJ19" i="9"/>
  <c r="BI19" i="9"/>
  <c r="AZ19" i="9"/>
  <c r="AY19" i="9"/>
  <c r="Z19" i="9"/>
  <c r="Y19" i="9"/>
  <c r="N19" i="9"/>
  <c r="AN19" i="9" s="1"/>
  <c r="BL19" i="9" s="1"/>
  <c r="M19" i="9"/>
  <c r="AM19" i="9" s="1"/>
  <c r="BK19" i="9" s="1"/>
  <c r="H19" i="9"/>
  <c r="G19" i="9"/>
  <c r="BL18" i="9"/>
  <c r="AZ18" i="9"/>
  <c r="BJ18" i="9" s="1"/>
  <c r="AY18" i="9"/>
  <c r="BI18" i="9" s="1"/>
  <c r="Z18" i="9"/>
  <c r="Y18" i="9"/>
  <c r="M18" i="9"/>
  <c r="AM18" i="9" s="1"/>
  <c r="H18" i="9"/>
  <c r="N18" i="9" s="1"/>
  <c r="AN18" i="9" s="1"/>
  <c r="G18" i="9"/>
  <c r="BJ17" i="9"/>
  <c r="AZ17" i="9"/>
  <c r="AY17" i="9"/>
  <c r="BI17" i="9" s="1"/>
  <c r="Z17" i="9"/>
  <c r="Y17" i="9"/>
  <c r="N17" i="9"/>
  <c r="AN17" i="9" s="1"/>
  <c r="BL17" i="9" s="1"/>
  <c r="H17" i="9"/>
  <c r="G17" i="9"/>
  <c r="M17" i="9" s="1"/>
  <c r="AM17" i="9" s="1"/>
  <c r="BK17" i="9" s="1"/>
  <c r="BI16" i="9"/>
  <c r="AZ16" i="9"/>
  <c r="BJ16" i="9" s="1"/>
  <c r="AY16" i="9"/>
  <c r="AM16" i="9"/>
  <c r="BK16" i="9" s="1"/>
  <c r="Z16" i="9"/>
  <c r="Y16" i="9"/>
  <c r="M16" i="9"/>
  <c r="H16" i="9"/>
  <c r="N16" i="9" s="1"/>
  <c r="AN16" i="9" s="1"/>
  <c r="G16" i="9"/>
  <c r="BJ15" i="9"/>
  <c r="AZ15" i="9"/>
  <c r="AY15" i="9"/>
  <c r="BI15" i="9" s="1"/>
  <c r="Z15" i="9"/>
  <c r="Y15" i="9"/>
  <c r="N15" i="9"/>
  <c r="AN15" i="9" s="1"/>
  <c r="BL15" i="9" s="1"/>
  <c r="H15" i="9"/>
  <c r="G15" i="9"/>
  <c r="M15" i="9" s="1"/>
  <c r="AM15" i="9" s="1"/>
  <c r="BK15" i="9" s="1"/>
  <c r="BI14" i="9"/>
  <c r="AZ14" i="9"/>
  <c r="BJ14" i="9" s="1"/>
  <c r="AY14" i="9"/>
  <c r="AM14" i="9"/>
  <c r="BK14" i="9" s="1"/>
  <c r="Z14" i="9"/>
  <c r="Y14" i="9"/>
  <c r="M14" i="9"/>
  <c r="H14" i="9"/>
  <c r="N14" i="9" s="1"/>
  <c r="AN14" i="9" s="1"/>
  <c r="BL14" i="9" s="1"/>
  <c r="G14" i="9"/>
  <c r="BJ13" i="9"/>
  <c r="AZ13" i="9"/>
  <c r="AY13" i="9"/>
  <c r="BI13" i="9" s="1"/>
  <c r="Z13" i="9"/>
  <c r="Y13" i="9"/>
  <c r="N13" i="9"/>
  <c r="AN13" i="9" s="1"/>
  <c r="BL13" i="9" s="1"/>
  <c r="H13" i="9"/>
  <c r="G13" i="9"/>
  <c r="M13" i="9" s="1"/>
  <c r="AM13" i="9" s="1"/>
  <c r="BK13" i="9" s="1"/>
  <c r="BI12" i="9"/>
  <c r="AZ12" i="9"/>
  <c r="BJ12" i="9" s="1"/>
  <c r="AY12" i="9"/>
  <c r="AM12" i="9"/>
  <c r="BK12" i="9" s="1"/>
  <c r="Z12" i="9"/>
  <c r="Y12" i="9"/>
  <c r="M12" i="9"/>
  <c r="H12" i="9"/>
  <c r="N12" i="9" s="1"/>
  <c r="AN12" i="9" s="1"/>
  <c r="G12" i="9"/>
  <c r="BJ11" i="9"/>
  <c r="AZ11" i="9"/>
  <c r="AY11" i="9"/>
  <c r="BI11" i="9" s="1"/>
  <c r="Z11" i="9"/>
  <c r="Y11" i="9"/>
  <c r="N11" i="9"/>
  <c r="AN11" i="9" s="1"/>
  <c r="BL11" i="9" s="1"/>
  <c r="H11" i="9"/>
  <c r="G11" i="9"/>
  <c r="M11" i="9" s="1"/>
  <c r="AM11" i="9" s="1"/>
  <c r="BK11" i="9" s="1"/>
  <c r="BI10" i="9"/>
  <c r="AZ10" i="9"/>
  <c r="BJ10" i="9" s="1"/>
  <c r="AY10" i="9"/>
  <c r="AM10" i="9"/>
  <c r="BK10" i="9" s="1"/>
  <c r="Z10" i="9"/>
  <c r="Y10" i="9"/>
  <c r="M10" i="9"/>
  <c r="H10" i="9"/>
  <c r="N10" i="9" s="1"/>
  <c r="AN10" i="9" s="1"/>
  <c r="BL10" i="9" s="1"/>
  <c r="G10" i="9"/>
  <c r="BJ9" i="9"/>
  <c r="AZ9" i="9"/>
  <c r="AY9" i="9"/>
  <c r="BI9" i="9" s="1"/>
  <c r="Z9" i="9"/>
  <c r="Y9" i="9"/>
  <c r="N9" i="9"/>
  <c r="AN9" i="9" s="1"/>
  <c r="BL9" i="9" s="1"/>
  <c r="H9" i="9"/>
  <c r="G9" i="9"/>
  <c r="M9" i="9" s="1"/>
  <c r="AM9" i="9" s="1"/>
  <c r="BK9" i="9" s="1"/>
  <c r="BI8" i="9"/>
  <c r="AZ8" i="9"/>
  <c r="BJ8" i="9" s="1"/>
  <c r="AY8" i="9"/>
  <c r="AM8" i="9"/>
  <c r="BK8" i="9" s="1"/>
  <c r="Z8" i="9"/>
  <c r="Y8" i="9"/>
  <c r="M8" i="9"/>
  <c r="H8" i="9"/>
  <c r="N8" i="9" s="1"/>
  <c r="AN8" i="9" s="1"/>
  <c r="G8" i="9"/>
  <c r="BJ7" i="9"/>
  <c r="AZ7" i="9"/>
  <c r="AY7" i="9"/>
  <c r="BI7" i="9" s="1"/>
  <c r="Z7" i="9"/>
  <c r="Y7" i="9"/>
  <c r="N7" i="9"/>
  <c r="AN7" i="9" s="1"/>
  <c r="BL7" i="9" s="1"/>
  <c r="H7" i="9"/>
  <c r="G7" i="9"/>
  <c r="M7" i="9" s="1"/>
  <c r="AM7" i="9" s="1"/>
  <c r="BK7" i="9" s="1"/>
  <c r="BH53" i="8"/>
  <c r="BG53" i="8"/>
  <c r="BF53" i="8"/>
  <c r="BE53" i="8"/>
  <c r="BD53" i="8"/>
  <c r="BC53" i="8"/>
  <c r="BB53" i="8"/>
  <c r="BA53" i="8"/>
  <c r="AX53" i="8"/>
  <c r="AW53" i="8"/>
  <c r="AV53" i="8"/>
  <c r="AZ53" i="8" s="1"/>
  <c r="AU53" i="8"/>
  <c r="AT53" i="8"/>
  <c r="AS53" i="8"/>
  <c r="AY53" i="8" s="1"/>
  <c r="BI53" i="8" s="1"/>
  <c r="AR53" i="8"/>
  <c r="BJ53" i="8" s="1"/>
  <c r="AQ53" i="8"/>
  <c r="AP53" i="8"/>
  <c r="AO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X53" i="8"/>
  <c r="W53" i="8"/>
  <c r="V53" i="8"/>
  <c r="U53" i="8"/>
  <c r="T53" i="8"/>
  <c r="S53" i="8"/>
  <c r="R53" i="8"/>
  <c r="Q53" i="8"/>
  <c r="Y53" i="8" s="1"/>
  <c r="P53" i="8"/>
  <c r="Z53" i="8" s="1"/>
  <c r="O53" i="8"/>
  <c r="L53" i="8"/>
  <c r="K53" i="8"/>
  <c r="J53" i="8"/>
  <c r="I53" i="8"/>
  <c r="F53" i="8"/>
  <c r="E53" i="8"/>
  <c r="D53" i="8"/>
  <c r="H53" i="8" s="1"/>
  <c r="N53" i="8" s="1"/>
  <c r="AN53" i="8" s="1"/>
  <c r="C53" i="8"/>
  <c r="G53" i="8" s="1"/>
  <c r="M53" i="8" s="1"/>
  <c r="AM53" i="8" s="1"/>
  <c r="BK53" i="8" s="1"/>
  <c r="BJ52" i="8"/>
  <c r="AZ52" i="8"/>
  <c r="AY52" i="8"/>
  <c r="BI52" i="8" s="1"/>
  <c r="Z52" i="8"/>
  <c r="Y52" i="8"/>
  <c r="N52" i="8"/>
  <c r="AN52" i="8" s="1"/>
  <c r="BL52" i="8" s="1"/>
  <c r="H52" i="8"/>
  <c r="G52" i="8"/>
  <c r="M52" i="8" s="1"/>
  <c r="AM52" i="8" s="1"/>
  <c r="BK52" i="8" s="1"/>
  <c r="BI51" i="8"/>
  <c r="AZ51" i="8"/>
  <c r="BJ51" i="8" s="1"/>
  <c r="AY51" i="8"/>
  <c r="AM51" i="8"/>
  <c r="BK51" i="8" s="1"/>
  <c r="Z51" i="8"/>
  <c r="Y51" i="8"/>
  <c r="M51" i="8"/>
  <c r="H51" i="8"/>
  <c r="N51" i="8" s="1"/>
  <c r="AN51" i="8" s="1"/>
  <c r="BL51" i="8" s="1"/>
  <c r="G51" i="8"/>
  <c r="BJ50" i="8"/>
  <c r="AZ50" i="8"/>
  <c r="AY50" i="8"/>
  <c r="BI50" i="8" s="1"/>
  <c r="Z50" i="8"/>
  <c r="Y50" i="8"/>
  <c r="N50" i="8"/>
  <c r="AN50" i="8" s="1"/>
  <c r="BL50" i="8" s="1"/>
  <c r="H50" i="8"/>
  <c r="G50" i="8"/>
  <c r="M50" i="8" s="1"/>
  <c r="AM50" i="8" s="1"/>
  <c r="BK50" i="8" s="1"/>
  <c r="BI49" i="8"/>
  <c r="AZ49" i="8"/>
  <c r="BJ49" i="8" s="1"/>
  <c r="AY49" i="8"/>
  <c r="AM49" i="8"/>
  <c r="BK49" i="8" s="1"/>
  <c r="Z49" i="8"/>
  <c r="Y49" i="8"/>
  <c r="M49" i="8"/>
  <c r="H49" i="8"/>
  <c r="N49" i="8" s="1"/>
  <c r="AN49" i="8" s="1"/>
  <c r="G49" i="8"/>
  <c r="BJ48" i="8"/>
  <c r="AZ48" i="8"/>
  <c r="AY48" i="8"/>
  <c r="BI48" i="8" s="1"/>
  <c r="Z48" i="8"/>
  <c r="Y48" i="8"/>
  <c r="N48" i="8"/>
  <c r="AN48" i="8" s="1"/>
  <c r="BL48" i="8" s="1"/>
  <c r="H48" i="8"/>
  <c r="G48" i="8"/>
  <c r="M48" i="8" s="1"/>
  <c r="AM48" i="8" s="1"/>
  <c r="BK48" i="8" s="1"/>
  <c r="BI47" i="8"/>
  <c r="AZ47" i="8"/>
  <c r="BJ47" i="8" s="1"/>
  <c r="AY47" i="8"/>
  <c r="AM47" i="8"/>
  <c r="BK47" i="8" s="1"/>
  <c r="Z47" i="8"/>
  <c r="Y47" i="8"/>
  <c r="M47" i="8"/>
  <c r="H47" i="8"/>
  <c r="N47" i="8" s="1"/>
  <c r="AN47" i="8" s="1"/>
  <c r="BL47" i="8" s="1"/>
  <c r="G47" i="8"/>
  <c r="BJ46" i="8"/>
  <c r="AZ46" i="8"/>
  <c r="AY46" i="8"/>
  <c r="BI46" i="8" s="1"/>
  <c r="Z46" i="8"/>
  <c r="Y46" i="8"/>
  <c r="N46" i="8"/>
  <c r="AN46" i="8" s="1"/>
  <c r="BL46" i="8" s="1"/>
  <c r="H46" i="8"/>
  <c r="G46" i="8"/>
  <c r="M46" i="8" s="1"/>
  <c r="AM46" i="8" s="1"/>
  <c r="BK46" i="8" s="1"/>
  <c r="BI45" i="8"/>
  <c r="AZ45" i="8"/>
  <c r="BJ45" i="8" s="1"/>
  <c r="AY45" i="8"/>
  <c r="AM45" i="8"/>
  <c r="BK45" i="8" s="1"/>
  <c r="Z45" i="8"/>
  <c r="Y45" i="8"/>
  <c r="M45" i="8"/>
  <c r="H45" i="8"/>
  <c r="N45" i="8" s="1"/>
  <c r="AN45" i="8" s="1"/>
  <c r="G45" i="8"/>
  <c r="BJ44" i="8"/>
  <c r="AZ44" i="8"/>
  <c r="AY44" i="8"/>
  <c r="BI44" i="8" s="1"/>
  <c r="Z44" i="8"/>
  <c r="Y44" i="8"/>
  <c r="N44" i="8"/>
  <c r="AN44" i="8" s="1"/>
  <c r="BL44" i="8" s="1"/>
  <c r="H44" i="8"/>
  <c r="G44" i="8"/>
  <c r="M44" i="8" s="1"/>
  <c r="AM44" i="8" s="1"/>
  <c r="BK44" i="8" s="1"/>
  <c r="BI43" i="8"/>
  <c r="AZ43" i="8"/>
  <c r="BJ43" i="8" s="1"/>
  <c r="AY43" i="8"/>
  <c r="AM43" i="8"/>
  <c r="BK43" i="8" s="1"/>
  <c r="Z43" i="8"/>
  <c r="Y43" i="8"/>
  <c r="M43" i="8"/>
  <c r="H43" i="8"/>
  <c r="N43" i="8" s="1"/>
  <c r="AN43" i="8" s="1"/>
  <c r="BL43" i="8" s="1"/>
  <c r="G43" i="8"/>
  <c r="BJ42" i="8"/>
  <c r="AZ42" i="8"/>
  <c r="AY42" i="8"/>
  <c r="BI42" i="8" s="1"/>
  <c r="Z42" i="8"/>
  <c r="Y42" i="8"/>
  <c r="N42" i="8"/>
  <c r="AN42" i="8" s="1"/>
  <c r="BL42" i="8" s="1"/>
  <c r="H42" i="8"/>
  <c r="G42" i="8"/>
  <c r="M42" i="8" s="1"/>
  <c r="AM42" i="8" s="1"/>
  <c r="BK42" i="8" s="1"/>
  <c r="BI41" i="8"/>
  <c r="AZ41" i="8"/>
  <c r="BJ41" i="8" s="1"/>
  <c r="AY41" i="8"/>
  <c r="AM41" i="8"/>
  <c r="BK41" i="8" s="1"/>
  <c r="Z41" i="8"/>
  <c r="Y41" i="8"/>
  <c r="M41" i="8"/>
  <c r="H41" i="8"/>
  <c r="N41" i="8" s="1"/>
  <c r="AN41" i="8" s="1"/>
  <c r="G41" i="8"/>
  <c r="BJ40" i="8"/>
  <c r="AZ40" i="8"/>
  <c r="AY40" i="8"/>
  <c r="BI40" i="8" s="1"/>
  <c r="Z40" i="8"/>
  <c r="Y40" i="8"/>
  <c r="N40" i="8"/>
  <c r="AN40" i="8" s="1"/>
  <c r="BL40" i="8" s="1"/>
  <c r="H40" i="8"/>
  <c r="G40" i="8"/>
  <c r="M40" i="8" s="1"/>
  <c r="AM40" i="8" s="1"/>
  <c r="BK40" i="8" s="1"/>
  <c r="BI39" i="8"/>
  <c r="AZ39" i="8"/>
  <c r="BJ39" i="8" s="1"/>
  <c r="AY39" i="8"/>
  <c r="AM39" i="8"/>
  <c r="BK39" i="8" s="1"/>
  <c r="Z39" i="8"/>
  <c r="Y39" i="8"/>
  <c r="M39" i="8"/>
  <c r="H39" i="8"/>
  <c r="N39" i="8" s="1"/>
  <c r="AN39" i="8" s="1"/>
  <c r="BL39" i="8" s="1"/>
  <c r="G39" i="8"/>
  <c r="BJ38" i="8"/>
  <c r="AZ38" i="8"/>
  <c r="AY38" i="8"/>
  <c r="BI38" i="8" s="1"/>
  <c r="Z38" i="8"/>
  <c r="Y38" i="8"/>
  <c r="N38" i="8"/>
  <c r="AN38" i="8" s="1"/>
  <c r="BL38" i="8" s="1"/>
  <c r="H38" i="8"/>
  <c r="G38" i="8"/>
  <c r="M38" i="8" s="1"/>
  <c r="AM38" i="8" s="1"/>
  <c r="BK38" i="8" s="1"/>
  <c r="BI37" i="8"/>
  <c r="AZ37" i="8"/>
  <c r="BJ37" i="8" s="1"/>
  <c r="AY37" i="8"/>
  <c r="AM37" i="8"/>
  <c r="BK37" i="8" s="1"/>
  <c r="Z37" i="8"/>
  <c r="Y37" i="8"/>
  <c r="M37" i="8"/>
  <c r="H37" i="8"/>
  <c r="N37" i="8" s="1"/>
  <c r="AN37" i="8" s="1"/>
  <c r="G37" i="8"/>
  <c r="BJ36" i="8"/>
  <c r="AZ36" i="8"/>
  <c r="AY36" i="8"/>
  <c r="BI36" i="8" s="1"/>
  <c r="Z36" i="8"/>
  <c r="Y36" i="8"/>
  <c r="N36" i="8"/>
  <c r="AN36" i="8" s="1"/>
  <c r="BL36" i="8" s="1"/>
  <c r="H36" i="8"/>
  <c r="G36" i="8"/>
  <c r="M36" i="8" s="1"/>
  <c r="AM36" i="8" s="1"/>
  <c r="BK36" i="8" s="1"/>
  <c r="BI35" i="8"/>
  <c r="AZ35" i="8"/>
  <c r="BJ35" i="8" s="1"/>
  <c r="AY35" i="8"/>
  <c r="AM35" i="8"/>
  <c r="BK35" i="8" s="1"/>
  <c r="Z35" i="8"/>
  <c r="Y35" i="8"/>
  <c r="M35" i="8"/>
  <c r="H35" i="8"/>
  <c r="N35" i="8" s="1"/>
  <c r="AN35" i="8" s="1"/>
  <c r="BL35" i="8" s="1"/>
  <c r="G35" i="8"/>
  <c r="BJ34" i="8"/>
  <c r="AZ34" i="8"/>
  <c r="AY34" i="8"/>
  <c r="BI34" i="8" s="1"/>
  <c r="Z34" i="8"/>
  <c r="Y34" i="8"/>
  <c r="N34" i="8"/>
  <c r="AN34" i="8" s="1"/>
  <c r="BL34" i="8" s="1"/>
  <c r="H34" i="8"/>
  <c r="G34" i="8"/>
  <c r="M34" i="8" s="1"/>
  <c r="AM34" i="8" s="1"/>
  <c r="BK34" i="8" s="1"/>
  <c r="BI33" i="8"/>
  <c r="AZ33" i="8"/>
  <c r="BJ33" i="8" s="1"/>
  <c r="AY33" i="8"/>
  <c r="AM33" i="8"/>
  <c r="BK33" i="8" s="1"/>
  <c r="Z33" i="8"/>
  <c r="Y33" i="8"/>
  <c r="M33" i="8"/>
  <c r="H33" i="8"/>
  <c r="N33" i="8" s="1"/>
  <c r="AN33" i="8" s="1"/>
  <c r="G33" i="8"/>
  <c r="BJ32" i="8"/>
  <c r="AZ32" i="8"/>
  <c r="AY32" i="8"/>
  <c r="BI32" i="8" s="1"/>
  <c r="Z32" i="8"/>
  <c r="Y32" i="8"/>
  <c r="N32" i="8"/>
  <c r="AN32" i="8" s="1"/>
  <c r="BL32" i="8" s="1"/>
  <c r="H32" i="8"/>
  <c r="G32" i="8"/>
  <c r="M32" i="8" s="1"/>
  <c r="AM32" i="8" s="1"/>
  <c r="BK32" i="8" s="1"/>
  <c r="BI31" i="8"/>
  <c r="AZ31" i="8"/>
  <c r="BJ31" i="8" s="1"/>
  <c r="AY31" i="8"/>
  <c r="AM31" i="8"/>
  <c r="BK31" i="8" s="1"/>
  <c r="Z31" i="8"/>
  <c r="Y31" i="8"/>
  <c r="M31" i="8"/>
  <c r="H31" i="8"/>
  <c r="N31" i="8" s="1"/>
  <c r="AN31" i="8" s="1"/>
  <c r="BL31" i="8" s="1"/>
  <c r="G31" i="8"/>
  <c r="BJ30" i="8"/>
  <c r="AZ30" i="8"/>
  <c r="AY30" i="8"/>
  <c r="BI30" i="8" s="1"/>
  <c r="Z30" i="8"/>
  <c r="Y30" i="8"/>
  <c r="N30" i="8"/>
  <c r="AN30" i="8" s="1"/>
  <c r="BL30" i="8" s="1"/>
  <c r="H30" i="8"/>
  <c r="G30" i="8"/>
  <c r="M30" i="8" s="1"/>
  <c r="AM30" i="8" s="1"/>
  <c r="BK30" i="8" s="1"/>
  <c r="BI29" i="8"/>
  <c r="AZ29" i="8"/>
  <c r="BJ29" i="8" s="1"/>
  <c r="AY29" i="8"/>
  <c r="AM29" i="8"/>
  <c r="BK29" i="8" s="1"/>
  <c r="Z29" i="8"/>
  <c r="Y29" i="8"/>
  <c r="M29" i="8"/>
  <c r="H29" i="8"/>
  <c r="N29" i="8" s="1"/>
  <c r="AN29" i="8" s="1"/>
  <c r="G29" i="8"/>
  <c r="BJ28" i="8"/>
  <c r="AZ28" i="8"/>
  <c r="AY28" i="8"/>
  <c r="BI28" i="8" s="1"/>
  <c r="Z28" i="8"/>
  <c r="Y28" i="8"/>
  <c r="N28" i="8"/>
  <c r="AN28" i="8" s="1"/>
  <c r="BL28" i="8" s="1"/>
  <c r="H28" i="8"/>
  <c r="G28" i="8"/>
  <c r="M28" i="8" s="1"/>
  <c r="AM28" i="8" s="1"/>
  <c r="BK28" i="8" s="1"/>
  <c r="BI27" i="8"/>
  <c r="AZ27" i="8"/>
  <c r="BJ27" i="8" s="1"/>
  <c r="AY27" i="8"/>
  <c r="AM27" i="8"/>
  <c r="BK27" i="8" s="1"/>
  <c r="Z27" i="8"/>
  <c r="Y27" i="8"/>
  <c r="M27" i="8"/>
  <c r="H27" i="8"/>
  <c r="N27" i="8" s="1"/>
  <c r="AN27" i="8" s="1"/>
  <c r="BL27" i="8" s="1"/>
  <c r="G27" i="8"/>
  <c r="BJ26" i="8"/>
  <c r="AZ26" i="8"/>
  <c r="AY26" i="8"/>
  <c r="BI26" i="8" s="1"/>
  <c r="Z26" i="8"/>
  <c r="Y26" i="8"/>
  <c r="N26" i="8"/>
  <c r="AN26" i="8" s="1"/>
  <c r="BL26" i="8" s="1"/>
  <c r="H26" i="8"/>
  <c r="G26" i="8"/>
  <c r="M26" i="8" s="1"/>
  <c r="AM26" i="8" s="1"/>
  <c r="BK26" i="8" s="1"/>
  <c r="BI25" i="8"/>
  <c r="AZ25" i="8"/>
  <c r="BJ25" i="8" s="1"/>
  <c r="AY25" i="8"/>
  <c r="AM25" i="8"/>
  <c r="BK25" i="8" s="1"/>
  <c r="Z25" i="8"/>
  <c r="Y25" i="8"/>
  <c r="M25" i="8"/>
  <c r="H25" i="8"/>
  <c r="N25" i="8" s="1"/>
  <c r="AN25" i="8" s="1"/>
  <c r="G25" i="8"/>
  <c r="BJ24" i="8"/>
  <c r="AZ24" i="8"/>
  <c r="AY24" i="8"/>
  <c r="BI24" i="8" s="1"/>
  <c r="Z24" i="8"/>
  <c r="Y24" i="8"/>
  <c r="N24" i="8"/>
  <c r="AN24" i="8" s="1"/>
  <c r="BL24" i="8" s="1"/>
  <c r="H24" i="8"/>
  <c r="G24" i="8"/>
  <c r="M24" i="8" s="1"/>
  <c r="AM24" i="8" s="1"/>
  <c r="BK24" i="8" s="1"/>
  <c r="BI23" i="8"/>
  <c r="AZ23" i="8"/>
  <c r="BJ23" i="8" s="1"/>
  <c r="AY23" i="8"/>
  <c r="AM23" i="8"/>
  <c r="BK23" i="8" s="1"/>
  <c r="Z23" i="8"/>
  <c r="Y23" i="8"/>
  <c r="M23" i="8"/>
  <c r="H23" i="8"/>
  <c r="N23" i="8" s="1"/>
  <c r="AN23" i="8" s="1"/>
  <c r="BL23" i="8" s="1"/>
  <c r="G23" i="8"/>
  <c r="BJ22" i="8"/>
  <c r="AZ22" i="8"/>
  <c r="AY22" i="8"/>
  <c r="BI22" i="8" s="1"/>
  <c r="Z22" i="8"/>
  <c r="Y22" i="8"/>
  <c r="N22" i="8"/>
  <c r="AN22" i="8" s="1"/>
  <c r="BL22" i="8" s="1"/>
  <c r="H22" i="8"/>
  <c r="G22" i="8"/>
  <c r="M22" i="8" s="1"/>
  <c r="AM22" i="8" s="1"/>
  <c r="BK22" i="8" s="1"/>
  <c r="BI21" i="8"/>
  <c r="AZ21" i="8"/>
  <c r="BJ21" i="8" s="1"/>
  <c r="AY21" i="8"/>
  <c r="AM21" i="8"/>
  <c r="BK21" i="8" s="1"/>
  <c r="Z21" i="8"/>
  <c r="Y21" i="8"/>
  <c r="M21" i="8"/>
  <c r="H21" i="8"/>
  <c r="N21" i="8" s="1"/>
  <c r="AN21" i="8" s="1"/>
  <c r="G21" i="8"/>
  <c r="BJ20" i="8"/>
  <c r="AZ20" i="8"/>
  <c r="AY20" i="8"/>
  <c r="BI20" i="8" s="1"/>
  <c r="Z20" i="8"/>
  <c r="Y20" i="8"/>
  <c r="N20" i="8"/>
  <c r="AN20" i="8" s="1"/>
  <c r="BL20" i="8" s="1"/>
  <c r="H20" i="8"/>
  <c r="G20" i="8"/>
  <c r="M20" i="8" s="1"/>
  <c r="AM20" i="8" s="1"/>
  <c r="BK20" i="8" s="1"/>
  <c r="BI19" i="8"/>
  <c r="AZ19" i="8"/>
  <c r="BJ19" i="8" s="1"/>
  <c r="AY19" i="8"/>
  <c r="AM19" i="8"/>
  <c r="BK19" i="8" s="1"/>
  <c r="Z19" i="8"/>
  <c r="Y19" i="8"/>
  <c r="M19" i="8"/>
  <c r="H19" i="8"/>
  <c r="N19" i="8" s="1"/>
  <c r="AN19" i="8" s="1"/>
  <c r="BL19" i="8" s="1"/>
  <c r="G19" i="8"/>
  <c r="BJ18" i="8"/>
  <c r="AZ18" i="8"/>
  <c r="AY18" i="8"/>
  <c r="BI18" i="8" s="1"/>
  <c r="Z18" i="8"/>
  <c r="Y18" i="8"/>
  <c r="N18" i="8"/>
  <c r="AN18" i="8" s="1"/>
  <c r="BL18" i="8" s="1"/>
  <c r="H18" i="8"/>
  <c r="G18" i="8"/>
  <c r="M18" i="8" s="1"/>
  <c r="AM18" i="8" s="1"/>
  <c r="BK18" i="8" s="1"/>
  <c r="BI17" i="8"/>
  <c r="AZ17" i="8"/>
  <c r="BJ17" i="8" s="1"/>
  <c r="AY17" i="8"/>
  <c r="AM17" i="8"/>
  <c r="BK17" i="8" s="1"/>
  <c r="Z17" i="8"/>
  <c r="Y17" i="8"/>
  <c r="M17" i="8"/>
  <c r="H17" i="8"/>
  <c r="N17" i="8" s="1"/>
  <c r="AN17" i="8" s="1"/>
  <c r="G17" i="8"/>
  <c r="BJ16" i="8"/>
  <c r="AZ16" i="8"/>
  <c r="AY16" i="8"/>
  <c r="BI16" i="8" s="1"/>
  <c r="Z16" i="8"/>
  <c r="Y16" i="8"/>
  <c r="N16" i="8"/>
  <c r="AN16" i="8" s="1"/>
  <c r="BL16" i="8" s="1"/>
  <c r="H16" i="8"/>
  <c r="G16" i="8"/>
  <c r="M16" i="8" s="1"/>
  <c r="AM16" i="8" s="1"/>
  <c r="BK16" i="8" s="1"/>
  <c r="BI15" i="8"/>
  <c r="AZ15" i="8"/>
  <c r="BJ15" i="8" s="1"/>
  <c r="AY15" i="8"/>
  <c r="AM15" i="8"/>
  <c r="BK15" i="8" s="1"/>
  <c r="Z15" i="8"/>
  <c r="Y15" i="8"/>
  <c r="M15" i="8"/>
  <c r="H15" i="8"/>
  <c r="N15" i="8" s="1"/>
  <c r="AN15" i="8" s="1"/>
  <c r="BL15" i="8" s="1"/>
  <c r="G15" i="8"/>
  <c r="BJ14" i="8"/>
  <c r="AZ14" i="8"/>
  <c r="AY14" i="8"/>
  <c r="BI14" i="8" s="1"/>
  <c r="Z14" i="8"/>
  <c r="Y14" i="8"/>
  <c r="N14" i="8"/>
  <c r="AN14" i="8" s="1"/>
  <c r="BL14" i="8" s="1"/>
  <c r="H14" i="8"/>
  <c r="G14" i="8"/>
  <c r="M14" i="8" s="1"/>
  <c r="AM14" i="8" s="1"/>
  <c r="BK14" i="8" s="1"/>
  <c r="BI13" i="8"/>
  <c r="AZ13" i="8"/>
  <c r="BJ13" i="8" s="1"/>
  <c r="AY13" i="8"/>
  <c r="AM13" i="8"/>
  <c r="BK13" i="8" s="1"/>
  <c r="Z13" i="8"/>
  <c r="Y13" i="8"/>
  <c r="M13" i="8"/>
  <c r="H13" i="8"/>
  <c r="N13" i="8" s="1"/>
  <c r="AN13" i="8" s="1"/>
  <c r="G13" i="8"/>
  <c r="BJ12" i="8"/>
  <c r="AZ12" i="8"/>
  <c r="AY12" i="8"/>
  <c r="BI12" i="8" s="1"/>
  <c r="Z12" i="8"/>
  <c r="Y12" i="8"/>
  <c r="N12" i="8"/>
  <c r="AN12" i="8" s="1"/>
  <c r="BL12" i="8" s="1"/>
  <c r="H12" i="8"/>
  <c r="G12" i="8"/>
  <c r="M12" i="8" s="1"/>
  <c r="AM12" i="8" s="1"/>
  <c r="BK12" i="8" s="1"/>
  <c r="BI11" i="8"/>
  <c r="AZ11" i="8"/>
  <c r="BJ11" i="8" s="1"/>
  <c r="AY11" i="8"/>
  <c r="AM11" i="8"/>
  <c r="BK11" i="8" s="1"/>
  <c r="Z11" i="8"/>
  <c r="Y11" i="8"/>
  <c r="M11" i="8"/>
  <c r="H11" i="8"/>
  <c r="N11" i="8" s="1"/>
  <c r="AN11" i="8" s="1"/>
  <c r="BL11" i="8" s="1"/>
  <c r="G11" i="8"/>
  <c r="BJ10" i="8"/>
  <c r="AZ10" i="8"/>
  <c r="AY10" i="8"/>
  <c r="BI10" i="8" s="1"/>
  <c r="Z10" i="8"/>
  <c r="Y10" i="8"/>
  <c r="N10" i="8"/>
  <c r="AN10" i="8" s="1"/>
  <c r="BL10" i="8" s="1"/>
  <c r="H10" i="8"/>
  <c r="G10" i="8"/>
  <c r="M10" i="8" s="1"/>
  <c r="AM10" i="8" s="1"/>
  <c r="BK10" i="8" s="1"/>
  <c r="BI9" i="8"/>
  <c r="AZ9" i="8"/>
  <c r="BJ9" i="8" s="1"/>
  <c r="AY9" i="8"/>
  <c r="AM9" i="8"/>
  <c r="BK9" i="8" s="1"/>
  <c r="Z9" i="8"/>
  <c r="Y9" i="8"/>
  <c r="M9" i="8"/>
  <c r="H9" i="8"/>
  <c r="N9" i="8" s="1"/>
  <c r="AN9" i="8" s="1"/>
  <c r="G9" i="8"/>
  <c r="BJ8" i="8"/>
  <c r="AZ8" i="8"/>
  <c r="AY8" i="8"/>
  <c r="BI8" i="8" s="1"/>
  <c r="Z8" i="8"/>
  <c r="Y8" i="8"/>
  <c r="N8" i="8"/>
  <c r="AN8" i="8" s="1"/>
  <c r="BL8" i="8" s="1"/>
  <c r="H8" i="8"/>
  <c r="G8" i="8"/>
  <c r="M8" i="8" s="1"/>
  <c r="AM8" i="8" s="1"/>
  <c r="BK8" i="8" s="1"/>
  <c r="BI7" i="8"/>
  <c r="AZ7" i="8"/>
  <c r="BJ7" i="8" s="1"/>
  <c r="AY7" i="8"/>
  <c r="AM7" i="8"/>
  <c r="BK7" i="8" s="1"/>
  <c r="Z7" i="8"/>
  <c r="Y7" i="8"/>
  <c r="M7" i="8"/>
  <c r="H7" i="8"/>
  <c r="N7" i="8" s="1"/>
  <c r="AN7" i="8" s="1"/>
  <c r="BL7" i="8" s="1"/>
  <c r="G7" i="8"/>
  <c r="BH53" i="7"/>
  <c r="BG53" i="7"/>
  <c r="BF53" i="7"/>
  <c r="BE53" i="7"/>
  <c r="BD53" i="7"/>
  <c r="BC53" i="7"/>
  <c r="BB53" i="7"/>
  <c r="BA53" i="7"/>
  <c r="AX53" i="7"/>
  <c r="AW53" i="7"/>
  <c r="AV53" i="7"/>
  <c r="AU53" i="7"/>
  <c r="AY53" i="7" s="1"/>
  <c r="AT53" i="7"/>
  <c r="AZ53" i="7" s="1"/>
  <c r="BJ53" i="7" s="1"/>
  <c r="AS53" i="7"/>
  <c r="AR53" i="7"/>
  <c r="AQ53" i="7"/>
  <c r="AP53" i="7"/>
  <c r="AO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X53" i="7"/>
  <c r="W53" i="7"/>
  <c r="V53" i="7"/>
  <c r="U53" i="7"/>
  <c r="T53" i="7"/>
  <c r="S53" i="7"/>
  <c r="R53" i="7"/>
  <c r="Z53" i="7" s="1"/>
  <c r="Q53" i="7"/>
  <c r="P53" i="7"/>
  <c r="O53" i="7"/>
  <c r="Y53" i="7" s="1"/>
  <c r="L53" i="7"/>
  <c r="K53" i="7"/>
  <c r="J53" i="7"/>
  <c r="I53" i="7"/>
  <c r="F53" i="7"/>
  <c r="E53" i="7"/>
  <c r="D53" i="7"/>
  <c r="H53" i="7" s="1"/>
  <c r="N53" i="7" s="1"/>
  <c r="AN53" i="7" s="1"/>
  <c r="BL53" i="7" s="1"/>
  <c r="C53" i="7"/>
  <c r="G53" i="7" s="1"/>
  <c r="M53" i="7" s="1"/>
  <c r="AM53" i="7" s="1"/>
  <c r="BI52" i="7"/>
  <c r="AZ52" i="7"/>
  <c r="BJ52" i="7" s="1"/>
  <c r="AY52" i="7"/>
  <c r="Z52" i="7"/>
  <c r="Y52" i="7"/>
  <c r="M52" i="7"/>
  <c r="AM52" i="7" s="1"/>
  <c r="BK52" i="7" s="1"/>
  <c r="H52" i="7"/>
  <c r="N52" i="7" s="1"/>
  <c r="AN52" i="7" s="1"/>
  <c r="G52" i="7"/>
  <c r="BJ51" i="7"/>
  <c r="AZ51" i="7"/>
  <c r="AY51" i="7"/>
  <c r="BI51" i="7" s="1"/>
  <c r="Z51" i="7"/>
  <c r="Y51" i="7"/>
  <c r="N51" i="7"/>
  <c r="AN51" i="7" s="1"/>
  <c r="BL51" i="7" s="1"/>
  <c r="H51" i="7"/>
  <c r="G51" i="7"/>
  <c r="M51" i="7" s="1"/>
  <c r="BI50" i="7"/>
  <c r="AZ50" i="7"/>
  <c r="BJ50" i="7" s="1"/>
  <c r="AY50" i="7"/>
  <c r="Z50" i="7"/>
  <c r="Y50" i="7"/>
  <c r="M50" i="7"/>
  <c r="AM50" i="7" s="1"/>
  <c r="BK50" i="7" s="1"/>
  <c r="H50" i="7"/>
  <c r="N50" i="7" s="1"/>
  <c r="AN50" i="7" s="1"/>
  <c r="BL50" i="7" s="1"/>
  <c r="G50" i="7"/>
  <c r="BJ49" i="7"/>
  <c r="AZ49" i="7"/>
  <c r="AY49" i="7"/>
  <c r="BI49" i="7" s="1"/>
  <c r="Z49" i="7"/>
  <c r="Y49" i="7"/>
  <c r="N49" i="7"/>
  <c r="AN49" i="7" s="1"/>
  <c r="BL49" i="7" s="1"/>
  <c r="H49" i="7"/>
  <c r="G49" i="7"/>
  <c r="M49" i="7" s="1"/>
  <c r="BI48" i="7"/>
  <c r="AZ48" i="7"/>
  <c r="BJ48" i="7" s="1"/>
  <c r="AY48" i="7"/>
  <c r="Z48" i="7"/>
  <c r="Y48" i="7"/>
  <c r="M48" i="7"/>
  <c r="AM48" i="7" s="1"/>
  <c r="BK48" i="7" s="1"/>
  <c r="H48" i="7"/>
  <c r="N48" i="7" s="1"/>
  <c r="AN48" i="7" s="1"/>
  <c r="G48" i="7"/>
  <c r="BJ47" i="7"/>
  <c r="AZ47" i="7"/>
  <c r="AY47" i="7"/>
  <c r="BI47" i="7" s="1"/>
  <c r="Z47" i="7"/>
  <c r="Y47" i="7"/>
  <c r="N47" i="7"/>
  <c r="AN47" i="7" s="1"/>
  <c r="BL47" i="7" s="1"/>
  <c r="H47" i="7"/>
  <c r="G47" i="7"/>
  <c r="M47" i="7" s="1"/>
  <c r="BI46" i="7"/>
  <c r="AZ46" i="7"/>
  <c r="BJ46" i="7" s="1"/>
  <c r="AY46" i="7"/>
  <c r="Z46" i="7"/>
  <c r="Y46" i="7"/>
  <c r="M46" i="7"/>
  <c r="AM46" i="7" s="1"/>
  <c r="BK46" i="7" s="1"/>
  <c r="H46" i="7"/>
  <c r="N46" i="7" s="1"/>
  <c r="AN46" i="7" s="1"/>
  <c r="BL46" i="7" s="1"/>
  <c r="G46" i="7"/>
  <c r="BJ45" i="7"/>
  <c r="AZ45" i="7"/>
  <c r="AY45" i="7"/>
  <c r="BI45" i="7" s="1"/>
  <c r="Z45" i="7"/>
  <c r="Y45" i="7"/>
  <c r="N45" i="7"/>
  <c r="AN45" i="7" s="1"/>
  <c r="BL45" i="7" s="1"/>
  <c r="H45" i="7"/>
  <c r="G45" i="7"/>
  <c r="M45" i="7" s="1"/>
  <c r="BI44" i="7"/>
  <c r="AZ44" i="7"/>
  <c r="BJ44" i="7" s="1"/>
  <c r="AY44" i="7"/>
  <c r="Z44" i="7"/>
  <c r="Y44" i="7"/>
  <c r="M44" i="7"/>
  <c r="AM44" i="7" s="1"/>
  <c r="BK44" i="7" s="1"/>
  <c r="H44" i="7"/>
  <c r="N44" i="7" s="1"/>
  <c r="AN44" i="7" s="1"/>
  <c r="G44" i="7"/>
  <c r="BJ43" i="7"/>
  <c r="AZ43" i="7"/>
  <c r="AY43" i="7"/>
  <c r="BI43" i="7" s="1"/>
  <c r="Z43" i="7"/>
  <c r="Y43" i="7"/>
  <c r="N43" i="7"/>
  <c r="AN43" i="7" s="1"/>
  <c r="BL43" i="7" s="1"/>
  <c r="H43" i="7"/>
  <c r="G43" i="7"/>
  <c r="M43" i="7" s="1"/>
  <c r="BI42" i="7"/>
  <c r="AZ42" i="7"/>
  <c r="BJ42" i="7" s="1"/>
  <c r="AY42" i="7"/>
  <c r="Z42" i="7"/>
  <c r="Y42" i="7"/>
  <c r="M42" i="7"/>
  <c r="AM42" i="7" s="1"/>
  <c r="BK42" i="7" s="1"/>
  <c r="H42" i="7"/>
  <c r="N42" i="7" s="1"/>
  <c r="AN42" i="7" s="1"/>
  <c r="BL42" i="7" s="1"/>
  <c r="G42" i="7"/>
  <c r="BJ41" i="7"/>
  <c r="AZ41" i="7"/>
  <c r="AY41" i="7"/>
  <c r="BI41" i="7" s="1"/>
  <c r="Z41" i="7"/>
  <c r="Y41" i="7"/>
  <c r="N41" i="7"/>
  <c r="AN41" i="7" s="1"/>
  <c r="BL41" i="7" s="1"/>
  <c r="H41" i="7"/>
  <c r="G41" i="7"/>
  <c r="M41" i="7" s="1"/>
  <c r="BI40" i="7"/>
  <c r="AZ40" i="7"/>
  <c r="BJ40" i="7" s="1"/>
  <c r="AY40" i="7"/>
  <c r="Z40" i="7"/>
  <c r="Y40" i="7"/>
  <c r="M40" i="7"/>
  <c r="AM40" i="7" s="1"/>
  <c r="BK40" i="7" s="1"/>
  <c r="H40" i="7"/>
  <c r="N40" i="7" s="1"/>
  <c r="AN40" i="7" s="1"/>
  <c r="G40" i="7"/>
  <c r="BJ39" i="7"/>
  <c r="AZ39" i="7"/>
  <c r="AY39" i="7"/>
  <c r="BI39" i="7" s="1"/>
  <c r="Z39" i="7"/>
  <c r="Y39" i="7"/>
  <c r="N39" i="7"/>
  <c r="AN39" i="7" s="1"/>
  <c r="BL39" i="7" s="1"/>
  <c r="H39" i="7"/>
  <c r="G39" i="7"/>
  <c r="M39" i="7" s="1"/>
  <c r="BI38" i="7"/>
  <c r="AZ38" i="7"/>
  <c r="BJ38" i="7" s="1"/>
  <c r="AY38" i="7"/>
  <c r="Z38" i="7"/>
  <c r="Y38" i="7"/>
  <c r="M38" i="7"/>
  <c r="AM38" i="7" s="1"/>
  <c r="BK38" i="7" s="1"/>
  <c r="H38" i="7"/>
  <c r="N38" i="7" s="1"/>
  <c r="AN38" i="7" s="1"/>
  <c r="BL38" i="7" s="1"/>
  <c r="G38" i="7"/>
  <c r="BJ37" i="7"/>
  <c r="AZ37" i="7"/>
  <c r="AY37" i="7"/>
  <c r="BI37" i="7" s="1"/>
  <c r="Z37" i="7"/>
  <c r="Y37" i="7"/>
  <c r="N37" i="7"/>
  <c r="AN37" i="7" s="1"/>
  <c r="BL37" i="7" s="1"/>
  <c r="H37" i="7"/>
  <c r="G37" i="7"/>
  <c r="M37" i="7" s="1"/>
  <c r="BI36" i="7"/>
  <c r="AZ36" i="7"/>
  <c r="BJ36" i="7" s="1"/>
  <c r="AY36" i="7"/>
  <c r="Z36" i="7"/>
  <c r="Y36" i="7"/>
  <c r="M36" i="7"/>
  <c r="AM36" i="7" s="1"/>
  <c r="BK36" i="7" s="1"/>
  <c r="H36" i="7"/>
  <c r="N36" i="7" s="1"/>
  <c r="AN36" i="7" s="1"/>
  <c r="G36" i="7"/>
  <c r="BJ35" i="7"/>
  <c r="AZ35" i="7"/>
  <c r="AY35" i="7"/>
  <c r="BI35" i="7" s="1"/>
  <c r="Z35" i="7"/>
  <c r="Y35" i="7"/>
  <c r="N35" i="7"/>
  <c r="AN35" i="7" s="1"/>
  <c r="BL35" i="7" s="1"/>
  <c r="H35" i="7"/>
  <c r="G35" i="7"/>
  <c r="M35" i="7" s="1"/>
  <c r="BI34" i="7"/>
  <c r="AZ34" i="7"/>
  <c r="BJ34" i="7" s="1"/>
  <c r="AY34" i="7"/>
  <c r="Z34" i="7"/>
  <c r="Y34" i="7"/>
  <c r="M34" i="7"/>
  <c r="AM34" i="7" s="1"/>
  <c r="BK34" i="7" s="1"/>
  <c r="H34" i="7"/>
  <c r="N34" i="7" s="1"/>
  <c r="AN34" i="7" s="1"/>
  <c r="BL34" i="7" s="1"/>
  <c r="G34" i="7"/>
  <c r="BJ33" i="7"/>
  <c r="AZ33" i="7"/>
  <c r="AY33" i="7"/>
  <c r="BI33" i="7" s="1"/>
  <c r="Z33" i="7"/>
  <c r="Y33" i="7"/>
  <c r="N33" i="7"/>
  <c r="AN33" i="7" s="1"/>
  <c r="BL33" i="7" s="1"/>
  <c r="H33" i="7"/>
  <c r="G33" i="7"/>
  <c r="M33" i="7" s="1"/>
  <c r="BI32" i="7"/>
  <c r="AZ32" i="7"/>
  <c r="BJ32" i="7" s="1"/>
  <c r="AY32" i="7"/>
  <c r="Z32" i="7"/>
  <c r="Y32" i="7"/>
  <c r="M32" i="7"/>
  <c r="AM32" i="7" s="1"/>
  <c r="BK32" i="7" s="1"/>
  <c r="H32" i="7"/>
  <c r="N32" i="7" s="1"/>
  <c r="AN32" i="7" s="1"/>
  <c r="G32" i="7"/>
  <c r="BJ31" i="7"/>
  <c r="AZ31" i="7"/>
  <c r="AY31" i="7"/>
  <c r="BI31" i="7" s="1"/>
  <c r="Z31" i="7"/>
  <c r="Y31" i="7"/>
  <c r="N31" i="7"/>
  <c r="AN31" i="7" s="1"/>
  <c r="BL31" i="7" s="1"/>
  <c r="H31" i="7"/>
  <c r="G31" i="7"/>
  <c r="M31" i="7" s="1"/>
  <c r="BI30" i="7"/>
  <c r="AZ30" i="7"/>
  <c r="BJ30" i="7" s="1"/>
  <c r="AY30" i="7"/>
  <c r="Z30" i="7"/>
  <c r="Y30" i="7"/>
  <c r="M30" i="7"/>
  <c r="AM30" i="7" s="1"/>
  <c r="BK30" i="7" s="1"/>
  <c r="H30" i="7"/>
  <c r="N30" i="7" s="1"/>
  <c r="AN30" i="7" s="1"/>
  <c r="BL30" i="7" s="1"/>
  <c r="G30" i="7"/>
  <c r="BJ29" i="7"/>
  <c r="AZ29" i="7"/>
  <c r="AY29" i="7"/>
  <c r="BI29" i="7" s="1"/>
  <c r="Z29" i="7"/>
  <c r="Y29" i="7"/>
  <c r="N29" i="7"/>
  <c r="AN29" i="7" s="1"/>
  <c r="BL29" i="7" s="1"/>
  <c r="H29" i="7"/>
  <c r="G29" i="7"/>
  <c r="M29" i="7" s="1"/>
  <c r="BI28" i="7"/>
  <c r="AZ28" i="7"/>
  <c r="BJ28" i="7" s="1"/>
  <c r="AY28" i="7"/>
  <c r="Z28" i="7"/>
  <c r="Y28" i="7"/>
  <c r="M28" i="7"/>
  <c r="AM28" i="7" s="1"/>
  <c r="BK28" i="7" s="1"/>
  <c r="H28" i="7"/>
  <c r="N28" i="7" s="1"/>
  <c r="AN28" i="7" s="1"/>
  <c r="G28" i="7"/>
  <c r="BJ27" i="7"/>
  <c r="AZ27" i="7"/>
  <c r="AY27" i="7"/>
  <c r="BI27" i="7" s="1"/>
  <c r="Z27" i="7"/>
  <c r="Y27" i="7"/>
  <c r="N27" i="7"/>
  <c r="AN27" i="7" s="1"/>
  <c r="BL27" i="7" s="1"/>
  <c r="H27" i="7"/>
  <c r="G27" i="7"/>
  <c r="M27" i="7" s="1"/>
  <c r="BI26" i="7"/>
  <c r="AZ26" i="7"/>
  <c r="BJ26" i="7" s="1"/>
  <c r="AY26" i="7"/>
  <c r="Z26" i="7"/>
  <c r="Y26" i="7"/>
  <c r="M26" i="7"/>
  <c r="AM26" i="7" s="1"/>
  <c r="BK26" i="7" s="1"/>
  <c r="H26" i="7"/>
  <c r="N26" i="7" s="1"/>
  <c r="AN26" i="7" s="1"/>
  <c r="BL26" i="7" s="1"/>
  <c r="G26" i="7"/>
  <c r="BJ25" i="7"/>
  <c r="AZ25" i="7"/>
  <c r="AY25" i="7"/>
  <c r="BI25" i="7" s="1"/>
  <c r="Z25" i="7"/>
  <c r="Y25" i="7"/>
  <c r="N25" i="7"/>
  <c r="AN25" i="7" s="1"/>
  <c r="BL25" i="7" s="1"/>
  <c r="H25" i="7"/>
  <c r="G25" i="7"/>
  <c r="M25" i="7" s="1"/>
  <c r="BI24" i="7"/>
  <c r="AZ24" i="7"/>
  <c r="BJ24" i="7" s="1"/>
  <c r="AY24" i="7"/>
  <c r="Z24" i="7"/>
  <c r="Y24" i="7"/>
  <c r="M24" i="7"/>
  <c r="AM24" i="7" s="1"/>
  <c r="BK24" i="7" s="1"/>
  <c r="H24" i="7"/>
  <c r="N24" i="7" s="1"/>
  <c r="AN24" i="7" s="1"/>
  <c r="G24" i="7"/>
  <c r="BJ23" i="7"/>
  <c r="AZ23" i="7"/>
  <c r="AY23" i="7"/>
  <c r="BI23" i="7" s="1"/>
  <c r="Z23" i="7"/>
  <c r="Y23" i="7"/>
  <c r="N23" i="7"/>
  <c r="AN23" i="7" s="1"/>
  <c r="BL23" i="7" s="1"/>
  <c r="H23" i="7"/>
  <c r="G23" i="7"/>
  <c r="M23" i="7" s="1"/>
  <c r="BI22" i="7"/>
  <c r="AZ22" i="7"/>
  <c r="BJ22" i="7" s="1"/>
  <c r="AY22" i="7"/>
  <c r="Z22" i="7"/>
  <c r="Y22" i="7"/>
  <c r="M22" i="7"/>
  <c r="AM22" i="7" s="1"/>
  <c r="BK22" i="7" s="1"/>
  <c r="H22" i="7"/>
  <c r="N22" i="7" s="1"/>
  <c r="AN22" i="7" s="1"/>
  <c r="BL22" i="7" s="1"/>
  <c r="G22" i="7"/>
  <c r="BJ21" i="7"/>
  <c r="AZ21" i="7"/>
  <c r="AY21" i="7"/>
  <c r="BI21" i="7" s="1"/>
  <c r="Z21" i="7"/>
  <c r="Y21" i="7"/>
  <c r="N21" i="7"/>
  <c r="AN21" i="7" s="1"/>
  <c r="BL21" i="7" s="1"/>
  <c r="H21" i="7"/>
  <c r="G21" i="7"/>
  <c r="M21" i="7" s="1"/>
  <c r="BI20" i="7"/>
  <c r="AZ20" i="7"/>
  <c r="BJ20" i="7" s="1"/>
  <c r="AY20" i="7"/>
  <c r="Z20" i="7"/>
  <c r="Y20" i="7"/>
  <c r="M20" i="7"/>
  <c r="AM20" i="7" s="1"/>
  <c r="BK20" i="7" s="1"/>
  <c r="H20" i="7"/>
  <c r="N20" i="7" s="1"/>
  <c r="AN20" i="7" s="1"/>
  <c r="G20" i="7"/>
  <c r="BJ19" i="7"/>
  <c r="AZ19" i="7"/>
  <c r="AY19" i="7"/>
  <c r="BI19" i="7" s="1"/>
  <c r="Z19" i="7"/>
  <c r="Y19" i="7"/>
  <c r="N19" i="7"/>
  <c r="AN19" i="7" s="1"/>
  <c r="BL19" i="7" s="1"/>
  <c r="H19" i="7"/>
  <c r="G19" i="7"/>
  <c r="M19" i="7" s="1"/>
  <c r="BI18" i="7"/>
  <c r="AZ18" i="7"/>
  <c r="BJ18" i="7" s="1"/>
  <c r="AY18" i="7"/>
  <c r="Z18" i="7"/>
  <c r="Y18" i="7"/>
  <c r="M18" i="7"/>
  <c r="AM18" i="7" s="1"/>
  <c r="BK18" i="7" s="1"/>
  <c r="H18" i="7"/>
  <c r="N18" i="7" s="1"/>
  <c r="AN18" i="7" s="1"/>
  <c r="BL18" i="7" s="1"/>
  <c r="G18" i="7"/>
  <c r="BJ17" i="7"/>
  <c r="AZ17" i="7"/>
  <c r="AY17" i="7"/>
  <c r="BI17" i="7" s="1"/>
  <c r="Z17" i="7"/>
  <c r="Y17" i="7"/>
  <c r="N17" i="7"/>
  <c r="AN17" i="7" s="1"/>
  <c r="BL17" i="7" s="1"/>
  <c r="H17" i="7"/>
  <c r="G17" i="7"/>
  <c r="M17" i="7" s="1"/>
  <c r="BI16" i="7"/>
  <c r="AZ16" i="7"/>
  <c r="BJ16" i="7" s="1"/>
  <c r="AY16" i="7"/>
  <c r="Z16" i="7"/>
  <c r="Y16" i="7"/>
  <c r="M16" i="7"/>
  <c r="AM16" i="7" s="1"/>
  <c r="BK16" i="7" s="1"/>
  <c r="H16" i="7"/>
  <c r="N16" i="7" s="1"/>
  <c r="AN16" i="7" s="1"/>
  <c r="G16" i="7"/>
  <c r="BJ15" i="7"/>
  <c r="AZ15" i="7"/>
  <c r="AY15" i="7"/>
  <c r="BI15" i="7" s="1"/>
  <c r="Z15" i="7"/>
  <c r="Y15" i="7"/>
  <c r="N15" i="7"/>
  <c r="AN15" i="7" s="1"/>
  <c r="BL15" i="7" s="1"/>
  <c r="H15" i="7"/>
  <c r="G15" i="7"/>
  <c r="M15" i="7" s="1"/>
  <c r="BI14" i="7"/>
  <c r="AZ14" i="7"/>
  <c r="BJ14" i="7" s="1"/>
  <c r="AY14" i="7"/>
  <c r="Z14" i="7"/>
  <c r="Y14" i="7"/>
  <c r="M14" i="7"/>
  <c r="AM14" i="7" s="1"/>
  <c r="BK14" i="7" s="1"/>
  <c r="H14" i="7"/>
  <c r="N14" i="7" s="1"/>
  <c r="AN14" i="7" s="1"/>
  <c r="BL14" i="7" s="1"/>
  <c r="G14" i="7"/>
  <c r="BJ13" i="7"/>
  <c r="AZ13" i="7"/>
  <c r="AY13" i="7"/>
  <c r="BI13" i="7" s="1"/>
  <c r="Z13" i="7"/>
  <c r="Y13" i="7"/>
  <c r="N13" i="7"/>
  <c r="AN13" i="7" s="1"/>
  <c r="BL13" i="7" s="1"/>
  <c r="H13" i="7"/>
  <c r="G13" i="7"/>
  <c r="M13" i="7" s="1"/>
  <c r="BI12" i="7"/>
  <c r="AZ12" i="7"/>
  <c r="BJ12" i="7" s="1"/>
  <c r="AY12" i="7"/>
  <c r="Z12" i="7"/>
  <c r="Y12" i="7"/>
  <c r="M12" i="7"/>
  <c r="AM12" i="7" s="1"/>
  <c r="BK12" i="7" s="1"/>
  <c r="H12" i="7"/>
  <c r="N12" i="7" s="1"/>
  <c r="AN12" i="7" s="1"/>
  <c r="G12" i="7"/>
  <c r="BJ11" i="7"/>
  <c r="AZ11" i="7"/>
  <c r="AY11" i="7"/>
  <c r="BI11" i="7" s="1"/>
  <c r="Z11" i="7"/>
  <c r="Y11" i="7"/>
  <c r="N11" i="7"/>
  <c r="AN11" i="7" s="1"/>
  <c r="BL11" i="7" s="1"/>
  <c r="H11" i="7"/>
  <c r="G11" i="7"/>
  <c r="M11" i="7" s="1"/>
  <c r="BI10" i="7"/>
  <c r="AZ10" i="7"/>
  <c r="BJ10" i="7" s="1"/>
  <c r="AY10" i="7"/>
  <c r="Z10" i="7"/>
  <c r="Y10" i="7"/>
  <c r="M10" i="7"/>
  <c r="AM10" i="7" s="1"/>
  <c r="BK10" i="7" s="1"/>
  <c r="H10" i="7"/>
  <c r="N10" i="7" s="1"/>
  <c r="AN10" i="7" s="1"/>
  <c r="BL10" i="7" s="1"/>
  <c r="G10" i="7"/>
  <c r="BJ9" i="7"/>
  <c r="AZ9" i="7"/>
  <c r="AY9" i="7"/>
  <c r="BI9" i="7" s="1"/>
  <c r="Z9" i="7"/>
  <c r="Y9" i="7"/>
  <c r="N9" i="7"/>
  <c r="AN9" i="7" s="1"/>
  <c r="BL9" i="7" s="1"/>
  <c r="H9" i="7"/>
  <c r="G9" i="7"/>
  <c r="M9" i="7" s="1"/>
  <c r="BI8" i="7"/>
  <c r="AZ8" i="7"/>
  <c r="BJ8" i="7" s="1"/>
  <c r="AY8" i="7"/>
  <c r="Z8" i="7"/>
  <c r="Y8" i="7"/>
  <c r="M8" i="7"/>
  <c r="AM8" i="7" s="1"/>
  <c r="BK8" i="7" s="1"/>
  <c r="H8" i="7"/>
  <c r="N8" i="7" s="1"/>
  <c r="AN8" i="7" s="1"/>
  <c r="G8" i="7"/>
  <c r="BJ7" i="7"/>
  <c r="AZ7" i="7"/>
  <c r="AY7" i="7"/>
  <c r="BI7" i="7" s="1"/>
  <c r="Z7" i="7"/>
  <c r="Y7" i="7"/>
  <c r="N7" i="7"/>
  <c r="AN7" i="7" s="1"/>
  <c r="BL7" i="7" s="1"/>
  <c r="H7" i="7"/>
  <c r="G7" i="7"/>
  <c r="M7" i="7" s="1"/>
  <c r="BH53" i="6"/>
  <c r="BG53" i="6"/>
  <c r="BF53" i="6"/>
  <c r="BE53" i="6"/>
  <c r="BD53" i="6"/>
  <c r="BC53" i="6"/>
  <c r="BB53" i="6"/>
  <c r="BA53" i="6"/>
  <c r="BI53" i="6" s="1"/>
  <c r="AX53" i="6"/>
  <c r="AW53" i="6"/>
  <c r="AV53" i="6"/>
  <c r="AZ53" i="6" s="1"/>
  <c r="AU53" i="6"/>
  <c r="AT53" i="6"/>
  <c r="AS53" i="6"/>
  <c r="AY53" i="6" s="1"/>
  <c r="AR53" i="6"/>
  <c r="BJ53" i="6" s="1"/>
  <c r="AQ53" i="6"/>
  <c r="AP53" i="6"/>
  <c r="AO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X53" i="6"/>
  <c r="W53" i="6"/>
  <c r="V53" i="6"/>
  <c r="U53" i="6"/>
  <c r="T53" i="6"/>
  <c r="S53" i="6"/>
  <c r="R53" i="6"/>
  <c r="Q53" i="6"/>
  <c r="Y53" i="6" s="1"/>
  <c r="P53" i="6"/>
  <c r="Z53" i="6" s="1"/>
  <c r="O53" i="6"/>
  <c r="L53" i="6"/>
  <c r="K53" i="6"/>
  <c r="J53" i="6"/>
  <c r="I53" i="6"/>
  <c r="F53" i="6"/>
  <c r="E53" i="6"/>
  <c r="D53" i="6"/>
  <c r="H53" i="6" s="1"/>
  <c r="N53" i="6" s="1"/>
  <c r="C53" i="6"/>
  <c r="BJ52" i="6"/>
  <c r="AZ52" i="6"/>
  <c r="AY52" i="6"/>
  <c r="BI52" i="6" s="1"/>
  <c r="Z52" i="6"/>
  <c r="Y52" i="6"/>
  <c r="N52" i="6"/>
  <c r="AN52" i="6" s="1"/>
  <c r="BL52" i="6" s="1"/>
  <c r="H52" i="6"/>
  <c r="G52" i="6"/>
  <c r="M52" i="6" s="1"/>
  <c r="BI51" i="6"/>
  <c r="AZ51" i="6"/>
  <c r="BJ51" i="6" s="1"/>
  <c r="AY51" i="6"/>
  <c r="Z51" i="6"/>
  <c r="Y51" i="6"/>
  <c r="M51" i="6"/>
  <c r="AM51" i="6" s="1"/>
  <c r="BK51" i="6" s="1"/>
  <c r="H51" i="6"/>
  <c r="N51" i="6" s="1"/>
  <c r="AN51" i="6" s="1"/>
  <c r="BL51" i="6" s="1"/>
  <c r="G51" i="6"/>
  <c r="BJ50" i="6"/>
  <c r="AZ50" i="6"/>
  <c r="AY50" i="6"/>
  <c r="BI50" i="6" s="1"/>
  <c r="Z50" i="6"/>
  <c r="Y50" i="6"/>
  <c r="N50" i="6"/>
  <c r="AN50" i="6" s="1"/>
  <c r="BL50" i="6" s="1"/>
  <c r="H50" i="6"/>
  <c r="G50" i="6"/>
  <c r="M50" i="6" s="1"/>
  <c r="BI49" i="6"/>
  <c r="AZ49" i="6"/>
  <c r="BJ49" i="6" s="1"/>
  <c r="AY49" i="6"/>
  <c r="Z49" i="6"/>
  <c r="Y49" i="6"/>
  <c r="M49" i="6"/>
  <c r="AM49" i="6" s="1"/>
  <c r="BK49" i="6" s="1"/>
  <c r="H49" i="6"/>
  <c r="N49" i="6" s="1"/>
  <c r="AN49" i="6" s="1"/>
  <c r="G49" i="6"/>
  <c r="BJ48" i="6"/>
  <c r="AZ48" i="6"/>
  <c r="AY48" i="6"/>
  <c r="BI48" i="6" s="1"/>
  <c r="Z48" i="6"/>
  <c r="Y48" i="6"/>
  <c r="N48" i="6"/>
  <c r="AN48" i="6" s="1"/>
  <c r="BL48" i="6" s="1"/>
  <c r="H48" i="6"/>
  <c r="G48" i="6"/>
  <c r="M48" i="6" s="1"/>
  <c r="BI47" i="6"/>
  <c r="AZ47" i="6"/>
  <c r="BJ47" i="6" s="1"/>
  <c r="AY47" i="6"/>
  <c r="Z47" i="6"/>
  <c r="Y47" i="6"/>
  <c r="M47" i="6"/>
  <c r="AM47" i="6" s="1"/>
  <c r="BK47" i="6" s="1"/>
  <c r="H47" i="6"/>
  <c r="N47" i="6" s="1"/>
  <c r="AN47" i="6" s="1"/>
  <c r="BL47" i="6" s="1"/>
  <c r="G47" i="6"/>
  <c r="BJ46" i="6"/>
  <c r="AZ46" i="6"/>
  <c r="AY46" i="6"/>
  <c r="BI46" i="6" s="1"/>
  <c r="Z46" i="6"/>
  <c r="Y46" i="6"/>
  <c r="N46" i="6"/>
  <c r="AN46" i="6" s="1"/>
  <c r="BL46" i="6" s="1"/>
  <c r="H46" i="6"/>
  <c r="G46" i="6"/>
  <c r="M46" i="6" s="1"/>
  <c r="BI45" i="6"/>
  <c r="AZ45" i="6"/>
  <c r="BJ45" i="6" s="1"/>
  <c r="AY45" i="6"/>
  <c r="Z45" i="6"/>
  <c r="Y45" i="6"/>
  <c r="M45" i="6"/>
  <c r="AM45" i="6" s="1"/>
  <c r="BK45" i="6" s="1"/>
  <c r="H45" i="6"/>
  <c r="N45" i="6" s="1"/>
  <c r="AN45" i="6" s="1"/>
  <c r="G45" i="6"/>
  <c r="BJ44" i="6"/>
  <c r="AZ44" i="6"/>
  <c r="AY44" i="6"/>
  <c r="BI44" i="6" s="1"/>
  <c r="Z44" i="6"/>
  <c r="Y44" i="6"/>
  <c r="N44" i="6"/>
  <c r="AN44" i="6" s="1"/>
  <c r="BL44" i="6" s="1"/>
  <c r="H44" i="6"/>
  <c r="G44" i="6"/>
  <c r="M44" i="6" s="1"/>
  <c r="BI43" i="6"/>
  <c r="AZ43" i="6"/>
  <c r="BJ43" i="6" s="1"/>
  <c r="AY43" i="6"/>
  <c r="Z43" i="6"/>
  <c r="Y43" i="6"/>
  <c r="M43" i="6"/>
  <c r="AM43" i="6" s="1"/>
  <c r="BK43" i="6" s="1"/>
  <c r="H43" i="6"/>
  <c r="N43" i="6" s="1"/>
  <c r="AN43" i="6" s="1"/>
  <c r="BL43" i="6" s="1"/>
  <c r="G43" i="6"/>
  <c r="BJ42" i="6"/>
  <c r="AZ42" i="6"/>
  <c r="AY42" i="6"/>
  <c r="BI42" i="6" s="1"/>
  <c r="Z42" i="6"/>
  <c r="Y42" i="6"/>
  <c r="N42" i="6"/>
  <c r="AN42" i="6" s="1"/>
  <c r="BL42" i="6" s="1"/>
  <c r="H42" i="6"/>
  <c r="G42" i="6"/>
  <c r="M42" i="6" s="1"/>
  <c r="BI41" i="6"/>
  <c r="AZ41" i="6"/>
  <c r="BJ41" i="6" s="1"/>
  <c r="AY41" i="6"/>
  <c r="Z41" i="6"/>
  <c r="Y41" i="6"/>
  <c r="M41" i="6"/>
  <c r="AM41" i="6" s="1"/>
  <c r="BK41" i="6" s="1"/>
  <c r="H41" i="6"/>
  <c r="N41" i="6" s="1"/>
  <c r="AN41" i="6" s="1"/>
  <c r="G41" i="6"/>
  <c r="BJ40" i="6"/>
  <c r="AZ40" i="6"/>
  <c r="AY40" i="6"/>
  <c r="BI40" i="6" s="1"/>
  <c r="Z40" i="6"/>
  <c r="Y40" i="6"/>
  <c r="N40" i="6"/>
  <c r="AN40" i="6" s="1"/>
  <c r="BL40" i="6" s="1"/>
  <c r="H40" i="6"/>
  <c r="G40" i="6"/>
  <c r="M40" i="6" s="1"/>
  <c r="BI39" i="6"/>
  <c r="AZ39" i="6"/>
  <c r="BJ39" i="6" s="1"/>
  <c r="AY39" i="6"/>
  <c r="Z39" i="6"/>
  <c r="Y39" i="6"/>
  <c r="M39" i="6"/>
  <c r="AM39" i="6" s="1"/>
  <c r="BK39" i="6" s="1"/>
  <c r="H39" i="6"/>
  <c r="N39" i="6" s="1"/>
  <c r="AN39" i="6" s="1"/>
  <c r="BL39" i="6" s="1"/>
  <c r="G39" i="6"/>
  <c r="BJ38" i="6"/>
  <c r="AZ38" i="6"/>
  <c r="AY38" i="6"/>
  <c r="BI38" i="6" s="1"/>
  <c r="Z38" i="6"/>
  <c r="Y38" i="6"/>
  <c r="N38" i="6"/>
  <c r="AN38" i="6" s="1"/>
  <c r="BL38" i="6" s="1"/>
  <c r="H38" i="6"/>
  <c r="G38" i="6"/>
  <c r="M38" i="6" s="1"/>
  <c r="BI37" i="6"/>
  <c r="AZ37" i="6"/>
  <c r="BJ37" i="6" s="1"/>
  <c r="AY37" i="6"/>
  <c r="Z37" i="6"/>
  <c r="Y37" i="6"/>
  <c r="M37" i="6"/>
  <c r="AM37" i="6" s="1"/>
  <c r="BK37" i="6" s="1"/>
  <c r="H37" i="6"/>
  <c r="N37" i="6" s="1"/>
  <c r="AN37" i="6" s="1"/>
  <c r="G37" i="6"/>
  <c r="BJ36" i="6"/>
  <c r="AZ36" i="6"/>
  <c r="AY36" i="6"/>
  <c r="BI36" i="6" s="1"/>
  <c r="Z36" i="6"/>
  <c r="Y36" i="6"/>
  <c r="N36" i="6"/>
  <c r="AN36" i="6" s="1"/>
  <c r="BL36" i="6" s="1"/>
  <c r="H36" i="6"/>
  <c r="G36" i="6"/>
  <c r="M36" i="6" s="1"/>
  <c r="BI35" i="6"/>
  <c r="AZ35" i="6"/>
  <c r="BJ35" i="6" s="1"/>
  <c r="AY35" i="6"/>
  <c r="Z35" i="6"/>
  <c r="Y35" i="6"/>
  <c r="M35" i="6"/>
  <c r="AM35" i="6" s="1"/>
  <c r="BK35" i="6" s="1"/>
  <c r="H35" i="6"/>
  <c r="N35" i="6" s="1"/>
  <c r="AN35" i="6" s="1"/>
  <c r="BL35" i="6" s="1"/>
  <c r="G35" i="6"/>
  <c r="BJ34" i="6"/>
  <c r="AZ34" i="6"/>
  <c r="AY34" i="6"/>
  <c r="BI34" i="6" s="1"/>
  <c r="Z34" i="6"/>
  <c r="Y34" i="6"/>
  <c r="N34" i="6"/>
  <c r="AN34" i="6" s="1"/>
  <c r="BL34" i="6" s="1"/>
  <c r="H34" i="6"/>
  <c r="G34" i="6"/>
  <c r="M34" i="6" s="1"/>
  <c r="BI33" i="6"/>
  <c r="AZ33" i="6"/>
  <c r="BJ33" i="6" s="1"/>
  <c r="AY33" i="6"/>
  <c r="Z33" i="6"/>
  <c r="Y33" i="6"/>
  <c r="M33" i="6"/>
  <c r="AM33" i="6" s="1"/>
  <c r="BK33" i="6" s="1"/>
  <c r="H33" i="6"/>
  <c r="N33" i="6" s="1"/>
  <c r="AN33" i="6" s="1"/>
  <c r="G33" i="6"/>
  <c r="BJ32" i="6"/>
  <c r="AZ32" i="6"/>
  <c r="AY32" i="6"/>
  <c r="BI32" i="6" s="1"/>
  <c r="Z32" i="6"/>
  <c r="Y32" i="6"/>
  <c r="N32" i="6"/>
  <c r="AN32" i="6" s="1"/>
  <c r="BL32" i="6" s="1"/>
  <c r="H32" i="6"/>
  <c r="G32" i="6"/>
  <c r="M32" i="6" s="1"/>
  <c r="BI31" i="6"/>
  <c r="AZ31" i="6"/>
  <c r="BJ31" i="6" s="1"/>
  <c r="AY31" i="6"/>
  <c r="Z31" i="6"/>
  <c r="Y31" i="6"/>
  <c r="M31" i="6"/>
  <c r="AM31" i="6" s="1"/>
  <c r="BK31" i="6" s="1"/>
  <c r="H31" i="6"/>
  <c r="N31" i="6" s="1"/>
  <c r="AN31" i="6" s="1"/>
  <c r="BL31" i="6" s="1"/>
  <c r="G31" i="6"/>
  <c r="BJ30" i="6"/>
  <c r="AZ30" i="6"/>
  <c r="AY30" i="6"/>
  <c r="BI30" i="6" s="1"/>
  <c r="Z30" i="6"/>
  <c r="Y30" i="6"/>
  <c r="N30" i="6"/>
  <c r="AN30" i="6" s="1"/>
  <c r="BL30" i="6" s="1"/>
  <c r="H30" i="6"/>
  <c r="G30" i="6"/>
  <c r="M30" i="6" s="1"/>
  <c r="BI29" i="6"/>
  <c r="AZ29" i="6"/>
  <c r="BJ29" i="6" s="1"/>
  <c r="AY29" i="6"/>
  <c r="Z29" i="6"/>
  <c r="Y29" i="6"/>
  <c r="M29" i="6"/>
  <c r="AM29" i="6" s="1"/>
  <c r="BK29" i="6" s="1"/>
  <c r="H29" i="6"/>
  <c r="N29" i="6" s="1"/>
  <c r="AN29" i="6" s="1"/>
  <c r="G29" i="6"/>
  <c r="BJ28" i="6"/>
  <c r="AZ28" i="6"/>
  <c r="AY28" i="6"/>
  <c r="BI28" i="6" s="1"/>
  <c r="Z28" i="6"/>
  <c r="Y28" i="6"/>
  <c r="N28" i="6"/>
  <c r="AN28" i="6" s="1"/>
  <c r="BL28" i="6" s="1"/>
  <c r="H28" i="6"/>
  <c r="G28" i="6"/>
  <c r="M28" i="6" s="1"/>
  <c r="BI27" i="6"/>
  <c r="AZ27" i="6"/>
  <c r="BJ27" i="6" s="1"/>
  <c r="AY27" i="6"/>
  <c r="Z27" i="6"/>
  <c r="Y27" i="6"/>
  <c r="M27" i="6"/>
  <c r="AM27" i="6" s="1"/>
  <c r="BK27" i="6" s="1"/>
  <c r="H27" i="6"/>
  <c r="N27" i="6" s="1"/>
  <c r="AN27" i="6" s="1"/>
  <c r="BL27" i="6" s="1"/>
  <c r="G27" i="6"/>
  <c r="BJ26" i="6"/>
  <c r="AZ26" i="6"/>
  <c r="AY26" i="6"/>
  <c r="BI26" i="6" s="1"/>
  <c r="Z26" i="6"/>
  <c r="Y26" i="6"/>
  <c r="N26" i="6"/>
  <c r="AN26" i="6" s="1"/>
  <c r="BL26" i="6" s="1"/>
  <c r="H26" i="6"/>
  <c r="G26" i="6"/>
  <c r="M26" i="6" s="1"/>
  <c r="BI25" i="6"/>
  <c r="AZ25" i="6"/>
  <c r="BJ25" i="6" s="1"/>
  <c r="AY25" i="6"/>
  <c r="Z25" i="6"/>
  <c r="Y25" i="6"/>
  <c r="M25" i="6"/>
  <c r="AM25" i="6" s="1"/>
  <c r="BK25" i="6" s="1"/>
  <c r="H25" i="6"/>
  <c r="N25" i="6" s="1"/>
  <c r="AN25" i="6" s="1"/>
  <c r="G25" i="6"/>
  <c r="BJ24" i="6"/>
  <c r="AZ24" i="6"/>
  <c r="AY24" i="6"/>
  <c r="BI24" i="6" s="1"/>
  <c r="Z24" i="6"/>
  <c r="Y24" i="6"/>
  <c r="N24" i="6"/>
  <c r="AN24" i="6" s="1"/>
  <c r="BL24" i="6" s="1"/>
  <c r="H24" i="6"/>
  <c r="G24" i="6"/>
  <c r="M24" i="6" s="1"/>
  <c r="BI23" i="6"/>
  <c r="AZ23" i="6"/>
  <c r="BJ23" i="6" s="1"/>
  <c r="AY23" i="6"/>
  <c r="Z23" i="6"/>
  <c r="Y23" i="6"/>
  <c r="M23" i="6"/>
  <c r="AM23" i="6" s="1"/>
  <c r="BK23" i="6" s="1"/>
  <c r="H23" i="6"/>
  <c r="N23" i="6" s="1"/>
  <c r="AN23" i="6" s="1"/>
  <c r="BL23" i="6" s="1"/>
  <c r="G23" i="6"/>
  <c r="BJ22" i="6"/>
  <c r="AZ22" i="6"/>
  <c r="AY22" i="6"/>
  <c r="BI22" i="6" s="1"/>
  <c r="Z22" i="6"/>
  <c r="Y22" i="6"/>
  <c r="N22" i="6"/>
  <c r="AN22" i="6" s="1"/>
  <c r="BL22" i="6" s="1"/>
  <c r="H22" i="6"/>
  <c r="G22" i="6"/>
  <c r="M22" i="6" s="1"/>
  <c r="BI21" i="6"/>
  <c r="AZ21" i="6"/>
  <c r="BJ21" i="6" s="1"/>
  <c r="AY21" i="6"/>
  <c r="Z21" i="6"/>
  <c r="Y21" i="6"/>
  <c r="M21" i="6"/>
  <c r="AM21" i="6" s="1"/>
  <c r="BK21" i="6" s="1"/>
  <c r="H21" i="6"/>
  <c r="N21" i="6" s="1"/>
  <c r="AN21" i="6" s="1"/>
  <c r="G21" i="6"/>
  <c r="BJ20" i="6"/>
  <c r="AZ20" i="6"/>
  <c r="AY20" i="6"/>
  <c r="BI20" i="6" s="1"/>
  <c r="Z20" i="6"/>
  <c r="Y20" i="6"/>
  <c r="N20" i="6"/>
  <c r="AN20" i="6" s="1"/>
  <c r="BL20" i="6" s="1"/>
  <c r="H20" i="6"/>
  <c r="G20" i="6"/>
  <c r="M20" i="6" s="1"/>
  <c r="BI19" i="6"/>
  <c r="AZ19" i="6"/>
  <c r="BJ19" i="6" s="1"/>
  <c r="AY19" i="6"/>
  <c r="Z19" i="6"/>
  <c r="Y19" i="6"/>
  <c r="M19" i="6"/>
  <c r="AM19" i="6" s="1"/>
  <c r="BK19" i="6" s="1"/>
  <c r="H19" i="6"/>
  <c r="N19" i="6" s="1"/>
  <c r="AN19" i="6" s="1"/>
  <c r="BL19" i="6" s="1"/>
  <c r="G19" i="6"/>
  <c r="BJ18" i="6"/>
  <c r="AZ18" i="6"/>
  <c r="AY18" i="6"/>
  <c r="BI18" i="6" s="1"/>
  <c r="Z18" i="6"/>
  <c r="Y18" i="6"/>
  <c r="N18" i="6"/>
  <c r="AN18" i="6" s="1"/>
  <c r="BL18" i="6" s="1"/>
  <c r="H18" i="6"/>
  <c r="G18" i="6"/>
  <c r="M18" i="6" s="1"/>
  <c r="BI17" i="6"/>
  <c r="AZ17" i="6"/>
  <c r="BJ17" i="6" s="1"/>
  <c r="AY17" i="6"/>
  <c r="Z17" i="6"/>
  <c r="Y17" i="6"/>
  <c r="M17" i="6"/>
  <c r="AM17" i="6" s="1"/>
  <c r="BK17" i="6" s="1"/>
  <c r="H17" i="6"/>
  <c r="N17" i="6" s="1"/>
  <c r="AN17" i="6" s="1"/>
  <c r="G17" i="6"/>
  <c r="BJ16" i="6"/>
  <c r="AZ16" i="6"/>
  <c r="AY16" i="6"/>
  <c r="BI16" i="6" s="1"/>
  <c r="Z16" i="6"/>
  <c r="Y16" i="6"/>
  <c r="N16" i="6"/>
  <c r="AN16" i="6" s="1"/>
  <c r="BL16" i="6" s="1"/>
  <c r="H16" i="6"/>
  <c r="G16" i="6"/>
  <c r="M16" i="6" s="1"/>
  <c r="BI15" i="6"/>
  <c r="AZ15" i="6"/>
  <c r="BJ15" i="6" s="1"/>
  <c r="AY15" i="6"/>
  <c r="Z15" i="6"/>
  <c r="Y15" i="6"/>
  <c r="M15" i="6"/>
  <c r="AM15" i="6" s="1"/>
  <c r="BK15" i="6" s="1"/>
  <c r="H15" i="6"/>
  <c r="N15" i="6" s="1"/>
  <c r="AN15" i="6" s="1"/>
  <c r="BL15" i="6" s="1"/>
  <c r="G15" i="6"/>
  <c r="BJ14" i="6"/>
  <c r="AZ14" i="6"/>
  <c r="AY14" i="6"/>
  <c r="BI14" i="6" s="1"/>
  <c r="Z14" i="6"/>
  <c r="Y14" i="6"/>
  <c r="N14" i="6"/>
  <c r="AN14" i="6" s="1"/>
  <c r="BL14" i="6" s="1"/>
  <c r="H14" i="6"/>
  <c r="G14" i="6"/>
  <c r="M14" i="6" s="1"/>
  <c r="BI13" i="6"/>
  <c r="AZ13" i="6"/>
  <c r="BJ13" i="6" s="1"/>
  <c r="AY13" i="6"/>
  <c r="Z13" i="6"/>
  <c r="Y13" i="6"/>
  <c r="M13" i="6"/>
  <c r="AM13" i="6" s="1"/>
  <c r="BK13" i="6" s="1"/>
  <c r="H13" i="6"/>
  <c r="N13" i="6" s="1"/>
  <c r="AN13" i="6" s="1"/>
  <c r="G13" i="6"/>
  <c r="BJ12" i="6"/>
  <c r="AZ12" i="6"/>
  <c r="AY12" i="6"/>
  <c r="BI12" i="6" s="1"/>
  <c r="Z12" i="6"/>
  <c r="Y12" i="6"/>
  <c r="N12" i="6"/>
  <c r="AN12" i="6" s="1"/>
  <c r="BL12" i="6" s="1"/>
  <c r="H12" i="6"/>
  <c r="G12" i="6"/>
  <c r="M12" i="6" s="1"/>
  <c r="BI11" i="6"/>
  <c r="AZ11" i="6"/>
  <c r="BJ11" i="6" s="1"/>
  <c r="AY11" i="6"/>
  <c r="Z11" i="6"/>
  <c r="Y11" i="6"/>
  <c r="M11" i="6"/>
  <c r="AM11" i="6" s="1"/>
  <c r="BK11" i="6" s="1"/>
  <c r="H11" i="6"/>
  <c r="N11" i="6" s="1"/>
  <c r="AN11" i="6" s="1"/>
  <c r="BL11" i="6" s="1"/>
  <c r="G11" i="6"/>
  <c r="BJ10" i="6"/>
  <c r="AZ10" i="6"/>
  <c r="AY10" i="6"/>
  <c r="BI10" i="6" s="1"/>
  <c r="Z10" i="6"/>
  <c r="Y10" i="6"/>
  <c r="N10" i="6"/>
  <c r="AN10" i="6" s="1"/>
  <c r="BL10" i="6" s="1"/>
  <c r="H10" i="6"/>
  <c r="G10" i="6"/>
  <c r="M10" i="6" s="1"/>
  <c r="BI9" i="6"/>
  <c r="AZ9" i="6"/>
  <c r="BJ9" i="6" s="1"/>
  <c r="AY9" i="6"/>
  <c r="Z9" i="6"/>
  <c r="Y9" i="6"/>
  <c r="M9" i="6"/>
  <c r="AM9" i="6" s="1"/>
  <c r="BK9" i="6" s="1"/>
  <c r="H9" i="6"/>
  <c r="N9" i="6" s="1"/>
  <c r="AN9" i="6" s="1"/>
  <c r="G9" i="6"/>
  <c r="BJ8" i="6"/>
  <c r="AZ8" i="6"/>
  <c r="AY8" i="6"/>
  <c r="BI8" i="6" s="1"/>
  <c r="Z8" i="6"/>
  <c r="Y8" i="6"/>
  <c r="N8" i="6"/>
  <c r="AN8" i="6" s="1"/>
  <c r="BL8" i="6" s="1"/>
  <c r="H8" i="6"/>
  <c r="G8" i="6"/>
  <c r="M8" i="6" s="1"/>
  <c r="BI7" i="6"/>
  <c r="AZ7" i="6"/>
  <c r="BJ7" i="6" s="1"/>
  <c r="AY7" i="6"/>
  <c r="Z7" i="6"/>
  <c r="Y7" i="6"/>
  <c r="M7" i="6"/>
  <c r="AM7" i="6" s="1"/>
  <c r="BK7" i="6" s="1"/>
  <c r="H7" i="6"/>
  <c r="N7" i="6" s="1"/>
  <c r="AN7" i="6" s="1"/>
  <c r="BL7" i="6" s="1"/>
  <c r="G7" i="6"/>
  <c r="BH52" i="5"/>
  <c r="BG52" i="5"/>
  <c r="BF52" i="5"/>
  <c r="BE52" i="5"/>
  <c r="BD52" i="5"/>
  <c r="BC52" i="5"/>
  <c r="BB52" i="5"/>
  <c r="BA52" i="5"/>
  <c r="AX52" i="5"/>
  <c r="AW52" i="5"/>
  <c r="AV52" i="5"/>
  <c r="AU52" i="5"/>
  <c r="AY52" i="5" s="1"/>
  <c r="AT52" i="5"/>
  <c r="AZ52" i="5" s="1"/>
  <c r="BJ52" i="5" s="1"/>
  <c r="AS52" i="5"/>
  <c r="AR52" i="5"/>
  <c r="AQ52" i="5"/>
  <c r="AP52" i="5"/>
  <c r="AO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X52" i="5"/>
  <c r="W52" i="5"/>
  <c r="V52" i="5"/>
  <c r="U52" i="5"/>
  <c r="T52" i="5"/>
  <c r="S52" i="5"/>
  <c r="R52" i="5"/>
  <c r="Z52" i="5" s="1"/>
  <c r="Q52" i="5"/>
  <c r="P52" i="5"/>
  <c r="O52" i="5"/>
  <c r="Y52" i="5" s="1"/>
  <c r="L52" i="5"/>
  <c r="K52" i="5"/>
  <c r="J52" i="5"/>
  <c r="I52" i="5"/>
  <c r="F52" i="5"/>
  <c r="E52" i="5"/>
  <c r="D52" i="5"/>
  <c r="H52" i="5" s="1"/>
  <c r="N52" i="5" s="1"/>
  <c r="C52" i="5"/>
  <c r="G52" i="5" s="1"/>
  <c r="M52" i="5" s="1"/>
  <c r="AM52" i="5" s="1"/>
  <c r="BI51" i="5"/>
  <c r="AZ51" i="5"/>
  <c r="BJ51" i="5" s="1"/>
  <c r="AY51" i="5"/>
  <c r="AM51" i="5"/>
  <c r="BK51" i="5" s="1"/>
  <c r="Z51" i="5"/>
  <c r="Y51" i="5"/>
  <c r="M51" i="5"/>
  <c r="H51" i="5"/>
  <c r="N51" i="5" s="1"/>
  <c r="AN51" i="5" s="1"/>
  <c r="BL51" i="5" s="1"/>
  <c r="G51" i="5"/>
  <c r="BJ50" i="5"/>
  <c r="AZ50" i="5"/>
  <c r="AY50" i="5"/>
  <c r="BI50" i="5" s="1"/>
  <c r="Z50" i="5"/>
  <c r="Y50" i="5"/>
  <c r="N50" i="5"/>
  <c r="AN50" i="5" s="1"/>
  <c r="BL50" i="5" s="1"/>
  <c r="H50" i="5"/>
  <c r="G50" i="5"/>
  <c r="M50" i="5" s="1"/>
  <c r="AM50" i="5" s="1"/>
  <c r="BK50" i="5" s="1"/>
  <c r="BI49" i="5"/>
  <c r="AZ49" i="5"/>
  <c r="BJ49" i="5" s="1"/>
  <c r="AY49" i="5"/>
  <c r="AM49" i="5"/>
  <c r="BK49" i="5" s="1"/>
  <c r="Z49" i="5"/>
  <c r="Y49" i="5"/>
  <c r="M49" i="5"/>
  <c r="H49" i="5"/>
  <c r="N49" i="5" s="1"/>
  <c r="AN49" i="5" s="1"/>
  <c r="G49" i="5"/>
  <c r="BJ48" i="5"/>
  <c r="AZ48" i="5"/>
  <c r="AY48" i="5"/>
  <c r="BI48" i="5" s="1"/>
  <c r="Z48" i="5"/>
  <c r="Y48" i="5"/>
  <c r="N48" i="5"/>
  <c r="AN48" i="5" s="1"/>
  <c r="BL48" i="5" s="1"/>
  <c r="H48" i="5"/>
  <c r="G48" i="5"/>
  <c r="M48" i="5" s="1"/>
  <c r="AM48" i="5" s="1"/>
  <c r="BK48" i="5" s="1"/>
  <c r="BI47" i="5"/>
  <c r="AZ47" i="5"/>
  <c r="BJ47" i="5" s="1"/>
  <c r="AY47" i="5"/>
  <c r="AM47" i="5"/>
  <c r="BK47" i="5" s="1"/>
  <c r="Z47" i="5"/>
  <c r="Y47" i="5"/>
  <c r="M47" i="5"/>
  <c r="H47" i="5"/>
  <c r="N47" i="5" s="1"/>
  <c r="AN47" i="5" s="1"/>
  <c r="BL47" i="5" s="1"/>
  <c r="G47" i="5"/>
  <c r="BJ46" i="5"/>
  <c r="AZ46" i="5"/>
  <c r="AY46" i="5"/>
  <c r="BI46" i="5" s="1"/>
  <c r="Z46" i="5"/>
  <c r="Y46" i="5"/>
  <c r="N46" i="5"/>
  <c r="AN46" i="5" s="1"/>
  <c r="BL46" i="5" s="1"/>
  <c r="H46" i="5"/>
  <c r="G46" i="5"/>
  <c r="M46" i="5" s="1"/>
  <c r="AM46" i="5" s="1"/>
  <c r="BK46" i="5" s="1"/>
  <c r="BI45" i="5"/>
  <c r="AZ45" i="5"/>
  <c r="BJ45" i="5" s="1"/>
  <c r="AY45" i="5"/>
  <c r="AM45" i="5"/>
  <c r="BK45" i="5" s="1"/>
  <c r="Z45" i="5"/>
  <c r="Y45" i="5"/>
  <c r="M45" i="5"/>
  <c r="H45" i="5"/>
  <c r="N45" i="5" s="1"/>
  <c r="AN45" i="5" s="1"/>
  <c r="G45" i="5"/>
  <c r="BJ44" i="5"/>
  <c r="AZ44" i="5"/>
  <c r="AY44" i="5"/>
  <c r="BI44" i="5" s="1"/>
  <c r="Z44" i="5"/>
  <c r="Y44" i="5"/>
  <c r="N44" i="5"/>
  <c r="AN44" i="5" s="1"/>
  <c r="BL44" i="5" s="1"/>
  <c r="H44" i="5"/>
  <c r="G44" i="5"/>
  <c r="M44" i="5" s="1"/>
  <c r="AM44" i="5" s="1"/>
  <c r="BK44" i="5" s="1"/>
  <c r="BI43" i="5"/>
  <c r="AZ43" i="5"/>
  <c r="BJ43" i="5" s="1"/>
  <c r="AY43" i="5"/>
  <c r="AM43" i="5"/>
  <c r="BK43" i="5" s="1"/>
  <c r="Z43" i="5"/>
  <c r="Y43" i="5"/>
  <c r="M43" i="5"/>
  <c r="H43" i="5"/>
  <c r="N43" i="5" s="1"/>
  <c r="AN43" i="5" s="1"/>
  <c r="BL43" i="5" s="1"/>
  <c r="G43" i="5"/>
  <c r="BJ42" i="5"/>
  <c r="AZ42" i="5"/>
  <c r="AY42" i="5"/>
  <c r="BI42" i="5" s="1"/>
  <c r="Z42" i="5"/>
  <c r="Y42" i="5"/>
  <c r="N42" i="5"/>
  <c r="AN42" i="5" s="1"/>
  <c r="BL42" i="5" s="1"/>
  <c r="H42" i="5"/>
  <c r="G42" i="5"/>
  <c r="M42" i="5" s="1"/>
  <c r="AM42" i="5" s="1"/>
  <c r="BK42" i="5" s="1"/>
  <c r="BI41" i="5"/>
  <c r="AZ41" i="5"/>
  <c r="BJ41" i="5" s="1"/>
  <c r="AY41" i="5"/>
  <c r="AM41" i="5"/>
  <c r="BK41" i="5" s="1"/>
  <c r="Z41" i="5"/>
  <c r="Y41" i="5"/>
  <c r="M41" i="5"/>
  <c r="H41" i="5"/>
  <c r="N41" i="5" s="1"/>
  <c r="AN41" i="5" s="1"/>
  <c r="G41" i="5"/>
  <c r="BJ40" i="5"/>
  <c r="AZ40" i="5"/>
  <c r="AY40" i="5"/>
  <c r="BI40" i="5" s="1"/>
  <c r="Z40" i="5"/>
  <c r="Y40" i="5"/>
  <c r="N40" i="5"/>
  <c r="AN40" i="5" s="1"/>
  <c r="BL40" i="5" s="1"/>
  <c r="H40" i="5"/>
  <c r="G40" i="5"/>
  <c r="M40" i="5" s="1"/>
  <c r="AM40" i="5" s="1"/>
  <c r="BK40" i="5" s="1"/>
  <c r="BI39" i="5"/>
  <c r="AZ39" i="5"/>
  <c r="BJ39" i="5" s="1"/>
  <c r="AY39" i="5"/>
  <c r="AM39" i="5"/>
  <c r="BK39" i="5" s="1"/>
  <c r="Z39" i="5"/>
  <c r="Y39" i="5"/>
  <c r="M39" i="5"/>
  <c r="H39" i="5"/>
  <c r="N39" i="5" s="1"/>
  <c r="AN39" i="5" s="1"/>
  <c r="BL39" i="5" s="1"/>
  <c r="G39" i="5"/>
  <c r="BJ38" i="5"/>
  <c r="AZ38" i="5"/>
  <c r="AY38" i="5"/>
  <c r="BI38" i="5" s="1"/>
  <c r="Z38" i="5"/>
  <c r="Y38" i="5"/>
  <c r="N38" i="5"/>
  <c r="AN38" i="5" s="1"/>
  <c r="BL38" i="5" s="1"/>
  <c r="H38" i="5"/>
  <c r="G38" i="5"/>
  <c r="M38" i="5" s="1"/>
  <c r="AM38" i="5" s="1"/>
  <c r="BK38" i="5" s="1"/>
  <c r="BI37" i="5"/>
  <c r="AZ37" i="5"/>
  <c r="BJ37" i="5" s="1"/>
  <c r="AY37" i="5"/>
  <c r="AM37" i="5"/>
  <c r="BK37" i="5" s="1"/>
  <c r="Z37" i="5"/>
  <c r="Y37" i="5"/>
  <c r="M37" i="5"/>
  <c r="H37" i="5"/>
  <c r="N37" i="5" s="1"/>
  <c r="AN37" i="5" s="1"/>
  <c r="G37" i="5"/>
  <c r="BJ36" i="5"/>
  <c r="AZ36" i="5"/>
  <c r="AY36" i="5"/>
  <c r="BI36" i="5" s="1"/>
  <c r="Z36" i="5"/>
  <c r="Y36" i="5"/>
  <c r="N36" i="5"/>
  <c r="AN36" i="5" s="1"/>
  <c r="BL36" i="5" s="1"/>
  <c r="H36" i="5"/>
  <c r="G36" i="5"/>
  <c r="M36" i="5" s="1"/>
  <c r="AM36" i="5" s="1"/>
  <c r="BK36" i="5" s="1"/>
  <c r="BI35" i="5"/>
  <c r="AZ35" i="5"/>
  <c r="BJ35" i="5" s="1"/>
  <c r="AY35" i="5"/>
  <c r="AM35" i="5"/>
  <c r="BK35" i="5" s="1"/>
  <c r="Z35" i="5"/>
  <c r="Y35" i="5"/>
  <c r="M35" i="5"/>
  <c r="H35" i="5"/>
  <c r="N35" i="5" s="1"/>
  <c r="AN35" i="5" s="1"/>
  <c r="BL35" i="5" s="1"/>
  <c r="G35" i="5"/>
  <c r="BJ34" i="5"/>
  <c r="AZ34" i="5"/>
  <c r="AY34" i="5"/>
  <c r="BI34" i="5" s="1"/>
  <c r="Z34" i="5"/>
  <c r="Y34" i="5"/>
  <c r="N34" i="5"/>
  <c r="AN34" i="5" s="1"/>
  <c r="BL34" i="5" s="1"/>
  <c r="H34" i="5"/>
  <c r="G34" i="5"/>
  <c r="M34" i="5" s="1"/>
  <c r="AM34" i="5" s="1"/>
  <c r="BK34" i="5" s="1"/>
  <c r="BI33" i="5"/>
  <c r="AZ33" i="5"/>
  <c r="BJ33" i="5" s="1"/>
  <c r="AY33" i="5"/>
  <c r="AM33" i="5"/>
  <c r="BK33" i="5" s="1"/>
  <c r="Z33" i="5"/>
  <c r="Y33" i="5"/>
  <c r="M33" i="5"/>
  <c r="H33" i="5"/>
  <c r="N33" i="5" s="1"/>
  <c r="AN33" i="5" s="1"/>
  <c r="G33" i="5"/>
  <c r="BJ32" i="5"/>
  <c r="AZ32" i="5"/>
  <c r="AY32" i="5"/>
  <c r="BI32" i="5" s="1"/>
  <c r="Z32" i="5"/>
  <c r="Y32" i="5"/>
  <c r="N32" i="5"/>
  <c r="AN32" i="5" s="1"/>
  <c r="BL32" i="5" s="1"/>
  <c r="H32" i="5"/>
  <c r="G32" i="5"/>
  <c r="M32" i="5" s="1"/>
  <c r="AM32" i="5" s="1"/>
  <c r="BK32" i="5" s="1"/>
  <c r="BI31" i="5"/>
  <c r="AZ31" i="5"/>
  <c r="BJ31" i="5" s="1"/>
  <c r="AY31" i="5"/>
  <c r="AM31" i="5"/>
  <c r="BK31" i="5" s="1"/>
  <c r="Z31" i="5"/>
  <c r="Y31" i="5"/>
  <c r="M31" i="5"/>
  <c r="H31" i="5"/>
  <c r="N31" i="5" s="1"/>
  <c r="AN31" i="5" s="1"/>
  <c r="BL31" i="5" s="1"/>
  <c r="G31" i="5"/>
  <c r="BJ30" i="5"/>
  <c r="AZ30" i="5"/>
  <c r="AY30" i="5"/>
  <c r="BI30" i="5" s="1"/>
  <c r="Z30" i="5"/>
  <c r="Y30" i="5"/>
  <c r="N30" i="5"/>
  <c r="AN30" i="5" s="1"/>
  <c r="BL30" i="5" s="1"/>
  <c r="H30" i="5"/>
  <c r="G30" i="5"/>
  <c r="M30" i="5" s="1"/>
  <c r="AM30" i="5" s="1"/>
  <c r="BK30" i="5" s="1"/>
  <c r="BI29" i="5"/>
  <c r="AZ29" i="5"/>
  <c r="BJ29" i="5" s="1"/>
  <c r="AY29" i="5"/>
  <c r="AM29" i="5"/>
  <c r="BK29" i="5" s="1"/>
  <c r="Z29" i="5"/>
  <c r="Y29" i="5"/>
  <c r="M29" i="5"/>
  <c r="H29" i="5"/>
  <c r="N29" i="5" s="1"/>
  <c r="AN29" i="5" s="1"/>
  <c r="G29" i="5"/>
  <c r="BJ28" i="5"/>
  <c r="AZ28" i="5"/>
  <c r="AY28" i="5"/>
  <c r="BI28" i="5" s="1"/>
  <c r="Z28" i="5"/>
  <c r="Y28" i="5"/>
  <c r="N28" i="5"/>
  <c r="AN28" i="5" s="1"/>
  <c r="BL28" i="5" s="1"/>
  <c r="H28" i="5"/>
  <c r="G28" i="5"/>
  <c r="M28" i="5" s="1"/>
  <c r="AM28" i="5" s="1"/>
  <c r="BK28" i="5" s="1"/>
  <c r="BI27" i="5"/>
  <c r="AZ27" i="5"/>
  <c r="BJ27" i="5" s="1"/>
  <c r="AY27" i="5"/>
  <c r="AM27" i="5"/>
  <c r="BK27" i="5" s="1"/>
  <c r="Z27" i="5"/>
  <c r="Y27" i="5"/>
  <c r="M27" i="5"/>
  <c r="H27" i="5"/>
  <c r="N27" i="5" s="1"/>
  <c r="AN27" i="5" s="1"/>
  <c r="BL27" i="5" s="1"/>
  <c r="G27" i="5"/>
  <c r="BJ26" i="5"/>
  <c r="AZ26" i="5"/>
  <c r="AY26" i="5"/>
  <c r="BI26" i="5" s="1"/>
  <c r="Z26" i="5"/>
  <c r="Y26" i="5"/>
  <c r="N26" i="5"/>
  <c r="AN26" i="5" s="1"/>
  <c r="BL26" i="5" s="1"/>
  <c r="H26" i="5"/>
  <c r="G26" i="5"/>
  <c r="M26" i="5" s="1"/>
  <c r="AM26" i="5" s="1"/>
  <c r="BK26" i="5" s="1"/>
  <c r="BI25" i="5"/>
  <c r="AZ25" i="5"/>
  <c r="BJ25" i="5" s="1"/>
  <c r="AY25" i="5"/>
  <c r="AM25" i="5"/>
  <c r="BK25" i="5" s="1"/>
  <c r="Z25" i="5"/>
  <c r="Y25" i="5"/>
  <c r="M25" i="5"/>
  <c r="H25" i="5"/>
  <c r="N25" i="5" s="1"/>
  <c r="AN25" i="5" s="1"/>
  <c r="G25" i="5"/>
  <c r="BJ24" i="5"/>
  <c r="AZ24" i="5"/>
  <c r="AY24" i="5"/>
  <c r="BI24" i="5" s="1"/>
  <c r="Z24" i="5"/>
  <c r="Y24" i="5"/>
  <c r="N24" i="5"/>
  <c r="AN24" i="5" s="1"/>
  <c r="BL24" i="5" s="1"/>
  <c r="H24" i="5"/>
  <c r="G24" i="5"/>
  <c r="M24" i="5" s="1"/>
  <c r="AM24" i="5" s="1"/>
  <c r="BK24" i="5" s="1"/>
  <c r="BI23" i="5"/>
  <c r="AZ23" i="5"/>
  <c r="BJ23" i="5" s="1"/>
  <c r="AY23" i="5"/>
  <c r="AM23" i="5"/>
  <c r="BK23" i="5" s="1"/>
  <c r="Z23" i="5"/>
  <c r="Y23" i="5"/>
  <c r="M23" i="5"/>
  <c r="H23" i="5"/>
  <c r="N23" i="5" s="1"/>
  <c r="AN23" i="5" s="1"/>
  <c r="BL23" i="5" s="1"/>
  <c r="G23" i="5"/>
  <c r="BJ22" i="5"/>
  <c r="AZ22" i="5"/>
  <c r="AY22" i="5"/>
  <c r="BI22" i="5" s="1"/>
  <c r="Z22" i="5"/>
  <c r="Y22" i="5"/>
  <c r="N22" i="5"/>
  <c r="AN22" i="5" s="1"/>
  <c r="BL22" i="5" s="1"/>
  <c r="H22" i="5"/>
  <c r="G22" i="5"/>
  <c r="M22" i="5" s="1"/>
  <c r="AM22" i="5" s="1"/>
  <c r="BK22" i="5" s="1"/>
  <c r="BI21" i="5"/>
  <c r="AZ21" i="5"/>
  <c r="BJ21" i="5" s="1"/>
  <c r="AY21" i="5"/>
  <c r="AM21" i="5"/>
  <c r="BK21" i="5" s="1"/>
  <c r="Z21" i="5"/>
  <c r="Y21" i="5"/>
  <c r="M21" i="5"/>
  <c r="H21" i="5"/>
  <c r="N21" i="5" s="1"/>
  <c r="AN21" i="5" s="1"/>
  <c r="G21" i="5"/>
  <c r="BJ20" i="5"/>
  <c r="AZ20" i="5"/>
  <c r="AY20" i="5"/>
  <c r="BI20" i="5" s="1"/>
  <c r="Z20" i="5"/>
  <c r="Y20" i="5"/>
  <c r="N20" i="5"/>
  <c r="AN20" i="5" s="1"/>
  <c r="BL20" i="5" s="1"/>
  <c r="H20" i="5"/>
  <c r="G20" i="5"/>
  <c r="M20" i="5" s="1"/>
  <c r="AM20" i="5" s="1"/>
  <c r="BK20" i="5" s="1"/>
  <c r="BI19" i="5"/>
  <c r="AZ19" i="5"/>
  <c r="BJ19" i="5" s="1"/>
  <c r="AY19" i="5"/>
  <c r="AM19" i="5"/>
  <c r="BK19" i="5" s="1"/>
  <c r="Z19" i="5"/>
  <c r="Y19" i="5"/>
  <c r="M19" i="5"/>
  <c r="H19" i="5"/>
  <c r="N19" i="5" s="1"/>
  <c r="AN19" i="5" s="1"/>
  <c r="BL19" i="5" s="1"/>
  <c r="G19" i="5"/>
  <c r="BJ18" i="5"/>
  <c r="AZ18" i="5"/>
  <c r="AY18" i="5"/>
  <c r="BI18" i="5" s="1"/>
  <c r="Z18" i="5"/>
  <c r="Y18" i="5"/>
  <c r="N18" i="5"/>
  <c r="AN18" i="5" s="1"/>
  <c r="BL18" i="5" s="1"/>
  <c r="H18" i="5"/>
  <c r="G18" i="5"/>
  <c r="M18" i="5" s="1"/>
  <c r="AM18" i="5" s="1"/>
  <c r="BK18" i="5" s="1"/>
  <c r="BI17" i="5"/>
  <c r="AZ17" i="5"/>
  <c r="BJ17" i="5" s="1"/>
  <c r="AY17" i="5"/>
  <c r="AM17" i="5"/>
  <c r="BK17" i="5" s="1"/>
  <c r="Z17" i="5"/>
  <c r="Y17" i="5"/>
  <c r="M17" i="5"/>
  <c r="H17" i="5"/>
  <c r="N17" i="5" s="1"/>
  <c r="AN17" i="5" s="1"/>
  <c r="G17" i="5"/>
  <c r="BJ16" i="5"/>
  <c r="AZ16" i="5"/>
  <c r="AY16" i="5"/>
  <c r="BI16" i="5" s="1"/>
  <c r="Z16" i="5"/>
  <c r="Y16" i="5"/>
  <c r="N16" i="5"/>
  <c r="AN16" i="5" s="1"/>
  <c r="BL16" i="5" s="1"/>
  <c r="H16" i="5"/>
  <c r="G16" i="5"/>
  <c r="M16" i="5" s="1"/>
  <c r="AM16" i="5" s="1"/>
  <c r="BK16" i="5" s="1"/>
  <c r="BI15" i="5"/>
  <c r="AZ15" i="5"/>
  <c r="BJ15" i="5" s="1"/>
  <c r="AY15" i="5"/>
  <c r="AM15" i="5"/>
  <c r="BK15" i="5" s="1"/>
  <c r="Z15" i="5"/>
  <c r="Y15" i="5"/>
  <c r="M15" i="5"/>
  <c r="H15" i="5"/>
  <c r="N15" i="5" s="1"/>
  <c r="AN15" i="5" s="1"/>
  <c r="BL15" i="5" s="1"/>
  <c r="G15" i="5"/>
  <c r="BJ14" i="5"/>
  <c r="AZ14" i="5"/>
  <c r="AY14" i="5"/>
  <c r="BI14" i="5" s="1"/>
  <c r="Z14" i="5"/>
  <c r="Y14" i="5"/>
  <c r="N14" i="5"/>
  <c r="AN14" i="5" s="1"/>
  <c r="BL14" i="5" s="1"/>
  <c r="H14" i="5"/>
  <c r="G14" i="5"/>
  <c r="M14" i="5" s="1"/>
  <c r="AM14" i="5" s="1"/>
  <c r="BK14" i="5" s="1"/>
  <c r="BI13" i="5"/>
  <c r="AZ13" i="5"/>
  <c r="BJ13" i="5" s="1"/>
  <c r="AY13" i="5"/>
  <c r="AM13" i="5"/>
  <c r="BK13" i="5" s="1"/>
  <c r="Z13" i="5"/>
  <c r="Y13" i="5"/>
  <c r="M13" i="5"/>
  <c r="H13" i="5"/>
  <c r="N13" i="5" s="1"/>
  <c r="AN13" i="5" s="1"/>
  <c r="G13" i="5"/>
  <c r="BJ12" i="5"/>
  <c r="AZ12" i="5"/>
  <c r="AY12" i="5"/>
  <c r="BI12" i="5" s="1"/>
  <c r="Z12" i="5"/>
  <c r="Y12" i="5"/>
  <c r="N12" i="5"/>
  <c r="AN12" i="5" s="1"/>
  <c r="BL12" i="5" s="1"/>
  <c r="H12" i="5"/>
  <c r="G12" i="5"/>
  <c r="M12" i="5" s="1"/>
  <c r="AM12" i="5" s="1"/>
  <c r="BK12" i="5" s="1"/>
  <c r="BI11" i="5"/>
  <c r="AZ11" i="5"/>
  <c r="BJ11" i="5" s="1"/>
  <c r="AY11" i="5"/>
  <c r="AM11" i="5"/>
  <c r="BK11" i="5" s="1"/>
  <c r="Z11" i="5"/>
  <c r="Y11" i="5"/>
  <c r="M11" i="5"/>
  <c r="H11" i="5"/>
  <c r="N11" i="5" s="1"/>
  <c r="AN11" i="5" s="1"/>
  <c r="BL11" i="5" s="1"/>
  <c r="G11" i="5"/>
  <c r="BJ10" i="5"/>
  <c r="AZ10" i="5"/>
  <c r="AY10" i="5"/>
  <c r="BI10" i="5" s="1"/>
  <c r="Z10" i="5"/>
  <c r="Y10" i="5"/>
  <c r="N10" i="5"/>
  <c r="AN10" i="5" s="1"/>
  <c r="BL10" i="5" s="1"/>
  <c r="H10" i="5"/>
  <c r="G10" i="5"/>
  <c r="M10" i="5" s="1"/>
  <c r="AM10" i="5" s="1"/>
  <c r="BK10" i="5" s="1"/>
  <c r="BI9" i="5"/>
  <c r="AZ9" i="5"/>
  <c r="BJ9" i="5" s="1"/>
  <c r="AY9" i="5"/>
  <c r="AM9" i="5"/>
  <c r="BK9" i="5" s="1"/>
  <c r="Z9" i="5"/>
  <c r="Y9" i="5"/>
  <c r="M9" i="5"/>
  <c r="H9" i="5"/>
  <c r="N9" i="5" s="1"/>
  <c r="AN9" i="5" s="1"/>
  <c r="G9" i="5"/>
  <c r="BJ8" i="5"/>
  <c r="AZ8" i="5"/>
  <c r="AY8" i="5"/>
  <c r="BI8" i="5" s="1"/>
  <c r="Z8" i="5"/>
  <c r="Y8" i="5"/>
  <c r="N8" i="5"/>
  <c r="AN8" i="5" s="1"/>
  <c r="BL8" i="5" s="1"/>
  <c r="H8" i="5"/>
  <c r="G8" i="5"/>
  <c r="M8" i="5" s="1"/>
  <c r="AM8" i="5" s="1"/>
  <c r="BK8" i="5" s="1"/>
  <c r="BI7" i="5"/>
  <c r="AZ7" i="5"/>
  <c r="BJ7" i="5" s="1"/>
  <c r="AY7" i="5"/>
  <c r="AM7" i="5"/>
  <c r="BK7" i="5" s="1"/>
  <c r="Z7" i="5"/>
  <c r="Y7" i="5"/>
  <c r="M7" i="5"/>
  <c r="H7" i="5"/>
  <c r="N7" i="5" s="1"/>
  <c r="AN7" i="5" s="1"/>
  <c r="BL7" i="5" s="1"/>
  <c r="G7" i="5"/>
  <c r="BH52" i="4"/>
  <c r="BG52" i="4"/>
  <c r="BF52" i="4"/>
  <c r="BE52" i="4"/>
  <c r="BD52" i="4"/>
  <c r="BC52" i="4"/>
  <c r="BB52" i="4"/>
  <c r="BA52" i="4"/>
  <c r="AX52" i="4"/>
  <c r="AW52" i="4"/>
  <c r="AV52" i="4"/>
  <c r="AU52" i="4"/>
  <c r="AY52" i="4" s="1"/>
  <c r="AT52" i="4"/>
  <c r="AZ52" i="4" s="1"/>
  <c r="BJ52" i="4" s="1"/>
  <c r="AS52" i="4"/>
  <c r="AR52" i="4"/>
  <c r="AQ52" i="4"/>
  <c r="AP52" i="4"/>
  <c r="AO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X52" i="4"/>
  <c r="W52" i="4"/>
  <c r="V52" i="4"/>
  <c r="U52" i="4"/>
  <c r="T52" i="4"/>
  <c r="S52" i="4"/>
  <c r="R52" i="4"/>
  <c r="Z52" i="4" s="1"/>
  <c r="Q52" i="4"/>
  <c r="P52" i="4"/>
  <c r="O52" i="4"/>
  <c r="Y52" i="4" s="1"/>
  <c r="L52" i="4"/>
  <c r="K52" i="4"/>
  <c r="J52" i="4"/>
  <c r="I52" i="4"/>
  <c r="F52" i="4"/>
  <c r="E52" i="4"/>
  <c r="D52" i="4"/>
  <c r="H52" i="4" s="1"/>
  <c r="N52" i="4" s="1"/>
  <c r="AN52" i="4" s="1"/>
  <c r="BL52" i="4" s="1"/>
  <c r="C52" i="4"/>
  <c r="G52" i="4" s="1"/>
  <c r="M52" i="4" s="1"/>
  <c r="AM52" i="4" s="1"/>
  <c r="BI51" i="4"/>
  <c r="AZ51" i="4"/>
  <c r="BJ51" i="4" s="1"/>
  <c r="AY51" i="4"/>
  <c r="Z51" i="4"/>
  <c r="Y51" i="4"/>
  <c r="M51" i="4"/>
  <c r="AM51" i="4" s="1"/>
  <c r="H51" i="4"/>
  <c r="N51" i="4" s="1"/>
  <c r="AN51" i="4" s="1"/>
  <c r="G51" i="4"/>
  <c r="BJ50" i="4"/>
  <c r="AZ50" i="4"/>
  <c r="AY50" i="4"/>
  <c r="BI50" i="4" s="1"/>
  <c r="Z50" i="4"/>
  <c r="Y50" i="4"/>
  <c r="N50" i="4"/>
  <c r="AN50" i="4" s="1"/>
  <c r="BL50" i="4" s="1"/>
  <c r="H50" i="4"/>
  <c r="G50" i="4"/>
  <c r="M50" i="4" s="1"/>
  <c r="BI49" i="4"/>
  <c r="AZ49" i="4"/>
  <c r="BJ49" i="4" s="1"/>
  <c r="AY49" i="4"/>
  <c r="Z49" i="4"/>
  <c r="Y49" i="4"/>
  <c r="M49" i="4"/>
  <c r="AM49" i="4" s="1"/>
  <c r="H49" i="4"/>
  <c r="N49" i="4" s="1"/>
  <c r="AN49" i="4" s="1"/>
  <c r="BL49" i="4" s="1"/>
  <c r="G49" i="4"/>
  <c r="BJ48" i="4"/>
  <c r="AZ48" i="4"/>
  <c r="AY48" i="4"/>
  <c r="BI48" i="4" s="1"/>
  <c r="Z48" i="4"/>
  <c r="Y48" i="4"/>
  <c r="N48" i="4"/>
  <c r="AN48" i="4" s="1"/>
  <c r="BL48" i="4" s="1"/>
  <c r="H48" i="4"/>
  <c r="G48" i="4"/>
  <c r="M48" i="4" s="1"/>
  <c r="BI47" i="4"/>
  <c r="AZ47" i="4"/>
  <c r="BJ47" i="4" s="1"/>
  <c r="AY47" i="4"/>
  <c r="Z47" i="4"/>
  <c r="Y47" i="4"/>
  <c r="M47" i="4"/>
  <c r="AM47" i="4" s="1"/>
  <c r="H47" i="4"/>
  <c r="N47" i="4" s="1"/>
  <c r="AN47" i="4" s="1"/>
  <c r="G47" i="4"/>
  <c r="BJ46" i="4"/>
  <c r="AZ46" i="4"/>
  <c r="AY46" i="4"/>
  <c r="BI46" i="4" s="1"/>
  <c r="Z46" i="4"/>
  <c r="Y46" i="4"/>
  <c r="N46" i="4"/>
  <c r="AN46" i="4" s="1"/>
  <c r="BL46" i="4" s="1"/>
  <c r="H46" i="4"/>
  <c r="G46" i="4"/>
  <c r="M46" i="4" s="1"/>
  <c r="BI45" i="4"/>
  <c r="AZ45" i="4"/>
  <c r="BJ45" i="4" s="1"/>
  <c r="AY45" i="4"/>
  <c r="Z45" i="4"/>
  <c r="Y45" i="4"/>
  <c r="M45" i="4"/>
  <c r="AM45" i="4" s="1"/>
  <c r="H45" i="4"/>
  <c r="N45" i="4" s="1"/>
  <c r="AN45" i="4" s="1"/>
  <c r="BL45" i="4" s="1"/>
  <c r="G45" i="4"/>
  <c r="BJ44" i="4"/>
  <c r="AZ44" i="4"/>
  <c r="AY44" i="4"/>
  <c r="BI44" i="4" s="1"/>
  <c r="Z44" i="4"/>
  <c r="Y44" i="4"/>
  <c r="N44" i="4"/>
  <c r="AN44" i="4" s="1"/>
  <c r="BL44" i="4" s="1"/>
  <c r="H44" i="4"/>
  <c r="G44" i="4"/>
  <c r="M44" i="4" s="1"/>
  <c r="BI43" i="4"/>
  <c r="AZ43" i="4"/>
  <c r="BJ43" i="4" s="1"/>
  <c r="AY43" i="4"/>
  <c r="Z43" i="4"/>
  <c r="Y43" i="4"/>
  <c r="M43" i="4"/>
  <c r="AM43" i="4" s="1"/>
  <c r="H43" i="4"/>
  <c r="N43" i="4" s="1"/>
  <c r="AN43" i="4" s="1"/>
  <c r="G43" i="4"/>
  <c r="BJ42" i="4"/>
  <c r="AZ42" i="4"/>
  <c r="AY42" i="4"/>
  <c r="BI42" i="4" s="1"/>
  <c r="Z42" i="4"/>
  <c r="Y42" i="4"/>
  <c r="N42" i="4"/>
  <c r="AN42" i="4" s="1"/>
  <c r="BL42" i="4" s="1"/>
  <c r="H42" i="4"/>
  <c r="G42" i="4"/>
  <c r="M42" i="4" s="1"/>
  <c r="BI41" i="4"/>
  <c r="AZ41" i="4"/>
  <c r="BJ41" i="4" s="1"/>
  <c r="AY41" i="4"/>
  <c r="Z41" i="4"/>
  <c r="Y41" i="4"/>
  <c r="M41" i="4"/>
  <c r="AM41" i="4" s="1"/>
  <c r="H41" i="4"/>
  <c r="N41" i="4" s="1"/>
  <c r="AN41" i="4" s="1"/>
  <c r="BL41" i="4" s="1"/>
  <c r="G41" i="4"/>
  <c r="BJ40" i="4"/>
  <c r="AZ40" i="4"/>
  <c r="AY40" i="4"/>
  <c r="BI40" i="4" s="1"/>
  <c r="Z40" i="4"/>
  <c r="Y40" i="4"/>
  <c r="N40" i="4"/>
  <c r="AN40" i="4" s="1"/>
  <c r="BL40" i="4" s="1"/>
  <c r="H40" i="4"/>
  <c r="G40" i="4"/>
  <c r="M40" i="4" s="1"/>
  <c r="BI39" i="4"/>
  <c r="AZ39" i="4"/>
  <c r="BJ39" i="4" s="1"/>
  <c r="AY39" i="4"/>
  <c r="Z39" i="4"/>
  <c r="Y39" i="4"/>
  <c r="M39" i="4"/>
  <c r="AM39" i="4" s="1"/>
  <c r="H39" i="4"/>
  <c r="N39" i="4" s="1"/>
  <c r="AN39" i="4" s="1"/>
  <c r="G39" i="4"/>
  <c r="BJ38" i="4"/>
  <c r="AZ38" i="4"/>
  <c r="AY38" i="4"/>
  <c r="BI38" i="4" s="1"/>
  <c r="Z38" i="4"/>
  <c r="Y38" i="4"/>
  <c r="N38" i="4"/>
  <c r="AN38" i="4" s="1"/>
  <c r="BL38" i="4" s="1"/>
  <c r="H38" i="4"/>
  <c r="G38" i="4"/>
  <c r="M38" i="4" s="1"/>
  <c r="BI37" i="4"/>
  <c r="AZ37" i="4"/>
  <c r="BJ37" i="4" s="1"/>
  <c r="AY37" i="4"/>
  <c r="Z37" i="4"/>
  <c r="Y37" i="4"/>
  <c r="M37" i="4"/>
  <c r="AM37" i="4" s="1"/>
  <c r="H37" i="4"/>
  <c r="N37" i="4" s="1"/>
  <c r="AN37" i="4" s="1"/>
  <c r="BL37" i="4" s="1"/>
  <c r="G37" i="4"/>
  <c r="BJ36" i="4"/>
  <c r="AZ36" i="4"/>
  <c r="AY36" i="4"/>
  <c r="BI36" i="4" s="1"/>
  <c r="Z36" i="4"/>
  <c r="Y36" i="4"/>
  <c r="N36" i="4"/>
  <c r="AN36" i="4" s="1"/>
  <c r="BL36" i="4" s="1"/>
  <c r="H36" i="4"/>
  <c r="G36" i="4"/>
  <c r="M36" i="4" s="1"/>
  <c r="BI35" i="4"/>
  <c r="AZ35" i="4"/>
  <c r="BJ35" i="4" s="1"/>
  <c r="AY35" i="4"/>
  <c r="Z35" i="4"/>
  <c r="Y35" i="4"/>
  <c r="M35" i="4"/>
  <c r="AM35" i="4" s="1"/>
  <c r="H35" i="4"/>
  <c r="N35" i="4" s="1"/>
  <c r="AN35" i="4" s="1"/>
  <c r="G35" i="4"/>
  <c r="BJ34" i="4"/>
  <c r="AZ34" i="4"/>
  <c r="AY34" i="4"/>
  <c r="BI34" i="4" s="1"/>
  <c r="Z34" i="4"/>
  <c r="Y34" i="4"/>
  <c r="N34" i="4"/>
  <c r="AN34" i="4" s="1"/>
  <c r="BL34" i="4" s="1"/>
  <c r="H34" i="4"/>
  <c r="G34" i="4"/>
  <c r="M34" i="4" s="1"/>
  <c r="BI33" i="4"/>
  <c r="AZ33" i="4"/>
  <c r="BJ33" i="4" s="1"/>
  <c r="AY33" i="4"/>
  <c r="Z33" i="4"/>
  <c r="Y33" i="4"/>
  <c r="M33" i="4"/>
  <c r="AM33" i="4" s="1"/>
  <c r="H33" i="4"/>
  <c r="N33" i="4" s="1"/>
  <c r="AN33" i="4" s="1"/>
  <c r="BL33" i="4" s="1"/>
  <c r="G33" i="4"/>
  <c r="BJ32" i="4"/>
  <c r="AZ32" i="4"/>
  <c r="AY32" i="4"/>
  <c r="BI32" i="4" s="1"/>
  <c r="Z32" i="4"/>
  <c r="Y32" i="4"/>
  <c r="N32" i="4"/>
  <c r="AN32" i="4" s="1"/>
  <c r="BL32" i="4" s="1"/>
  <c r="H32" i="4"/>
  <c r="G32" i="4"/>
  <c r="M32" i="4" s="1"/>
  <c r="BI31" i="4"/>
  <c r="AZ31" i="4"/>
  <c r="BJ31" i="4" s="1"/>
  <c r="AY31" i="4"/>
  <c r="Z31" i="4"/>
  <c r="Y31" i="4"/>
  <c r="M31" i="4"/>
  <c r="AM31" i="4" s="1"/>
  <c r="H31" i="4"/>
  <c r="N31" i="4" s="1"/>
  <c r="G31" i="4"/>
  <c r="BJ30" i="4"/>
  <c r="AZ30" i="4"/>
  <c r="AY30" i="4"/>
  <c r="BI30" i="4" s="1"/>
  <c r="Z30" i="4"/>
  <c r="Y30" i="4"/>
  <c r="N30" i="4"/>
  <c r="AN30" i="4" s="1"/>
  <c r="H30" i="4"/>
  <c r="G30" i="4"/>
  <c r="M30" i="4" s="1"/>
  <c r="AM30" i="4" s="1"/>
  <c r="BI29" i="4"/>
  <c r="AZ29" i="4"/>
  <c r="BJ29" i="4" s="1"/>
  <c r="AY29" i="4"/>
  <c r="Z29" i="4"/>
  <c r="Y29" i="4"/>
  <c r="M29" i="4"/>
  <c r="AM29" i="4" s="1"/>
  <c r="H29" i="4"/>
  <c r="N29" i="4" s="1"/>
  <c r="G29" i="4"/>
  <c r="BJ28" i="4"/>
  <c r="AZ28" i="4"/>
  <c r="AY28" i="4"/>
  <c r="BI28" i="4" s="1"/>
  <c r="Z28" i="4"/>
  <c r="Y28" i="4"/>
  <c r="N28" i="4"/>
  <c r="AN28" i="4" s="1"/>
  <c r="H28" i="4"/>
  <c r="G28" i="4"/>
  <c r="M28" i="4" s="1"/>
  <c r="AM28" i="4" s="1"/>
  <c r="BI27" i="4"/>
  <c r="AZ27" i="4"/>
  <c r="BJ27" i="4" s="1"/>
  <c r="AY27" i="4"/>
  <c r="Z27" i="4"/>
  <c r="Y27" i="4"/>
  <c r="M27" i="4"/>
  <c r="AM27" i="4" s="1"/>
  <c r="H27" i="4"/>
  <c r="N27" i="4" s="1"/>
  <c r="G27" i="4"/>
  <c r="BJ26" i="4"/>
  <c r="AZ26" i="4"/>
  <c r="AY26" i="4"/>
  <c r="BI26" i="4" s="1"/>
  <c r="Z26" i="4"/>
  <c r="Y26" i="4"/>
  <c r="N26" i="4"/>
  <c r="AN26" i="4" s="1"/>
  <c r="H26" i="4"/>
  <c r="G26" i="4"/>
  <c r="M26" i="4" s="1"/>
  <c r="AM26" i="4" s="1"/>
  <c r="BI25" i="4"/>
  <c r="AZ25" i="4"/>
  <c r="BJ25" i="4" s="1"/>
  <c r="AY25" i="4"/>
  <c r="Z25" i="4"/>
  <c r="Y25" i="4"/>
  <c r="M25" i="4"/>
  <c r="AM25" i="4" s="1"/>
  <c r="H25" i="4"/>
  <c r="N25" i="4" s="1"/>
  <c r="G25" i="4"/>
  <c r="BJ24" i="4"/>
  <c r="AZ24" i="4"/>
  <c r="AY24" i="4"/>
  <c r="BI24" i="4" s="1"/>
  <c r="Z24" i="4"/>
  <c r="Y24" i="4"/>
  <c r="N24" i="4"/>
  <c r="AN24" i="4" s="1"/>
  <c r="H24" i="4"/>
  <c r="G24" i="4"/>
  <c r="M24" i="4" s="1"/>
  <c r="AM24" i="4" s="1"/>
  <c r="BI23" i="4"/>
  <c r="AZ23" i="4"/>
  <c r="BJ23" i="4" s="1"/>
  <c r="AY23" i="4"/>
  <c r="Z23" i="4"/>
  <c r="Y23" i="4"/>
  <c r="M23" i="4"/>
  <c r="AM23" i="4" s="1"/>
  <c r="H23" i="4"/>
  <c r="N23" i="4" s="1"/>
  <c r="G23" i="4"/>
  <c r="BJ22" i="4"/>
  <c r="AZ22" i="4"/>
  <c r="AY22" i="4"/>
  <c r="BI22" i="4" s="1"/>
  <c r="Z22" i="4"/>
  <c r="Y22" i="4"/>
  <c r="N22" i="4"/>
  <c r="AN22" i="4" s="1"/>
  <c r="BL22" i="4" s="1"/>
  <c r="H22" i="4"/>
  <c r="G22" i="4"/>
  <c r="M22" i="4" s="1"/>
  <c r="AM22" i="4" s="1"/>
  <c r="BK22" i="4" s="1"/>
  <c r="AZ21" i="4"/>
  <c r="BJ21" i="4" s="1"/>
  <c r="AY21" i="4"/>
  <c r="BI21" i="4" s="1"/>
  <c r="Z21" i="4"/>
  <c r="Y21" i="4"/>
  <c r="H21" i="4"/>
  <c r="N21" i="4" s="1"/>
  <c r="G21" i="4"/>
  <c r="M21" i="4" s="1"/>
  <c r="AM21" i="4" s="1"/>
  <c r="BK21" i="4" s="1"/>
  <c r="BJ20" i="4"/>
  <c r="AZ20" i="4"/>
  <c r="AY20" i="4"/>
  <c r="BI20" i="4" s="1"/>
  <c r="Z20" i="4"/>
  <c r="Y20" i="4"/>
  <c r="N20" i="4"/>
  <c r="AN20" i="4" s="1"/>
  <c r="BL20" i="4" s="1"/>
  <c r="H20" i="4"/>
  <c r="G20" i="4"/>
  <c r="M20" i="4" s="1"/>
  <c r="AM20" i="4" s="1"/>
  <c r="BI19" i="4"/>
  <c r="AZ19" i="4"/>
  <c r="BJ19" i="4" s="1"/>
  <c r="AY19" i="4"/>
  <c r="Z19" i="4"/>
  <c r="Y19" i="4"/>
  <c r="M19" i="4"/>
  <c r="AM19" i="4" s="1"/>
  <c r="H19" i="4"/>
  <c r="N19" i="4" s="1"/>
  <c r="G19" i="4"/>
  <c r="BJ18" i="4"/>
  <c r="AZ18" i="4"/>
  <c r="AY18" i="4"/>
  <c r="BI18" i="4" s="1"/>
  <c r="Z18" i="4"/>
  <c r="Y18" i="4"/>
  <c r="N18" i="4"/>
  <c r="AN18" i="4" s="1"/>
  <c r="BL18" i="4" s="1"/>
  <c r="H18" i="4"/>
  <c r="G18" i="4"/>
  <c r="M18" i="4" s="1"/>
  <c r="AM18" i="4" s="1"/>
  <c r="BK18" i="4" s="1"/>
  <c r="AZ17" i="4"/>
  <c r="BJ17" i="4" s="1"/>
  <c r="AY17" i="4"/>
  <c r="BI17" i="4" s="1"/>
  <c r="Z17" i="4"/>
  <c r="Y17" i="4"/>
  <c r="H17" i="4"/>
  <c r="N17" i="4" s="1"/>
  <c r="G17" i="4"/>
  <c r="M17" i="4" s="1"/>
  <c r="AM17" i="4" s="1"/>
  <c r="BK17" i="4" s="1"/>
  <c r="BJ16" i="4"/>
  <c r="AZ16" i="4"/>
  <c r="AY16" i="4"/>
  <c r="BI16" i="4" s="1"/>
  <c r="AN16" i="4"/>
  <c r="BL16" i="4" s="1"/>
  <c r="Z16" i="4"/>
  <c r="Y16" i="4"/>
  <c r="N16" i="4"/>
  <c r="H16" i="4"/>
  <c r="G16" i="4"/>
  <c r="M16" i="4" s="1"/>
  <c r="BI15" i="4"/>
  <c r="AZ15" i="4"/>
  <c r="BJ15" i="4" s="1"/>
  <c r="AY15" i="4"/>
  <c r="Z15" i="4"/>
  <c r="Y15" i="4"/>
  <c r="H15" i="4"/>
  <c r="N15" i="4" s="1"/>
  <c r="G15" i="4"/>
  <c r="M15" i="4" s="1"/>
  <c r="AM15" i="4" s="1"/>
  <c r="BK15" i="4" s="1"/>
  <c r="BJ14" i="4"/>
  <c r="AZ14" i="4"/>
  <c r="AY14" i="4"/>
  <c r="BI14" i="4" s="1"/>
  <c r="Z14" i="4"/>
  <c r="Y14" i="4"/>
  <c r="N14" i="4"/>
  <c r="AN14" i="4" s="1"/>
  <c r="BL14" i="4" s="1"/>
  <c r="H14" i="4"/>
  <c r="G14" i="4"/>
  <c r="M14" i="4" s="1"/>
  <c r="AM14" i="4" s="1"/>
  <c r="BK14" i="4" s="1"/>
  <c r="BI13" i="4"/>
  <c r="AZ13" i="4"/>
  <c r="BJ13" i="4" s="1"/>
  <c r="AY13" i="4"/>
  <c r="Z13" i="4"/>
  <c r="Y13" i="4"/>
  <c r="H13" i="4"/>
  <c r="N13" i="4" s="1"/>
  <c r="G13" i="4"/>
  <c r="M13" i="4" s="1"/>
  <c r="AM13" i="4" s="1"/>
  <c r="BK13" i="4" s="1"/>
  <c r="BJ12" i="4"/>
  <c r="AZ12" i="4"/>
  <c r="AY12" i="4"/>
  <c r="BI12" i="4" s="1"/>
  <c r="Z12" i="4"/>
  <c r="Y12" i="4"/>
  <c r="N12" i="4"/>
  <c r="AN12" i="4" s="1"/>
  <c r="BL12" i="4" s="1"/>
  <c r="H12" i="4"/>
  <c r="G12" i="4"/>
  <c r="M12" i="4" s="1"/>
  <c r="AM12" i="4" s="1"/>
  <c r="BI11" i="4"/>
  <c r="AZ11" i="4"/>
  <c r="BJ11" i="4" s="1"/>
  <c r="AY11" i="4"/>
  <c r="Z11" i="4"/>
  <c r="Y11" i="4"/>
  <c r="H11" i="4"/>
  <c r="N11" i="4" s="1"/>
  <c r="G11" i="4"/>
  <c r="M11" i="4" s="1"/>
  <c r="AM11" i="4" s="1"/>
  <c r="BK11" i="4" s="1"/>
  <c r="BJ10" i="4"/>
  <c r="AZ10" i="4"/>
  <c r="AY10" i="4"/>
  <c r="BI10" i="4" s="1"/>
  <c r="Z10" i="4"/>
  <c r="Y10" i="4"/>
  <c r="N10" i="4"/>
  <c r="AN10" i="4" s="1"/>
  <c r="BL10" i="4" s="1"/>
  <c r="H10" i="4"/>
  <c r="G10" i="4"/>
  <c r="M10" i="4" s="1"/>
  <c r="AM10" i="4" s="1"/>
  <c r="BK10" i="4" s="1"/>
  <c r="BI9" i="4"/>
  <c r="AZ9" i="4"/>
  <c r="BJ9" i="4" s="1"/>
  <c r="AY9" i="4"/>
  <c r="Z9" i="4"/>
  <c r="Y9" i="4"/>
  <c r="H9" i="4"/>
  <c r="N9" i="4" s="1"/>
  <c r="G9" i="4"/>
  <c r="M9" i="4" s="1"/>
  <c r="AM9" i="4" s="1"/>
  <c r="BK9" i="4" s="1"/>
  <c r="BJ8" i="4"/>
  <c r="AZ8" i="4"/>
  <c r="AY8" i="4"/>
  <c r="BI8" i="4" s="1"/>
  <c r="Z8" i="4"/>
  <c r="Y8" i="4"/>
  <c r="N8" i="4"/>
  <c r="AN8" i="4" s="1"/>
  <c r="BL8" i="4" s="1"/>
  <c r="H8" i="4"/>
  <c r="G8" i="4"/>
  <c r="M8" i="4" s="1"/>
  <c r="AM8" i="4" s="1"/>
  <c r="BI7" i="4"/>
  <c r="AZ7" i="4"/>
  <c r="BJ7" i="4" s="1"/>
  <c r="AY7" i="4"/>
  <c r="Z7" i="4"/>
  <c r="Y7" i="4"/>
  <c r="H7" i="4"/>
  <c r="N7" i="4" s="1"/>
  <c r="G7" i="4"/>
  <c r="M7" i="4" s="1"/>
  <c r="AM7" i="4" s="1"/>
  <c r="BK7" i="4" s="1"/>
  <c r="BH52" i="3"/>
  <c r="BG52" i="3"/>
  <c r="BF52" i="3"/>
  <c r="BE52" i="3"/>
  <c r="BD52" i="3"/>
  <c r="BC52" i="3"/>
  <c r="BB52" i="3"/>
  <c r="BJ52" i="3" s="1"/>
  <c r="BA52" i="3"/>
  <c r="AX52" i="3"/>
  <c r="AW52" i="3"/>
  <c r="AV52" i="3"/>
  <c r="AU52" i="3"/>
  <c r="AY52" i="3" s="1"/>
  <c r="AT52" i="3"/>
  <c r="AZ52" i="3" s="1"/>
  <c r="AS52" i="3"/>
  <c r="AR52" i="3"/>
  <c r="AQ52" i="3"/>
  <c r="BI52" i="3" s="1"/>
  <c r="AP52" i="3"/>
  <c r="AO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X52" i="3"/>
  <c r="W52" i="3"/>
  <c r="V52" i="3"/>
  <c r="U52" i="3"/>
  <c r="T52" i="3"/>
  <c r="S52" i="3"/>
  <c r="R52" i="3"/>
  <c r="Z52" i="3" s="1"/>
  <c r="Q52" i="3"/>
  <c r="Y52" i="3" s="1"/>
  <c r="P52" i="3"/>
  <c r="O52" i="3"/>
  <c r="L52" i="3"/>
  <c r="K52" i="3"/>
  <c r="J52" i="3"/>
  <c r="N52" i="3" s="1"/>
  <c r="AN52" i="3" s="1"/>
  <c r="BL52" i="3" s="1"/>
  <c r="I52" i="3"/>
  <c r="F52" i="3"/>
  <c r="E52" i="3"/>
  <c r="D52" i="3"/>
  <c r="H52" i="3" s="1"/>
  <c r="C52" i="3"/>
  <c r="G52" i="3" s="1"/>
  <c r="M52" i="3" s="1"/>
  <c r="AM52" i="3" s="1"/>
  <c r="BK52" i="3" s="1"/>
  <c r="BI51" i="3"/>
  <c r="AZ51" i="3"/>
  <c r="BJ51" i="3" s="1"/>
  <c r="AY51" i="3"/>
  <c r="Z51" i="3"/>
  <c r="Y51" i="3"/>
  <c r="H51" i="3"/>
  <c r="N51" i="3" s="1"/>
  <c r="AN51" i="3" s="1"/>
  <c r="BL51" i="3" s="1"/>
  <c r="G51" i="3"/>
  <c r="M51" i="3" s="1"/>
  <c r="AM51" i="3" s="1"/>
  <c r="BK51" i="3" s="1"/>
  <c r="BJ50" i="3"/>
  <c r="BI50" i="3"/>
  <c r="AZ50" i="3"/>
  <c r="AY50" i="3"/>
  <c r="Z50" i="3"/>
  <c r="Y50" i="3"/>
  <c r="N50" i="3"/>
  <c r="AN50" i="3" s="1"/>
  <c r="BL50" i="3" s="1"/>
  <c r="M50" i="3"/>
  <c r="AM50" i="3" s="1"/>
  <c r="BK50" i="3" s="1"/>
  <c r="H50" i="3"/>
  <c r="G50" i="3"/>
  <c r="BI49" i="3"/>
  <c r="AZ49" i="3"/>
  <c r="BJ49" i="3" s="1"/>
  <c r="AY49" i="3"/>
  <c r="Z49" i="3"/>
  <c r="Y49" i="3"/>
  <c r="H49" i="3"/>
  <c r="N49" i="3" s="1"/>
  <c r="AN49" i="3" s="1"/>
  <c r="BL49" i="3" s="1"/>
  <c r="G49" i="3"/>
  <c r="M49" i="3" s="1"/>
  <c r="AM49" i="3" s="1"/>
  <c r="BK49" i="3" s="1"/>
  <c r="BJ48" i="3"/>
  <c r="BI48" i="3"/>
  <c r="AZ48" i="3"/>
  <c r="AY48" i="3"/>
  <c r="Z48" i="3"/>
  <c r="Y48" i="3"/>
  <c r="N48" i="3"/>
  <c r="AN48" i="3" s="1"/>
  <c r="BL48" i="3" s="1"/>
  <c r="M48" i="3"/>
  <c r="AM48" i="3" s="1"/>
  <c r="BK48" i="3" s="1"/>
  <c r="H48" i="3"/>
  <c r="G48" i="3"/>
  <c r="BI47" i="3"/>
  <c r="AZ47" i="3"/>
  <c r="BJ47" i="3" s="1"/>
  <c r="AY47" i="3"/>
  <c r="Z47" i="3"/>
  <c r="Y47" i="3"/>
  <c r="H47" i="3"/>
  <c r="N47" i="3" s="1"/>
  <c r="AN47" i="3" s="1"/>
  <c r="BL47" i="3" s="1"/>
  <c r="G47" i="3"/>
  <c r="M47" i="3" s="1"/>
  <c r="AM47" i="3" s="1"/>
  <c r="BK47" i="3" s="1"/>
  <c r="BJ46" i="3"/>
  <c r="BI46" i="3"/>
  <c r="AZ46" i="3"/>
  <c r="AY46" i="3"/>
  <c r="Z46" i="3"/>
  <c r="Y46" i="3"/>
  <c r="N46" i="3"/>
  <c r="AN46" i="3" s="1"/>
  <c r="BL46" i="3" s="1"/>
  <c r="M46" i="3"/>
  <c r="AM46" i="3" s="1"/>
  <c r="BK46" i="3" s="1"/>
  <c r="H46" i="3"/>
  <c r="G46" i="3"/>
  <c r="BI45" i="3"/>
  <c r="AZ45" i="3"/>
  <c r="BJ45" i="3" s="1"/>
  <c r="AY45" i="3"/>
  <c r="Z45" i="3"/>
  <c r="Y45" i="3"/>
  <c r="H45" i="3"/>
  <c r="N45" i="3" s="1"/>
  <c r="AN45" i="3" s="1"/>
  <c r="BL45" i="3" s="1"/>
  <c r="G45" i="3"/>
  <c r="M45" i="3" s="1"/>
  <c r="AM45" i="3" s="1"/>
  <c r="BK45" i="3" s="1"/>
  <c r="BJ44" i="3"/>
  <c r="BI44" i="3"/>
  <c r="AZ44" i="3"/>
  <c r="AY44" i="3"/>
  <c r="Z44" i="3"/>
  <c r="Y44" i="3"/>
  <c r="N44" i="3"/>
  <c r="AN44" i="3" s="1"/>
  <c r="BL44" i="3" s="1"/>
  <c r="M44" i="3"/>
  <c r="AM44" i="3" s="1"/>
  <c r="BK44" i="3" s="1"/>
  <c r="H44" i="3"/>
  <c r="G44" i="3"/>
  <c r="BI43" i="3"/>
  <c r="AZ43" i="3"/>
  <c r="BJ43" i="3" s="1"/>
  <c r="AY43" i="3"/>
  <c r="Z43" i="3"/>
  <c r="Y43" i="3"/>
  <c r="H43" i="3"/>
  <c r="N43" i="3" s="1"/>
  <c r="AN43" i="3" s="1"/>
  <c r="BL43" i="3" s="1"/>
  <c r="G43" i="3"/>
  <c r="M43" i="3" s="1"/>
  <c r="AM43" i="3" s="1"/>
  <c r="BK43" i="3" s="1"/>
  <c r="BJ42" i="3"/>
  <c r="BI42" i="3"/>
  <c r="AZ42" i="3"/>
  <c r="AY42" i="3"/>
  <c r="Z42" i="3"/>
  <c r="Y42" i="3"/>
  <c r="N42" i="3"/>
  <c r="AN42" i="3" s="1"/>
  <c r="BL42" i="3" s="1"/>
  <c r="M42" i="3"/>
  <c r="AM42" i="3" s="1"/>
  <c r="BK42" i="3" s="1"/>
  <c r="H42" i="3"/>
  <c r="G42" i="3"/>
  <c r="BI41" i="3"/>
  <c r="AZ41" i="3"/>
  <c r="BJ41" i="3" s="1"/>
  <c r="AY41" i="3"/>
  <c r="Z41" i="3"/>
  <c r="Y41" i="3"/>
  <c r="H41" i="3"/>
  <c r="N41" i="3" s="1"/>
  <c r="AN41" i="3" s="1"/>
  <c r="BL41" i="3" s="1"/>
  <c r="G41" i="3"/>
  <c r="M41" i="3" s="1"/>
  <c r="AM41" i="3" s="1"/>
  <c r="BK41" i="3" s="1"/>
  <c r="BJ40" i="3"/>
  <c r="BI40" i="3"/>
  <c r="AZ40" i="3"/>
  <c r="AY40" i="3"/>
  <c r="Z40" i="3"/>
  <c r="Y40" i="3"/>
  <c r="N40" i="3"/>
  <c r="AN40" i="3" s="1"/>
  <c r="BL40" i="3" s="1"/>
  <c r="M40" i="3"/>
  <c r="AM40" i="3" s="1"/>
  <c r="BK40" i="3" s="1"/>
  <c r="H40" i="3"/>
  <c r="G40" i="3"/>
  <c r="BI39" i="3"/>
  <c r="AZ39" i="3"/>
  <c r="BJ39" i="3" s="1"/>
  <c r="AY39" i="3"/>
  <c r="Z39" i="3"/>
  <c r="Y39" i="3"/>
  <c r="H39" i="3"/>
  <c r="N39" i="3" s="1"/>
  <c r="AN39" i="3" s="1"/>
  <c r="BL39" i="3" s="1"/>
  <c r="G39" i="3"/>
  <c r="M39" i="3" s="1"/>
  <c r="AM39" i="3" s="1"/>
  <c r="BK39" i="3" s="1"/>
  <c r="BJ38" i="3"/>
  <c r="BI38" i="3"/>
  <c r="AZ38" i="3"/>
  <c r="AY38" i="3"/>
  <c r="Z38" i="3"/>
  <c r="Y38" i="3"/>
  <c r="N38" i="3"/>
  <c r="AN38" i="3" s="1"/>
  <c r="BL38" i="3" s="1"/>
  <c r="M38" i="3"/>
  <c r="AM38" i="3" s="1"/>
  <c r="BK38" i="3" s="1"/>
  <c r="H38" i="3"/>
  <c r="G38" i="3"/>
  <c r="BI37" i="3"/>
  <c r="AZ37" i="3"/>
  <c r="BJ37" i="3" s="1"/>
  <c r="AY37" i="3"/>
  <c r="Z37" i="3"/>
  <c r="Y37" i="3"/>
  <c r="H37" i="3"/>
  <c r="N37" i="3" s="1"/>
  <c r="AN37" i="3" s="1"/>
  <c r="BL37" i="3" s="1"/>
  <c r="G37" i="3"/>
  <c r="M37" i="3" s="1"/>
  <c r="AM37" i="3" s="1"/>
  <c r="BK37" i="3" s="1"/>
  <c r="BJ36" i="3"/>
  <c r="BI36" i="3"/>
  <c r="AZ36" i="3"/>
  <c r="AY36" i="3"/>
  <c r="Z36" i="3"/>
  <c r="Y36" i="3"/>
  <c r="N36" i="3"/>
  <c r="AN36" i="3" s="1"/>
  <c r="BL36" i="3" s="1"/>
  <c r="M36" i="3"/>
  <c r="AM36" i="3" s="1"/>
  <c r="BK36" i="3" s="1"/>
  <c r="H36" i="3"/>
  <c r="G36" i="3"/>
  <c r="BI35" i="3"/>
  <c r="AZ35" i="3"/>
  <c r="BJ35" i="3" s="1"/>
  <c r="AY35" i="3"/>
  <c r="Z35" i="3"/>
  <c r="Y35" i="3"/>
  <c r="H35" i="3"/>
  <c r="N35" i="3" s="1"/>
  <c r="AN35" i="3" s="1"/>
  <c r="BL35" i="3" s="1"/>
  <c r="G35" i="3"/>
  <c r="M35" i="3" s="1"/>
  <c r="AM35" i="3" s="1"/>
  <c r="BK35" i="3" s="1"/>
  <c r="BJ34" i="3"/>
  <c r="BI34" i="3"/>
  <c r="AZ34" i="3"/>
  <c r="AY34" i="3"/>
  <c r="Z34" i="3"/>
  <c r="Y34" i="3"/>
  <c r="N34" i="3"/>
  <c r="AN34" i="3" s="1"/>
  <c r="BL34" i="3" s="1"/>
  <c r="M34" i="3"/>
  <c r="AM34" i="3" s="1"/>
  <c r="BK34" i="3" s="1"/>
  <c r="H34" i="3"/>
  <c r="G34" i="3"/>
  <c r="BI33" i="3"/>
  <c r="AZ33" i="3"/>
  <c r="BJ33" i="3" s="1"/>
  <c r="AY33" i="3"/>
  <c r="Z33" i="3"/>
  <c r="Y33" i="3"/>
  <c r="H33" i="3"/>
  <c r="N33" i="3" s="1"/>
  <c r="AN33" i="3" s="1"/>
  <c r="BL33" i="3" s="1"/>
  <c r="G33" i="3"/>
  <c r="M33" i="3" s="1"/>
  <c r="AM33" i="3" s="1"/>
  <c r="BK33" i="3" s="1"/>
  <c r="BJ32" i="3"/>
  <c r="BI32" i="3"/>
  <c r="AZ32" i="3"/>
  <c r="AY32" i="3"/>
  <c r="Z32" i="3"/>
  <c r="Y32" i="3"/>
  <c r="N32" i="3"/>
  <c r="AN32" i="3" s="1"/>
  <c r="BL32" i="3" s="1"/>
  <c r="M32" i="3"/>
  <c r="AM32" i="3" s="1"/>
  <c r="BK32" i="3" s="1"/>
  <c r="H32" i="3"/>
  <c r="G32" i="3"/>
  <c r="AZ31" i="3"/>
  <c r="BJ31" i="3" s="1"/>
  <c r="AY31" i="3"/>
  <c r="BI31" i="3" s="1"/>
  <c r="Z31" i="3"/>
  <c r="Y31" i="3"/>
  <c r="H31" i="3"/>
  <c r="N31" i="3" s="1"/>
  <c r="AN31" i="3" s="1"/>
  <c r="BL31" i="3" s="1"/>
  <c r="G31" i="3"/>
  <c r="M31" i="3" s="1"/>
  <c r="AM31" i="3" s="1"/>
  <c r="BK31" i="3" s="1"/>
  <c r="BJ30" i="3"/>
  <c r="BI30" i="3"/>
  <c r="AZ30" i="3"/>
  <c r="AY30" i="3"/>
  <c r="Z30" i="3"/>
  <c r="Y30" i="3"/>
  <c r="N30" i="3"/>
  <c r="AN30" i="3" s="1"/>
  <c r="BL30" i="3" s="1"/>
  <c r="M30" i="3"/>
  <c r="AM30" i="3" s="1"/>
  <c r="BK30" i="3" s="1"/>
  <c r="H30" i="3"/>
  <c r="G30" i="3"/>
  <c r="AZ29" i="3"/>
  <c r="BJ29" i="3" s="1"/>
  <c r="AY29" i="3"/>
  <c r="BI29" i="3" s="1"/>
  <c r="Z29" i="3"/>
  <c r="Y29" i="3"/>
  <c r="N29" i="3"/>
  <c r="AN29" i="3" s="1"/>
  <c r="BL29" i="3" s="1"/>
  <c r="H29" i="3"/>
  <c r="G29" i="3"/>
  <c r="M29" i="3" s="1"/>
  <c r="AM29" i="3" s="1"/>
  <c r="BI28" i="3"/>
  <c r="AZ28" i="3"/>
  <c r="BJ28" i="3" s="1"/>
  <c r="AY28" i="3"/>
  <c r="Z28" i="3"/>
  <c r="Y28" i="3"/>
  <c r="M28" i="3"/>
  <c r="AM28" i="3" s="1"/>
  <c r="BK28" i="3" s="1"/>
  <c r="H28" i="3"/>
  <c r="N28" i="3" s="1"/>
  <c r="AN28" i="3" s="1"/>
  <c r="BL28" i="3" s="1"/>
  <c r="G28" i="3"/>
  <c r="BJ27" i="3"/>
  <c r="AZ27" i="3"/>
  <c r="AY27" i="3"/>
  <c r="BI27" i="3" s="1"/>
  <c r="Z27" i="3"/>
  <c r="Y27" i="3"/>
  <c r="N27" i="3"/>
  <c r="AN27" i="3" s="1"/>
  <c r="BL27" i="3" s="1"/>
  <c r="H27" i="3"/>
  <c r="G27" i="3"/>
  <c r="M27" i="3" s="1"/>
  <c r="AM27" i="3" s="1"/>
  <c r="BI26" i="3"/>
  <c r="AZ26" i="3"/>
  <c r="BJ26" i="3" s="1"/>
  <c r="AY26" i="3"/>
  <c r="Z26" i="3"/>
  <c r="Y26" i="3"/>
  <c r="M26" i="3"/>
  <c r="AM26" i="3" s="1"/>
  <c r="BK26" i="3" s="1"/>
  <c r="H26" i="3"/>
  <c r="N26" i="3" s="1"/>
  <c r="AN26" i="3" s="1"/>
  <c r="BL26" i="3" s="1"/>
  <c r="G26" i="3"/>
  <c r="BJ25" i="3"/>
  <c r="AZ25" i="3"/>
  <c r="AY25" i="3"/>
  <c r="BI25" i="3" s="1"/>
  <c r="Z25" i="3"/>
  <c r="Y25" i="3"/>
  <c r="N25" i="3"/>
  <c r="AN25" i="3" s="1"/>
  <c r="BL25" i="3" s="1"/>
  <c r="H25" i="3"/>
  <c r="G25" i="3"/>
  <c r="M25" i="3" s="1"/>
  <c r="AM25" i="3" s="1"/>
  <c r="BI24" i="3"/>
  <c r="AZ24" i="3"/>
  <c r="BJ24" i="3" s="1"/>
  <c r="AY24" i="3"/>
  <c r="Z24" i="3"/>
  <c r="Y24" i="3"/>
  <c r="M24" i="3"/>
  <c r="AM24" i="3" s="1"/>
  <c r="BK24" i="3" s="1"/>
  <c r="H24" i="3"/>
  <c r="N24" i="3" s="1"/>
  <c r="AN24" i="3" s="1"/>
  <c r="BL24" i="3" s="1"/>
  <c r="G24" i="3"/>
  <c r="BJ23" i="3"/>
  <c r="AZ23" i="3"/>
  <c r="AY23" i="3"/>
  <c r="BI23" i="3" s="1"/>
  <c r="Z23" i="3"/>
  <c r="Y23" i="3"/>
  <c r="N23" i="3"/>
  <c r="AN23" i="3" s="1"/>
  <c r="BL23" i="3" s="1"/>
  <c r="H23" i="3"/>
  <c r="G23" i="3"/>
  <c r="M23" i="3" s="1"/>
  <c r="AM23" i="3" s="1"/>
  <c r="BI22" i="3"/>
  <c r="AZ22" i="3"/>
  <c r="BJ22" i="3" s="1"/>
  <c r="AY22" i="3"/>
  <c r="Z22" i="3"/>
  <c r="Y22" i="3"/>
  <c r="M22" i="3"/>
  <c r="AM22" i="3" s="1"/>
  <c r="BK22" i="3" s="1"/>
  <c r="H22" i="3"/>
  <c r="N22" i="3" s="1"/>
  <c r="AN22" i="3" s="1"/>
  <c r="BL22" i="3" s="1"/>
  <c r="G22" i="3"/>
  <c r="BJ21" i="3"/>
  <c r="AZ21" i="3"/>
  <c r="AY21" i="3"/>
  <c r="BI21" i="3" s="1"/>
  <c r="Z21" i="3"/>
  <c r="Y21" i="3"/>
  <c r="N21" i="3"/>
  <c r="AN21" i="3" s="1"/>
  <c r="BL21" i="3" s="1"/>
  <c r="H21" i="3"/>
  <c r="G21" i="3"/>
  <c r="M21" i="3" s="1"/>
  <c r="AM21" i="3" s="1"/>
  <c r="BI20" i="3"/>
  <c r="AZ20" i="3"/>
  <c r="BJ20" i="3" s="1"/>
  <c r="AY20" i="3"/>
  <c r="Z20" i="3"/>
  <c r="Y20" i="3"/>
  <c r="M20" i="3"/>
  <c r="AM20" i="3" s="1"/>
  <c r="BK20" i="3" s="1"/>
  <c r="H20" i="3"/>
  <c r="N20" i="3" s="1"/>
  <c r="AN20" i="3" s="1"/>
  <c r="BL20" i="3" s="1"/>
  <c r="G20" i="3"/>
  <c r="BJ19" i="3"/>
  <c r="AZ19" i="3"/>
  <c r="AY19" i="3"/>
  <c r="BI19" i="3" s="1"/>
  <c r="Z19" i="3"/>
  <c r="Y19" i="3"/>
  <c r="N19" i="3"/>
  <c r="AN19" i="3" s="1"/>
  <c r="BL19" i="3" s="1"/>
  <c r="H19" i="3"/>
  <c r="G19" i="3"/>
  <c r="M19" i="3" s="1"/>
  <c r="AM19" i="3" s="1"/>
  <c r="BI18" i="3"/>
  <c r="AZ18" i="3"/>
  <c r="BJ18" i="3" s="1"/>
  <c r="AY18" i="3"/>
  <c r="Z18" i="3"/>
  <c r="Y18" i="3"/>
  <c r="M18" i="3"/>
  <c r="AM18" i="3" s="1"/>
  <c r="BK18" i="3" s="1"/>
  <c r="H18" i="3"/>
  <c r="N18" i="3" s="1"/>
  <c r="AN18" i="3" s="1"/>
  <c r="BL18" i="3" s="1"/>
  <c r="G18" i="3"/>
  <c r="BJ17" i="3"/>
  <c r="AZ17" i="3"/>
  <c r="AY17" i="3"/>
  <c r="BI17" i="3" s="1"/>
  <c r="Z17" i="3"/>
  <c r="Y17" i="3"/>
  <c r="N17" i="3"/>
  <c r="AN17" i="3" s="1"/>
  <c r="BL17" i="3" s="1"/>
  <c r="H17" i="3"/>
  <c r="G17" i="3"/>
  <c r="M17" i="3" s="1"/>
  <c r="AM17" i="3" s="1"/>
  <c r="BI16" i="3"/>
  <c r="AZ16" i="3"/>
  <c r="BJ16" i="3" s="1"/>
  <c r="AY16" i="3"/>
  <c r="Z16" i="3"/>
  <c r="Y16" i="3"/>
  <c r="M16" i="3"/>
  <c r="AM16" i="3" s="1"/>
  <c r="BK16" i="3" s="1"/>
  <c r="H16" i="3"/>
  <c r="N16" i="3" s="1"/>
  <c r="AN16" i="3" s="1"/>
  <c r="BL16" i="3" s="1"/>
  <c r="G16" i="3"/>
  <c r="BJ15" i="3"/>
  <c r="AZ15" i="3"/>
  <c r="AY15" i="3"/>
  <c r="BI15" i="3" s="1"/>
  <c r="Z15" i="3"/>
  <c r="Y15" i="3"/>
  <c r="N15" i="3"/>
  <c r="AN15" i="3" s="1"/>
  <c r="BL15" i="3" s="1"/>
  <c r="H15" i="3"/>
  <c r="G15" i="3"/>
  <c r="M15" i="3" s="1"/>
  <c r="AM15" i="3" s="1"/>
  <c r="BI14" i="3"/>
  <c r="AZ14" i="3"/>
  <c r="BJ14" i="3" s="1"/>
  <c r="AY14" i="3"/>
  <c r="Z14" i="3"/>
  <c r="Y14" i="3"/>
  <c r="M14" i="3"/>
  <c r="AM14" i="3" s="1"/>
  <c r="BK14" i="3" s="1"/>
  <c r="H14" i="3"/>
  <c r="N14" i="3" s="1"/>
  <c r="AN14" i="3" s="1"/>
  <c r="BL14" i="3" s="1"/>
  <c r="G14" i="3"/>
  <c r="BJ13" i="3"/>
  <c r="AZ13" i="3"/>
  <c r="AY13" i="3"/>
  <c r="BI13" i="3" s="1"/>
  <c r="Z13" i="3"/>
  <c r="Y13" i="3"/>
  <c r="N13" i="3"/>
  <c r="AN13" i="3" s="1"/>
  <c r="BL13" i="3" s="1"/>
  <c r="H13" i="3"/>
  <c r="G13" i="3"/>
  <c r="M13" i="3" s="1"/>
  <c r="AM13" i="3" s="1"/>
  <c r="BI12" i="3"/>
  <c r="AZ12" i="3"/>
  <c r="BJ12" i="3" s="1"/>
  <c r="AY12" i="3"/>
  <c r="Z12" i="3"/>
  <c r="Y12" i="3"/>
  <c r="M12" i="3"/>
  <c r="AM12" i="3" s="1"/>
  <c r="BK12" i="3" s="1"/>
  <c r="H12" i="3"/>
  <c r="N12" i="3" s="1"/>
  <c r="AN12" i="3" s="1"/>
  <c r="BL12" i="3" s="1"/>
  <c r="G12" i="3"/>
  <c r="BJ11" i="3"/>
  <c r="AZ11" i="3"/>
  <c r="AY11" i="3"/>
  <c r="BI11" i="3" s="1"/>
  <c r="Z11" i="3"/>
  <c r="Y11" i="3"/>
  <c r="N11" i="3"/>
  <c r="AN11" i="3" s="1"/>
  <c r="BL11" i="3" s="1"/>
  <c r="H11" i="3"/>
  <c r="G11" i="3"/>
  <c r="M11" i="3" s="1"/>
  <c r="AM11" i="3" s="1"/>
  <c r="BI10" i="3"/>
  <c r="AZ10" i="3"/>
  <c r="BJ10" i="3" s="1"/>
  <c r="AY10" i="3"/>
  <c r="Z10" i="3"/>
  <c r="Y10" i="3"/>
  <c r="M10" i="3"/>
  <c r="AM10" i="3" s="1"/>
  <c r="BK10" i="3" s="1"/>
  <c r="H10" i="3"/>
  <c r="N10" i="3" s="1"/>
  <c r="AN10" i="3" s="1"/>
  <c r="BL10" i="3" s="1"/>
  <c r="G10" i="3"/>
  <c r="BJ9" i="3"/>
  <c r="AZ9" i="3"/>
  <c r="AY9" i="3"/>
  <c r="BI9" i="3" s="1"/>
  <c r="Z9" i="3"/>
  <c r="Y9" i="3"/>
  <c r="N9" i="3"/>
  <c r="AN9" i="3" s="1"/>
  <c r="BL9" i="3" s="1"/>
  <c r="H9" i="3"/>
  <c r="G9" i="3"/>
  <c r="M9" i="3" s="1"/>
  <c r="AM9" i="3" s="1"/>
  <c r="BI8" i="3"/>
  <c r="AZ8" i="3"/>
  <c r="BJ8" i="3" s="1"/>
  <c r="AY8" i="3"/>
  <c r="Z8" i="3"/>
  <c r="Y8" i="3"/>
  <c r="M8" i="3"/>
  <c r="AM8" i="3" s="1"/>
  <c r="BK8" i="3" s="1"/>
  <c r="H8" i="3"/>
  <c r="N8" i="3" s="1"/>
  <c r="AN8" i="3" s="1"/>
  <c r="BL8" i="3" s="1"/>
  <c r="G8" i="3"/>
  <c r="BJ7" i="3"/>
  <c r="AZ7" i="3"/>
  <c r="AY7" i="3"/>
  <c r="BI7" i="3" s="1"/>
  <c r="Z7" i="3"/>
  <c r="Y7" i="3"/>
  <c r="N7" i="3"/>
  <c r="AN7" i="3" s="1"/>
  <c r="BL7" i="3" s="1"/>
  <c r="H7" i="3"/>
  <c r="G7" i="3"/>
  <c r="M7" i="3" s="1"/>
  <c r="AM7" i="3" s="1"/>
  <c r="BH52" i="2"/>
  <c r="BG52" i="2"/>
  <c r="BF52" i="2"/>
  <c r="BE52" i="2"/>
  <c r="BD52" i="2"/>
  <c r="BC52" i="2"/>
  <c r="BB52" i="2"/>
  <c r="BA52" i="2"/>
  <c r="AX52" i="2"/>
  <c r="AW52" i="2"/>
  <c r="AV52" i="2"/>
  <c r="AZ52" i="2" s="1"/>
  <c r="AU52" i="2"/>
  <c r="AT52" i="2"/>
  <c r="AS52" i="2"/>
  <c r="AY52" i="2" s="1"/>
  <c r="BI52" i="2" s="1"/>
  <c r="AR52" i="2"/>
  <c r="BJ52" i="2" s="1"/>
  <c r="AQ52" i="2"/>
  <c r="AP52" i="2"/>
  <c r="AO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X52" i="2"/>
  <c r="W52" i="2"/>
  <c r="V52" i="2"/>
  <c r="U52" i="2"/>
  <c r="T52" i="2"/>
  <c r="S52" i="2"/>
  <c r="R52" i="2"/>
  <c r="Q52" i="2"/>
  <c r="Y52" i="2" s="1"/>
  <c r="P52" i="2"/>
  <c r="Z52" i="2" s="1"/>
  <c r="O52" i="2"/>
  <c r="L52" i="2"/>
  <c r="K52" i="2"/>
  <c r="J52" i="2"/>
  <c r="I52" i="2"/>
  <c r="F52" i="2"/>
  <c r="E52" i="2"/>
  <c r="D52" i="2"/>
  <c r="H52" i="2" s="1"/>
  <c r="N52" i="2" s="1"/>
  <c r="AN52" i="2" s="1"/>
  <c r="BL52" i="2" s="1"/>
  <c r="C52" i="2"/>
  <c r="G52" i="2" s="1"/>
  <c r="M52" i="2" s="1"/>
  <c r="BJ51" i="2"/>
  <c r="AZ51" i="2"/>
  <c r="AY51" i="2"/>
  <c r="BI51" i="2" s="1"/>
  <c r="Z51" i="2"/>
  <c r="Y51" i="2"/>
  <c r="N51" i="2"/>
  <c r="AN51" i="2" s="1"/>
  <c r="BL51" i="2" s="1"/>
  <c r="H51" i="2"/>
  <c r="G51" i="2"/>
  <c r="M51" i="2" s="1"/>
  <c r="AM51" i="2" s="1"/>
  <c r="BI50" i="2"/>
  <c r="AZ50" i="2"/>
  <c r="BJ50" i="2" s="1"/>
  <c r="AY50" i="2"/>
  <c r="Z50" i="2"/>
  <c r="Y50" i="2"/>
  <c r="M50" i="2"/>
  <c r="AM50" i="2" s="1"/>
  <c r="BK50" i="2" s="1"/>
  <c r="H50" i="2"/>
  <c r="N50" i="2" s="1"/>
  <c r="AN50" i="2" s="1"/>
  <c r="BL50" i="2" s="1"/>
  <c r="G50" i="2"/>
  <c r="BJ49" i="2"/>
  <c r="AZ49" i="2"/>
  <c r="AY49" i="2"/>
  <c r="BI49" i="2" s="1"/>
  <c r="Z49" i="2"/>
  <c r="Y49" i="2"/>
  <c r="N49" i="2"/>
  <c r="AN49" i="2" s="1"/>
  <c r="BL49" i="2" s="1"/>
  <c r="H49" i="2"/>
  <c r="G49" i="2"/>
  <c r="M49" i="2" s="1"/>
  <c r="AM49" i="2" s="1"/>
  <c r="BI48" i="2"/>
  <c r="AZ48" i="2"/>
  <c r="BJ48" i="2" s="1"/>
  <c r="AY48" i="2"/>
  <c r="Z48" i="2"/>
  <c r="Y48" i="2"/>
  <c r="M48" i="2"/>
  <c r="AM48" i="2" s="1"/>
  <c r="BK48" i="2" s="1"/>
  <c r="H48" i="2"/>
  <c r="N48" i="2" s="1"/>
  <c r="AN48" i="2" s="1"/>
  <c r="BL48" i="2" s="1"/>
  <c r="G48" i="2"/>
  <c r="BJ47" i="2"/>
  <c r="AZ47" i="2"/>
  <c r="AY47" i="2"/>
  <c r="BI47" i="2" s="1"/>
  <c r="Z47" i="2"/>
  <c r="Y47" i="2"/>
  <c r="N47" i="2"/>
  <c r="AN47" i="2" s="1"/>
  <c r="BL47" i="2" s="1"/>
  <c r="H47" i="2"/>
  <c r="G47" i="2"/>
  <c r="M47" i="2" s="1"/>
  <c r="AM47" i="2" s="1"/>
  <c r="BI46" i="2"/>
  <c r="AZ46" i="2"/>
  <c r="BJ46" i="2" s="1"/>
  <c r="AY46" i="2"/>
  <c r="Z46" i="2"/>
  <c r="Y46" i="2"/>
  <c r="M46" i="2"/>
  <c r="AM46" i="2" s="1"/>
  <c r="BK46" i="2" s="1"/>
  <c r="H46" i="2"/>
  <c r="N46" i="2" s="1"/>
  <c r="AN46" i="2" s="1"/>
  <c r="BL46" i="2" s="1"/>
  <c r="G46" i="2"/>
  <c r="BJ45" i="2"/>
  <c r="AZ45" i="2"/>
  <c r="AY45" i="2"/>
  <c r="BI45" i="2" s="1"/>
  <c r="Z45" i="2"/>
  <c r="Y45" i="2"/>
  <c r="N45" i="2"/>
  <c r="AN45" i="2" s="1"/>
  <c r="BL45" i="2" s="1"/>
  <c r="H45" i="2"/>
  <c r="G45" i="2"/>
  <c r="M45" i="2" s="1"/>
  <c r="AM45" i="2" s="1"/>
  <c r="BI44" i="2"/>
  <c r="AZ44" i="2"/>
  <c r="BJ44" i="2" s="1"/>
  <c r="AY44" i="2"/>
  <c r="Z44" i="2"/>
  <c r="Y44" i="2"/>
  <c r="M44" i="2"/>
  <c r="AM44" i="2" s="1"/>
  <c r="BK44" i="2" s="1"/>
  <c r="H44" i="2"/>
  <c r="N44" i="2" s="1"/>
  <c r="AN44" i="2" s="1"/>
  <c r="BL44" i="2" s="1"/>
  <c r="G44" i="2"/>
  <c r="BJ43" i="2"/>
  <c r="AZ43" i="2"/>
  <c r="AY43" i="2"/>
  <c r="BI43" i="2" s="1"/>
  <c r="Z43" i="2"/>
  <c r="Y43" i="2"/>
  <c r="N43" i="2"/>
  <c r="AN43" i="2" s="1"/>
  <c r="BL43" i="2" s="1"/>
  <c r="H43" i="2"/>
  <c r="G43" i="2"/>
  <c r="M43" i="2" s="1"/>
  <c r="AM43" i="2" s="1"/>
  <c r="BI42" i="2"/>
  <c r="AZ42" i="2"/>
  <c r="BJ42" i="2" s="1"/>
  <c r="AY42" i="2"/>
  <c r="Z42" i="2"/>
  <c r="Y42" i="2"/>
  <c r="M42" i="2"/>
  <c r="AM42" i="2" s="1"/>
  <c r="BK42" i="2" s="1"/>
  <c r="H42" i="2"/>
  <c r="N42" i="2" s="1"/>
  <c r="AN42" i="2" s="1"/>
  <c r="BL42" i="2" s="1"/>
  <c r="G42" i="2"/>
  <c r="BJ41" i="2"/>
  <c r="AZ41" i="2"/>
  <c r="AY41" i="2"/>
  <c r="BI41" i="2" s="1"/>
  <c r="Z41" i="2"/>
  <c r="Y41" i="2"/>
  <c r="N41" i="2"/>
  <c r="AN41" i="2" s="1"/>
  <c r="BL41" i="2" s="1"/>
  <c r="H41" i="2"/>
  <c r="G41" i="2"/>
  <c r="M41" i="2" s="1"/>
  <c r="AM41" i="2" s="1"/>
  <c r="BI40" i="2"/>
  <c r="AZ40" i="2"/>
  <c r="BJ40" i="2" s="1"/>
  <c r="AY40" i="2"/>
  <c r="Z40" i="2"/>
  <c r="Y40" i="2"/>
  <c r="M40" i="2"/>
  <c r="AM40" i="2" s="1"/>
  <c r="BK40" i="2" s="1"/>
  <c r="H40" i="2"/>
  <c r="N40" i="2" s="1"/>
  <c r="AN40" i="2" s="1"/>
  <c r="BL40" i="2" s="1"/>
  <c r="G40" i="2"/>
  <c r="BJ39" i="2"/>
  <c r="AZ39" i="2"/>
  <c r="AY39" i="2"/>
  <c r="BI39" i="2" s="1"/>
  <c r="Z39" i="2"/>
  <c r="Y39" i="2"/>
  <c r="N39" i="2"/>
  <c r="AN39" i="2" s="1"/>
  <c r="BL39" i="2" s="1"/>
  <c r="H39" i="2"/>
  <c r="G39" i="2"/>
  <c r="M39" i="2" s="1"/>
  <c r="AM39" i="2" s="1"/>
  <c r="BI38" i="2"/>
  <c r="AZ38" i="2"/>
  <c r="BJ38" i="2" s="1"/>
  <c r="AY38" i="2"/>
  <c r="Z38" i="2"/>
  <c r="Y38" i="2"/>
  <c r="M38" i="2"/>
  <c r="AM38" i="2" s="1"/>
  <c r="BK38" i="2" s="1"/>
  <c r="H38" i="2"/>
  <c r="N38" i="2" s="1"/>
  <c r="AN38" i="2" s="1"/>
  <c r="BL38" i="2" s="1"/>
  <c r="G38" i="2"/>
  <c r="BJ37" i="2"/>
  <c r="AZ37" i="2"/>
  <c r="AY37" i="2"/>
  <c r="BI37" i="2" s="1"/>
  <c r="Z37" i="2"/>
  <c r="Y37" i="2"/>
  <c r="N37" i="2"/>
  <c r="AN37" i="2" s="1"/>
  <c r="BL37" i="2" s="1"/>
  <c r="H37" i="2"/>
  <c r="G37" i="2"/>
  <c r="M37" i="2" s="1"/>
  <c r="AM37" i="2" s="1"/>
  <c r="BI36" i="2"/>
  <c r="AZ36" i="2"/>
  <c r="BJ36" i="2" s="1"/>
  <c r="AY36" i="2"/>
  <c r="Z36" i="2"/>
  <c r="Y36" i="2"/>
  <c r="M36" i="2"/>
  <c r="AM36" i="2" s="1"/>
  <c r="BK36" i="2" s="1"/>
  <c r="H36" i="2"/>
  <c r="N36" i="2" s="1"/>
  <c r="AN36" i="2" s="1"/>
  <c r="BL36" i="2" s="1"/>
  <c r="G36" i="2"/>
  <c r="BJ35" i="2"/>
  <c r="AZ35" i="2"/>
  <c r="AY35" i="2"/>
  <c r="BI35" i="2" s="1"/>
  <c r="Z35" i="2"/>
  <c r="Y35" i="2"/>
  <c r="N35" i="2"/>
  <c r="AN35" i="2" s="1"/>
  <c r="BL35" i="2" s="1"/>
  <c r="H35" i="2"/>
  <c r="G35" i="2"/>
  <c r="M35" i="2" s="1"/>
  <c r="AM35" i="2" s="1"/>
  <c r="BI34" i="2"/>
  <c r="AZ34" i="2"/>
  <c r="BJ34" i="2" s="1"/>
  <c r="AY34" i="2"/>
  <c r="Z34" i="2"/>
  <c r="Y34" i="2"/>
  <c r="M34" i="2"/>
  <c r="AM34" i="2" s="1"/>
  <c r="BK34" i="2" s="1"/>
  <c r="H34" i="2"/>
  <c r="N34" i="2" s="1"/>
  <c r="AN34" i="2" s="1"/>
  <c r="BL34" i="2" s="1"/>
  <c r="G34" i="2"/>
  <c r="BJ33" i="2"/>
  <c r="AZ33" i="2"/>
  <c r="AY33" i="2"/>
  <c r="BI33" i="2" s="1"/>
  <c r="Z33" i="2"/>
  <c r="Y33" i="2"/>
  <c r="N33" i="2"/>
  <c r="AN33" i="2" s="1"/>
  <c r="BL33" i="2" s="1"/>
  <c r="H33" i="2"/>
  <c r="G33" i="2"/>
  <c r="M33" i="2" s="1"/>
  <c r="AM33" i="2" s="1"/>
  <c r="BI32" i="2"/>
  <c r="AZ32" i="2"/>
  <c r="BJ32" i="2" s="1"/>
  <c r="AY32" i="2"/>
  <c r="Z32" i="2"/>
  <c r="Y32" i="2"/>
  <c r="M32" i="2"/>
  <c r="AM32" i="2" s="1"/>
  <c r="BK32" i="2" s="1"/>
  <c r="H32" i="2"/>
  <c r="N32" i="2" s="1"/>
  <c r="AN32" i="2" s="1"/>
  <c r="BL32" i="2" s="1"/>
  <c r="G32" i="2"/>
  <c r="BJ31" i="2"/>
  <c r="AZ31" i="2"/>
  <c r="AY31" i="2"/>
  <c r="BI31" i="2" s="1"/>
  <c r="Z31" i="2"/>
  <c r="Y31" i="2"/>
  <c r="N31" i="2"/>
  <c r="AN31" i="2" s="1"/>
  <c r="BL31" i="2" s="1"/>
  <c r="H31" i="2"/>
  <c r="G31" i="2"/>
  <c r="M31" i="2" s="1"/>
  <c r="AM31" i="2" s="1"/>
  <c r="BI30" i="2"/>
  <c r="AZ30" i="2"/>
  <c r="BJ30" i="2" s="1"/>
  <c r="AY30" i="2"/>
  <c r="Z30" i="2"/>
  <c r="Y30" i="2"/>
  <c r="M30" i="2"/>
  <c r="AM30" i="2" s="1"/>
  <c r="BK30" i="2" s="1"/>
  <c r="H30" i="2"/>
  <c r="N30" i="2" s="1"/>
  <c r="AN30" i="2" s="1"/>
  <c r="BL30" i="2" s="1"/>
  <c r="G30" i="2"/>
  <c r="BJ29" i="2"/>
  <c r="AZ29" i="2"/>
  <c r="AY29" i="2"/>
  <c r="BI29" i="2" s="1"/>
  <c r="Z29" i="2"/>
  <c r="Y29" i="2"/>
  <c r="N29" i="2"/>
  <c r="AN29" i="2" s="1"/>
  <c r="BL29" i="2" s="1"/>
  <c r="H29" i="2"/>
  <c r="G29" i="2"/>
  <c r="M29" i="2" s="1"/>
  <c r="AM29" i="2" s="1"/>
  <c r="BI28" i="2"/>
  <c r="AZ28" i="2"/>
  <c r="BJ28" i="2" s="1"/>
  <c r="AY28" i="2"/>
  <c r="Z28" i="2"/>
  <c r="Y28" i="2"/>
  <c r="M28" i="2"/>
  <c r="AM28" i="2" s="1"/>
  <c r="BK28" i="2" s="1"/>
  <c r="H28" i="2"/>
  <c r="N28" i="2" s="1"/>
  <c r="AN28" i="2" s="1"/>
  <c r="BL28" i="2" s="1"/>
  <c r="G28" i="2"/>
  <c r="BJ27" i="2"/>
  <c r="AZ27" i="2"/>
  <c r="AY27" i="2"/>
  <c r="BI27" i="2" s="1"/>
  <c r="Z27" i="2"/>
  <c r="Y27" i="2"/>
  <c r="N27" i="2"/>
  <c r="AN27" i="2" s="1"/>
  <c r="BL27" i="2" s="1"/>
  <c r="H27" i="2"/>
  <c r="G27" i="2"/>
  <c r="M27" i="2" s="1"/>
  <c r="AM27" i="2" s="1"/>
  <c r="BI26" i="2"/>
  <c r="AZ26" i="2"/>
  <c r="BJ26" i="2" s="1"/>
  <c r="AY26" i="2"/>
  <c r="Z26" i="2"/>
  <c r="Y26" i="2"/>
  <c r="M26" i="2"/>
  <c r="AM26" i="2" s="1"/>
  <c r="BK26" i="2" s="1"/>
  <c r="H26" i="2"/>
  <c r="N26" i="2" s="1"/>
  <c r="AN26" i="2" s="1"/>
  <c r="BL26" i="2" s="1"/>
  <c r="G26" i="2"/>
  <c r="BJ25" i="2"/>
  <c r="AZ25" i="2"/>
  <c r="AY25" i="2"/>
  <c r="BI25" i="2" s="1"/>
  <c r="Z25" i="2"/>
  <c r="Y25" i="2"/>
  <c r="N25" i="2"/>
  <c r="AN25" i="2" s="1"/>
  <c r="BL25" i="2" s="1"/>
  <c r="H25" i="2"/>
  <c r="G25" i="2"/>
  <c r="M25" i="2" s="1"/>
  <c r="AM25" i="2" s="1"/>
  <c r="BI24" i="2"/>
  <c r="AZ24" i="2"/>
  <c r="BJ24" i="2" s="1"/>
  <c r="AY24" i="2"/>
  <c r="Z24" i="2"/>
  <c r="Y24" i="2"/>
  <c r="M24" i="2"/>
  <c r="AM24" i="2" s="1"/>
  <c r="BK24" i="2" s="1"/>
  <c r="H24" i="2"/>
  <c r="N24" i="2" s="1"/>
  <c r="AN24" i="2" s="1"/>
  <c r="BL24" i="2" s="1"/>
  <c r="G24" i="2"/>
  <c r="BJ23" i="2"/>
  <c r="AZ23" i="2"/>
  <c r="AY23" i="2"/>
  <c r="BI23" i="2" s="1"/>
  <c r="Z23" i="2"/>
  <c r="Y23" i="2"/>
  <c r="N23" i="2"/>
  <c r="AN23" i="2" s="1"/>
  <c r="BL23" i="2" s="1"/>
  <c r="H23" i="2"/>
  <c r="G23" i="2"/>
  <c r="M23" i="2" s="1"/>
  <c r="AM23" i="2" s="1"/>
  <c r="BI22" i="2"/>
  <c r="AZ22" i="2"/>
  <c r="BJ22" i="2" s="1"/>
  <c r="AY22" i="2"/>
  <c r="Z22" i="2"/>
  <c r="Y22" i="2"/>
  <c r="M22" i="2"/>
  <c r="AM22" i="2" s="1"/>
  <c r="BK22" i="2" s="1"/>
  <c r="H22" i="2"/>
  <c r="N22" i="2" s="1"/>
  <c r="AN22" i="2" s="1"/>
  <c r="BL22" i="2" s="1"/>
  <c r="G22" i="2"/>
  <c r="BJ21" i="2"/>
  <c r="AZ21" i="2"/>
  <c r="AY21" i="2"/>
  <c r="BI21" i="2" s="1"/>
  <c r="Z21" i="2"/>
  <c r="Y21" i="2"/>
  <c r="N21" i="2"/>
  <c r="AN21" i="2" s="1"/>
  <c r="BL21" i="2" s="1"/>
  <c r="H21" i="2"/>
  <c r="G21" i="2"/>
  <c r="M21" i="2" s="1"/>
  <c r="AM21" i="2" s="1"/>
  <c r="BI20" i="2"/>
  <c r="AZ20" i="2"/>
  <c r="BJ20" i="2" s="1"/>
  <c r="AY20" i="2"/>
  <c r="Z20" i="2"/>
  <c r="Y20" i="2"/>
  <c r="M20" i="2"/>
  <c r="AM20" i="2" s="1"/>
  <c r="BK20" i="2" s="1"/>
  <c r="H20" i="2"/>
  <c r="N20" i="2" s="1"/>
  <c r="AN20" i="2" s="1"/>
  <c r="BL20" i="2" s="1"/>
  <c r="G20" i="2"/>
  <c r="BJ19" i="2"/>
  <c r="AZ19" i="2"/>
  <c r="AY19" i="2"/>
  <c r="BI19" i="2" s="1"/>
  <c r="Z19" i="2"/>
  <c r="Y19" i="2"/>
  <c r="N19" i="2"/>
  <c r="AN19" i="2" s="1"/>
  <c r="BL19" i="2" s="1"/>
  <c r="H19" i="2"/>
  <c r="G19" i="2"/>
  <c r="M19" i="2" s="1"/>
  <c r="AM19" i="2" s="1"/>
  <c r="BI18" i="2"/>
  <c r="AZ18" i="2"/>
  <c r="BJ18" i="2" s="1"/>
  <c r="AY18" i="2"/>
  <c r="Z18" i="2"/>
  <c r="Y18" i="2"/>
  <c r="M18" i="2"/>
  <c r="AM18" i="2" s="1"/>
  <c r="BK18" i="2" s="1"/>
  <c r="H18" i="2"/>
  <c r="N18" i="2" s="1"/>
  <c r="AN18" i="2" s="1"/>
  <c r="BL18" i="2" s="1"/>
  <c r="G18" i="2"/>
  <c r="BJ17" i="2"/>
  <c r="AZ17" i="2"/>
  <c r="AY17" i="2"/>
  <c r="BI17" i="2" s="1"/>
  <c r="Z17" i="2"/>
  <c r="Y17" i="2"/>
  <c r="N17" i="2"/>
  <c r="AN17" i="2" s="1"/>
  <c r="BL17" i="2" s="1"/>
  <c r="H17" i="2"/>
  <c r="G17" i="2"/>
  <c r="M17" i="2" s="1"/>
  <c r="AM17" i="2" s="1"/>
  <c r="BI16" i="2"/>
  <c r="AZ16" i="2"/>
  <c r="BJ16" i="2" s="1"/>
  <c r="AY16" i="2"/>
  <c r="Z16" i="2"/>
  <c r="Y16" i="2"/>
  <c r="M16" i="2"/>
  <c r="AM16" i="2" s="1"/>
  <c r="BK16" i="2" s="1"/>
  <c r="H16" i="2"/>
  <c r="N16" i="2" s="1"/>
  <c r="AN16" i="2" s="1"/>
  <c r="BL16" i="2" s="1"/>
  <c r="G16" i="2"/>
  <c r="BJ15" i="2"/>
  <c r="AZ15" i="2"/>
  <c r="AY15" i="2"/>
  <c r="BI15" i="2" s="1"/>
  <c r="Z15" i="2"/>
  <c r="Y15" i="2"/>
  <c r="N15" i="2"/>
  <c r="AN15" i="2" s="1"/>
  <c r="BL15" i="2" s="1"/>
  <c r="H15" i="2"/>
  <c r="G15" i="2"/>
  <c r="M15" i="2" s="1"/>
  <c r="AM15" i="2" s="1"/>
  <c r="BI14" i="2"/>
  <c r="AZ14" i="2"/>
  <c r="BJ14" i="2" s="1"/>
  <c r="AY14" i="2"/>
  <c r="Z14" i="2"/>
  <c r="Y14" i="2"/>
  <c r="M14" i="2"/>
  <c r="AM14" i="2" s="1"/>
  <c r="BK14" i="2" s="1"/>
  <c r="H14" i="2"/>
  <c r="N14" i="2" s="1"/>
  <c r="AN14" i="2" s="1"/>
  <c r="BL14" i="2" s="1"/>
  <c r="G14" i="2"/>
  <c r="BJ13" i="2"/>
  <c r="AZ13" i="2"/>
  <c r="AY13" i="2"/>
  <c r="BI13" i="2" s="1"/>
  <c r="Z13" i="2"/>
  <c r="Y13" i="2"/>
  <c r="N13" i="2"/>
  <c r="AN13" i="2" s="1"/>
  <c r="BL13" i="2" s="1"/>
  <c r="H13" i="2"/>
  <c r="G13" i="2"/>
  <c r="M13" i="2" s="1"/>
  <c r="AM13" i="2" s="1"/>
  <c r="BI12" i="2"/>
  <c r="AZ12" i="2"/>
  <c r="BJ12" i="2" s="1"/>
  <c r="AY12" i="2"/>
  <c r="Z12" i="2"/>
  <c r="Y12" i="2"/>
  <c r="M12" i="2"/>
  <c r="AM12" i="2" s="1"/>
  <c r="BK12" i="2" s="1"/>
  <c r="H12" i="2"/>
  <c r="N12" i="2" s="1"/>
  <c r="AN12" i="2" s="1"/>
  <c r="BL12" i="2" s="1"/>
  <c r="G12" i="2"/>
  <c r="BJ11" i="2"/>
  <c r="AZ11" i="2"/>
  <c r="AY11" i="2"/>
  <c r="BI11" i="2" s="1"/>
  <c r="Z11" i="2"/>
  <c r="Y11" i="2"/>
  <c r="N11" i="2"/>
  <c r="AN11" i="2" s="1"/>
  <c r="BL11" i="2" s="1"/>
  <c r="H11" i="2"/>
  <c r="G11" i="2"/>
  <c r="M11" i="2" s="1"/>
  <c r="AM11" i="2" s="1"/>
  <c r="BI10" i="2"/>
  <c r="AZ10" i="2"/>
  <c r="BJ10" i="2" s="1"/>
  <c r="AY10" i="2"/>
  <c r="Z10" i="2"/>
  <c r="Y10" i="2"/>
  <c r="M10" i="2"/>
  <c r="AM10" i="2" s="1"/>
  <c r="BK10" i="2" s="1"/>
  <c r="H10" i="2"/>
  <c r="N10" i="2" s="1"/>
  <c r="AN10" i="2" s="1"/>
  <c r="BL10" i="2" s="1"/>
  <c r="G10" i="2"/>
  <c r="BJ9" i="2"/>
  <c r="AZ9" i="2"/>
  <c r="AY9" i="2"/>
  <c r="BI9" i="2" s="1"/>
  <c r="Z9" i="2"/>
  <c r="Y9" i="2"/>
  <c r="N9" i="2"/>
  <c r="AN9" i="2" s="1"/>
  <c r="BL9" i="2" s="1"/>
  <c r="H9" i="2"/>
  <c r="G9" i="2"/>
  <c r="M9" i="2" s="1"/>
  <c r="AM9" i="2" s="1"/>
  <c r="BI8" i="2"/>
  <c r="AZ8" i="2"/>
  <c r="BJ8" i="2" s="1"/>
  <c r="AY8" i="2"/>
  <c r="Z8" i="2"/>
  <c r="Y8" i="2"/>
  <c r="M8" i="2"/>
  <c r="AM8" i="2" s="1"/>
  <c r="BK8" i="2" s="1"/>
  <c r="H8" i="2"/>
  <c r="N8" i="2" s="1"/>
  <c r="AN8" i="2" s="1"/>
  <c r="BL8" i="2" s="1"/>
  <c r="G8" i="2"/>
  <c r="BJ7" i="2"/>
  <c r="AZ7" i="2"/>
  <c r="AY7" i="2"/>
  <c r="BI7" i="2" s="1"/>
  <c r="Z7" i="2"/>
  <c r="Y7" i="2"/>
  <c r="N7" i="2"/>
  <c r="AN7" i="2" s="1"/>
  <c r="BL7" i="2" s="1"/>
  <c r="H7" i="2"/>
  <c r="G7" i="2"/>
  <c r="M7" i="2" s="1"/>
  <c r="AM7" i="2" s="1"/>
  <c r="BH52" i="1"/>
  <c r="BG52" i="1"/>
  <c r="BF52" i="1"/>
  <c r="BE52" i="1"/>
  <c r="BD52" i="1"/>
  <c r="BC52" i="1"/>
  <c r="BB52" i="1"/>
  <c r="BA52" i="1"/>
  <c r="AX52" i="1"/>
  <c r="AW52" i="1"/>
  <c r="AV52" i="1"/>
  <c r="AZ52" i="1" s="1"/>
  <c r="AU52" i="1"/>
  <c r="AT52" i="1"/>
  <c r="AS52" i="1"/>
  <c r="AY52" i="1" s="1"/>
  <c r="BI52" i="1" s="1"/>
  <c r="AR52" i="1"/>
  <c r="BJ52" i="1" s="1"/>
  <c r="AQ52" i="1"/>
  <c r="AP52" i="1"/>
  <c r="AO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X52" i="1"/>
  <c r="W52" i="1"/>
  <c r="V52" i="1"/>
  <c r="U52" i="1"/>
  <c r="T52" i="1"/>
  <c r="S52" i="1"/>
  <c r="R52" i="1"/>
  <c r="Q52" i="1"/>
  <c r="Y52" i="1" s="1"/>
  <c r="P52" i="1"/>
  <c r="Z52" i="1" s="1"/>
  <c r="O52" i="1"/>
  <c r="L52" i="1"/>
  <c r="K52" i="1"/>
  <c r="J52" i="1"/>
  <c r="I52" i="1"/>
  <c r="F52" i="1"/>
  <c r="E52" i="1"/>
  <c r="D52" i="1"/>
  <c r="H52" i="1" s="1"/>
  <c r="N52" i="1" s="1"/>
  <c r="AN52" i="1" s="1"/>
  <c r="BL52" i="1" s="1"/>
  <c r="C52" i="1"/>
  <c r="G52" i="1" s="1"/>
  <c r="M52" i="1" s="1"/>
  <c r="BJ51" i="1"/>
  <c r="AZ51" i="1"/>
  <c r="AY51" i="1"/>
  <c r="BI51" i="1" s="1"/>
  <c r="Z51" i="1"/>
  <c r="Y51" i="1"/>
  <c r="N51" i="1"/>
  <c r="AN51" i="1" s="1"/>
  <c r="BL51" i="1" s="1"/>
  <c r="H51" i="1"/>
  <c r="G51" i="1"/>
  <c r="M51" i="1" s="1"/>
  <c r="AM51" i="1" s="1"/>
  <c r="BI50" i="1"/>
  <c r="AZ50" i="1"/>
  <c r="BJ50" i="1" s="1"/>
  <c r="AY50" i="1"/>
  <c r="Z50" i="1"/>
  <c r="Y50" i="1"/>
  <c r="M50" i="1"/>
  <c r="AM50" i="1" s="1"/>
  <c r="BK50" i="1" s="1"/>
  <c r="H50" i="1"/>
  <c r="N50" i="1" s="1"/>
  <c r="AN50" i="1" s="1"/>
  <c r="BL50" i="1" s="1"/>
  <c r="G50" i="1"/>
  <c r="BJ49" i="1"/>
  <c r="AZ49" i="1"/>
  <c r="AY49" i="1"/>
  <c r="BI49" i="1" s="1"/>
  <c r="Z49" i="1"/>
  <c r="Y49" i="1"/>
  <c r="N49" i="1"/>
  <c r="AN49" i="1" s="1"/>
  <c r="BL49" i="1" s="1"/>
  <c r="H49" i="1"/>
  <c r="G49" i="1"/>
  <c r="M49" i="1" s="1"/>
  <c r="AM49" i="1" s="1"/>
  <c r="BI48" i="1"/>
  <c r="AZ48" i="1"/>
  <c r="BJ48" i="1" s="1"/>
  <c r="AY48" i="1"/>
  <c r="Z48" i="1"/>
  <c r="Y48" i="1"/>
  <c r="M48" i="1"/>
  <c r="AM48" i="1" s="1"/>
  <c r="BK48" i="1" s="1"/>
  <c r="H48" i="1"/>
  <c r="N48" i="1" s="1"/>
  <c r="AN48" i="1" s="1"/>
  <c r="BL48" i="1" s="1"/>
  <c r="G48" i="1"/>
  <c r="BJ47" i="1"/>
  <c r="AZ47" i="1"/>
  <c r="AY47" i="1"/>
  <c r="BI47" i="1" s="1"/>
  <c r="Z47" i="1"/>
  <c r="Y47" i="1"/>
  <c r="N47" i="1"/>
  <c r="AN47" i="1" s="1"/>
  <c r="BL47" i="1" s="1"/>
  <c r="H47" i="1"/>
  <c r="G47" i="1"/>
  <c r="M47" i="1" s="1"/>
  <c r="AM47" i="1" s="1"/>
  <c r="BI46" i="1"/>
  <c r="AZ46" i="1"/>
  <c r="BJ46" i="1" s="1"/>
  <c r="AY46" i="1"/>
  <c r="Z46" i="1"/>
  <c r="Y46" i="1"/>
  <c r="M46" i="1"/>
  <c r="AM46" i="1" s="1"/>
  <c r="BK46" i="1" s="1"/>
  <c r="H46" i="1"/>
  <c r="N46" i="1" s="1"/>
  <c r="AN46" i="1" s="1"/>
  <c r="BL46" i="1" s="1"/>
  <c r="G46" i="1"/>
  <c r="BJ45" i="1"/>
  <c r="AZ45" i="1"/>
  <c r="AY45" i="1"/>
  <c r="BI45" i="1" s="1"/>
  <c r="Z45" i="1"/>
  <c r="Y45" i="1"/>
  <c r="N45" i="1"/>
  <c r="AN45" i="1" s="1"/>
  <c r="BL45" i="1" s="1"/>
  <c r="H45" i="1"/>
  <c r="G45" i="1"/>
  <c r="M45" i="1" s="1"/>
  <c r="AM45" i="1" s="1"/>
  <c r="BI44" i="1"/>
  <c r="AZ44" i="1"/>
  <c r="BJ44" i="1" s="1"/>
  <c r="AY44" i="1"/>
  <c r="Z44" i="1"/>
  <c r="Y44" i="1"/>
  <c r="M44" i="1"/>
  <c r="AM44" i="1" s="1"/>
  <c r="BK44" i="1" s="1"/>
  <c r="H44" i="1"/>
  <c r="N44" i="1" s="1"/>
  <c r="AN44" i="1" s="1"/>
  <c r="BL44" i="1" s="1"/>
  <c r="G44" i="1"/>
  <c r="BJ43" i="1"/>
  <c r="AZ43" i="1"/>
  <c r="AY43" i="1"/>
  <c r="BI43" i="1" s="1"/>
  <c r="Z43" i="1"/>
  <c r="Y43" i="1"/>
  <c r="N43" i="1"/>
  <c r="AN43" i="1" s="1"/>
  <c r="BL43" i="1" s="1"/>
  <c r="H43" i="1"/>
  <c r="G43" i="1"/>
  <c r="M43" i="1" s="1"/>
  <c r="AM43" i="1" s="1"/>
  <c r="BI42" i="1"/>
  <c r="AZ42" i="1"/>
  <c r="BJ42" i="1" s="1"/>
  <c r="AY42" i="1"/>
  <c r="Z42" i="1"/>
  <c r="Y42" i="1"/>
  <c r="M42" i="1"/>
  <c r="AM42" i="1" s="1"/>
  <c r="BK42" i="1" s="1"/>
  <c r="H42" i="1"/>
  <c r="N42" i="1" s="1"/>
  <c r="AN42" i="1" s="1"/>
  <c r="BL42" i="1" s="1"/>
  <c r="G42" i="1"/>
  <c r="BJ41" i="1"/>
  <c r="AZ41" i="1"/>
  <c r="AY41" i="1"/>
  <c r="BI41" i="1" s="1"/>
  <c r="Z41" i="1"/>
  <c r="Y41" i="1"/>
  <c r="N41" i="1"/>
  <c r="AN41" i="1" s="1"/>
  <c r="BL41" i="1" s="1"/>
  <c r="H41" i="1"/>
  <c r="G41" i="1"/>
  <c r="M41" i="1" s="1"/>
  <c r="AM41" i="1" s="1"/>
  <c r="BI40" i="1"/>
  <c r="AZ40" i="1"/>
  <c r="BJ40" i="1" s="1"/>
  <c r="AY40" i="1"/>
  <c r="Z40" i="1"/>
  <c r="Y40" i="1"/>
  <c r="M40" i="1"/>
  <c r="AM40" i="1" s="1"/>
  <c r="BK40" i="1" s="1"/>
  <c r="H40" i="1"/>
  <c r="N40" i="1" s="1"/>
  <c r="AN40" i="1" s="1"/>
  <c r="BL40" i="1" s="1"/>
  <c r="G40" i="1"/>
  <c r="BJ39" i="1"/>
  <c r="AZ39" i="1"/>
  <c r="AY39" i="1"/>
  <c r="BI39" i="1" s="1"/>
  <c r="Z39" i="1"/>
  <c r="Y39" i="1"/>
  <c r="N39" i="1"/>
  <c r="AN39" i="1" s="1"/>
  <c r="BL39" i="1" s="1"/>
  <c r="H39" i="1"/>
  <c r="G39" i="1"/>
  <c r="M39" i="1" s="1"/>
  <c r="AM39" i="1" s="1"/>
  <c r="BI38" i="1"/>
  <c r="AZ38" i="1"/>
  <c r="BJ38" i="1" s="1"/>
  <c r="AY38" i="1"/>
  <c r="Z38" i="1"/>
  <c r="Y38" i="1"/>
  <c r="M38" i="1"/>
  <c r="AM38" i="1" s="1"/>
  <c r="BK38" i="1" s="1"/>
  <c r="H38" i="1"/>
  <c r="N38" i="1" s="1"/>
  <c r="AN38" i="1" s="1"/>
  <c r="BL38" i="1" s="1"/>
  <c r="G38" i="1"/>
  <c r="BJ37" i="1"/>
  <c r="AZ37" i="1"/>
  <c r="AY37" i="1"/>
  <c r="BI37" i="1" s="1"/>
  <c r="Z37" i="1"/>
  <c r="Y37" i="1"/>
  <c r="N37" i="1"/>
  <c r="AN37" i="1" s="1"/>
  <c r="BL37" i="1" s="1"/>
  <c r="H37" i="1"/>
  <c r="G37" i="1"/>
  <c r="M37" i="1" s="1"/>
  <c r="AM37" i="1" s="1"/>
  <c r="BI36" i="1"/>
  <c r="AZ36" i="1"/>
  <c r="BJ36" i="1" s="1"/>
  <c r="AY36" i="1"/>
  <c r="Z36" i="1"/>
  <c r="Y36" i="1"/>
  <c r="M36" i="1"/>
  <c r="AM36" i="1" s="1"/>
  <c r="BK36" i="1" s="1"/>
  <c r="H36" i="1"/>
  <c r="N36" i="1" s="1"/>
  <c r="AN36" i="1" s="1"/>
  <c r="BL36" i="1" s="1"/>
  <c r="G36" i="1"/>
  <c r="BJ35" i="1"/>
  <c r="AZ35" i="1"/>
  <c r="AY35" i="1"/>
  <c r="BI35" i="1" s="1"/>
  <c r="Z35" i="1"/>
  <c r="Y35" i="1"/>
  <c r="N35" i="1"/>
  <c r="AN35" i="1" s="1"/>
  <c r="BL35" i="1" s="1"/>
  <c r="H35" i="1"/>
  <c r="G35" i="1"/>
  <c r="M35" i="1" s="1"/>
  <c r="AM35" i="1" s="1"/>
  <c r="BI34" i="1"/>
  <c r="AZ34" i="1"/>
  <c r="BJ34" i="1" s="1"/>
  <c r="AY34" i="1"/>
  <c r="Z34" i="1"/>
  <c r="Y34" i="1"/>
  <c r="M34" i="1"/>
  <c r="AM34" i="1" s="1"/>
  <c r="BK34" i="1" s="1"/>
  <c r="H34" i="1"/>
  <c r="N34" i="1" s="1"/>
  <c r="AN34" i="1" s="1"/>
  <c r="BL34" i="1" s="1"/>
  <c r="G34" i="1"/>
  <c r="BJ33" i="1"/>
  <c r="AZ33" i="1"/>
  <c r="AY33" i="1"/>
  <c r="BI33" i="1" s="1"/>
  <c r="Z33" i="1"/>
  <c r="Y33" i="1"/>
  <c r="N33" i="1"/>
  <c r="AN33" i="1" s="1"/>
  <c r="BL33" i="1" s="1"/>
  <c r="H33" i="1"/>
  <c r="G33" i="1"/>
  <c r="M33" i="1" s="1"/>
  <c r="AM33" i="1" s="1"/>
  <c r="BI32" i="1"/>
  <c r="AZ32" i="1"/>
  <c r="BJ32" i="1" s="1"/>
  <c r="AY32" i="1"/>
  <c r="Z32" i="1"/>
  <c r="Y32" i="1"/>
  <c r="M32" i="1"/>
  <c r="AM32" i="1" s="1"/>
  <c r="BK32" i="1" s="1"/>
  <c r="H32" i="1"/>
  <c r="N32" i="1" s="1"/>
  <c r="AN32" i="1" s="1"/>
  <c r="BL32" i="1" s="1"/>
  <c r="G32" i="1"/>
  <c r="BJ31" i="1"/>
  <c r="AZ31" i="1"/>
  <c r="AY31" i="1"/>
  <c r="BI31" i="1" s="1"/>
  <c r="Z31" i="1"/>
  <c r="Y31" i="1"/>
  <c r="N31" i="1"/>
  <c r="AN31" i="1" s="1"/>
  <c r="BL31" i="1" s="1"/>
  <c r="H31" i="1"/>
  <c r="G31" i="1"/>
  <c r="M31" i="1" s="1"/>
  <c r="AM31" i="1" s="1"/>
  <c r="BI30" i="1"/>
  <c r="AZ30" i="1"/>
  <c r="BJ30" i="1" s="1"/>
  <c r="AY30" i="1"/>
  <c r="Z30" i="1"/>
  <c r="Y30" i="1"/>
  <c r="M30" i="1"/>
  <c r="AM30" i="1" s="1"/>
  <c r="BK30" i="1" s="1"/>
  <c r="H30" i="1"/>
  <c r="N30" i="1" s="1"/>
  <c r="AN30" i="1" s="1"/>
  <c r="BL30" i="1" s="1"/>
  <c r="G30" i="1"/>
  <c r="BJ29" i="1"/>
  <c r="AZ29" i="1"/>
  <c r="AY29" i="1"/>
  <c r="BI29" i="1" s="1"/>
  <c r="Z29" i="1"/>
  <c r="Y29" i="1"/>
  <c r="N29" i="1"/>
  <c r="AN29" i="1" s="1"/>
  <c r="BL29" i="1" s="1"/>
  <c r="H29" i="1"/>
  <c r="G29" i="1"/>
  <c r="M29" i="1" s="1"/>
  <c r="AM29" i="1" s="1"/>
  <c r="BI28" i="1"/>
  <c r="AZ28" i="1"/>
  <c r="BJ28" i="1" s="1"/>
  <c r="AY28" i="1"/>
  <c r="Z28" i="1"/>
  <c r="Y28" i="1"/>
  <c r="M28" i="1"/>
  <c r="AM28" i="1" s="1"/>
  <c r="BK28" i="1" s="1"/>
  <c r="H28" i="1"/>
  <c r="N28" i="1" s="1"/>
  <c r="AN28" i="1" s="1"/>
  <c r="BL28" i="1" s="1"/>
  <c r="G28" i="1"/>
  <c r="BJ27" i="1"/>
  <c r="AZ27" i="1"/>
  <c r="AY27" i="1"/>
  <c r="BI27" i="1" s="1"/>
  <c r="Z27" i="1"/>
  <c r="Y27" i="1"/>
  <c r="N27" i="1"/>
  <c r="AN27" i="1" s="1"/>
  <c r="BL27" i="1" s="1"/>
  <c r="H27" i="1"/>
  <c r="G27" i="1"/>
  <c r="M27" i="1" s="1"/>
  <c r="AM27" i="1" s="1"/>
  <c r="BI26" i="1"/>
  <c r="AZ26" i="1"/>
  <c r="BJ26" i="1" s="1"/>
  <c r="AY26" i="1"/>
  <c r="Z26" i="1"/>
  <c r="Y26" i="1"/>
  <c r="M26" i="1"/>
  <c r="AM26" i="1" s="1"/>
  <c r="BK26" i="1" s="1"/>
  <c r="H26" i="1"/>
  <c r="N26" i="1" s="1"/>
  <c r="AN26" i="1" s="1"/>
  <c r="BL26" i="1" s="1"/>
  <c r="G26" i="1"/>
  <c r="BJ25" i="1"/>
  <c r="AZ25" i="1"/>
  <c r="AY25" i="1"/>
  <c r="BI25" i="1" s="1"/>
  <c r="Z25" i="1"/>
  <c r="Y25" i="1"/>
  <c r="N25" i="1"/>
  <c r="AN25" i="1" s="1"/>
  <c r="BL25" i="1" s="1"/>
  <c r="H25" i="1"/>
  <c r="G25" i="1"/>
  <c r="M25" i="1" s="1"/>
  <c r="AM25" i="1" s="1"/>
  <c r="BI24" i="1"/>
  <c r="AZ24" i="1"/>
  <c r="BJ24" i="1" s="1"/>
  <c r="AY24" i="1"/>
  <c r="Z24" i="1"/>
  <c r="Y24" i="1"/>
  <c r="M24" i="1"/>
  <c r="AM24" i="1" s="1"/>
  <c r="BK24" i="1" s="1"/>
  <c r="H24" i="1"/>
  <c r="N24" i="1" s="1"/>
  <c r="AN24" i="1" s="1"/>
  <c r="BL24" i="1" s="1"/>
  <c r="G24" i="1"/>
  <c r="BJ23" i="1"/>
  <c r="AZ23" i="1"/>
  <c r="AY23" i="1"/>
  <c r="BI23" i="1" s="1"/>
  <c r="Z23" i="1"/>
  <c r="Y23" i="1"/>
  <c r="N23" i="1"/>
  <c r="AN23" i="1" s="1"/>
  <c r="BL23" i="1" s="1"/>
  <c r="H23" i="1"/>
  <c r="G23" i="1"/>
  <c r="M23" i="1" s="1"/>
  <c r="AM23" i="1" s="1"/>
  <c r="BI22" i="1"/>
  <c r="AZ22" i="1"/>
  <c r="BJ22" i="1" s="1"/>
  <c r="AY22" i="1"/>
  <c r="Z22" i="1"/>
  <c r="Y22" i="1"/>
  <c r="M22" i="1"/>
  <c r="AM22" i="1" s="1"/>
  <c r="BK22" i="1" s="1"/>
  <c r="H22" i="1"/>
  <c r="N22" i="1" s="1"/>
  <c r="AN22" i="1" s="1"/>
  <c r="BL22" i="1" s="1"/>
  <c r="G22" i="1"/>
  <c r="BJ21" i="1"/>
  <c r="AZ21" i="1"/>
  <c r="AY21" i="1"/>
  <c r="BI21" i="1" s="1"/>
  <c r="Z21" i="1"/>
  <c r="Y21" i="1"/>
  <c r="N21" i="1"/>
  <c r="AN21" i="1" s="1"/>
  <c r="BL21" i="1" s="1"/>
  <c r="H21" i="1"/>
  <c r="G21" i="1"/>
  <c r="M21" i="1" s="1"/>
  <c r="AM21" i="1" s="1"/>
  <c r="BI20" i="1"/>
  <c r="AZ20" i="1"/>
  <c r="BJ20" i="1" s="1"/>
  <c r="AY20" i="1"/>
  <c r="Z20" i="1"/>
  <c r="Y20" i="1"/>
  <c r="M20" i="1"/>
  <c r="AM20" i="1" s="1"/>
  <c r="BK20" i="1" s="1"/>
  <c r="H20" i="1"/>
  <c r="N20" i="1" s="1"/>
  <c r="AN20" i="1" s="1"/>
  <c r="BL20" i="1" s="1"/>
  <c r="G20" i="1"/>
  <c r="BJ19" i="1"/>
  <c r="AZ19" i="1"/>
  <c r="AY19" i="1"/>
  <c r="BI19" i="1" s="1"/>
  <c r="Z19" i="1"/>
  <c r="Y19" i="1"/>
  <c r="N19" i="1"/>
  <c r="AN19" i="1" s="1"/>
  <c r="BL19" i="1" s="1"/>
  <c r="H19" i="1"/>
  <c r="G19" i="1"/>
  <c r="M19" i="1" s="1"/>
  <c r="AM19" i="1" s="1"/>
  <c r="BI18" i="1"/>
  <c r="AZ18" i="1"/>
  <c r="BJ18" i="1" s="1"/>
  <c r="AY18" i="1"/>
  <c r="Z18" i="1"/>
  <c r="Y18" i="1"/>
  <c r="M18" i="1"/>
  <c r="AM18" i="1" s="1"/>
  <c r="BK18" i="1" s="1"/>
  <c r="H18" i="1"/>
  <c r="N18" i="1" s="1"/>
  <c r="AN18" i="1" s="1"/>
  <c r="BL18" i="1" s="1"/>
  <c r="G18" i="1"/>
  <c r="BJ17" i="1"/>
  <c r="AZ17" i="1"/>
  <c r="AY17" i="1"/>
  <c r="BI17" i="1" s="1"/>
  <c r="Z17" i="1"/>
  <c r="Y17" i="1"/>
  <c r="N17" i="1"/>
  <c r="AN17" i="1" s="1"/>
  <c r="BL17" i="1" s="1"/>
  <c r="H17" i="1"/>
  <c r="G17" i="1"/>
  <c r="M17" i="1" s="1"/>
  <c r="AM17" i="1" s="1"/>
  <c r="BI16" i="1"/>
  <c r="AZ16" i="1"/>
  <c r="BJ16" i="1" s="1"/>
  <c r="AY16" i="1"/>
  <c r="AM16" i="1"/>
  <c r="BK16" i="1" s="1"/>
  <c r="Z16" i="1"/>
  <c r="Y16" i="1"/>
  <c r="M16" i="1"/>
  <c r="H16" i="1"/>
  <c r="N16" i="1" s="1"/>
  <c r="AN16" i="1" s="1"/>
  <c r="G16" i="1"/>
  <c r="BJ15" i="1"/>
  <c r="AZ15" i="1"/>
  <c r="AY15" i="1"/>
  <c r="BI15" i="1" s="1"/>
  <c r="Z15" i="1"/>
  <c r="Y15" i="1"/>
  <c r="N15" i="1"/>
  <c r="AN15" i="1" s="1"/>
  <c r="BL15" i="1" s="1"/>
  <c r="H15" i="1"/>
  <c r="G15" i="1"/>
  <c r="M15" i="1" s="1"/>
  <c r="AM15" i="1" s="1"/>
  <c r="BI14" i="1"/>
  <c r="AZ14" i="1"/>
  <c r="BJ14" i="1" s="1"/>
  <c r="AY14" i="1"/>
  <c r="Z14" i="1"/>
  <c r="Y14" i="1"/>
  <c r="M14" i="1"/>
  <c r="AM14" i="1" s="1"/>
  <c r="BK14" i="1" s="1"/>
  <c r="H14" i="1"/>
  <c r="N14" i="1" s="1"/>
  <c r="AN14" i="1" s="1"/>
  <c r="G14" i="1"/>
  <c r="BJ13" i="1"/>
  <c r="AZ13" i="1"/>
  <c r="AY13" i="1"/>
  <c r="BI13" i="1" s="1"/>
  <c r="Z13" i="1"/>
  <c r="Y13" i="1"/>
  <c r="N13" i="1"/>
  <c r="AN13" i="1" s="1"/>
  <c r="BL13" i="1" s="1"/>
  <c r="H13" i="1"/>
  <c r="G13" i="1"/>
  <c r="M13" i="1" s="1"/>
  <c r="AM13" i="1" s="1"/>
  <c r="BI12" i="1"/>
  <c r="AZ12" i="1"/>
  <c r="BJ12" i="1" s="1"/>
  <c r="AY12" i="1"/>
  <c r="Z12" i="1"/>
  <c r="Y12" i="1"/>
  <c r="M12" i="1"/>
  <c r="AM12" i="1" s="1"/>
  <c r="BK12" i="1" s="1"/>
  <c r="H12" i="1"/>
  <c r="N12" i="1" s="1"/>
  <c r="AN12" i="1" s="1"/>
  <c r="G12" i="1"/>
  <c r="BJ11" i="1"/>
  <c r="AZ11" i="1"/>
  <c r="AY11" i="1"/>
  <c r="BI11" i="1" s="1"/>
  <c r="Z11" i="1"/>
  <c r="Y11" i="1"/>
  <c r="N11" i="1"/>
  <c r="AN11" i="1" s="1"/>
  <c r="BL11" i="1" s="1"/>
  <c r="H11" i="1"/>
  <c r="G11" i="1"/>
  <c r="M11" i="1" s="1"/>
  <c r="AM11" i="1" s="1"/>
  <c r="BI10" i="1"/>
  <c r="AZ10" i="1"/>
  <c r="BJ10" i="1" s="1"/>
  <c r="AY10" i="1"/>
  <c r="Z10" i="1"/>
  <c r="Y10" i="1"/>
  <c r="M10" i="1"/>
  <c r="AM10" i="1" s="1"/>
  <c r="BK10" i="1" s="1"/>
  <c r="H10" i="1"/>
  <c r="N10" i="1" s="1"/>
  <c r="AN10" i="1" s="1"/>
  <c r="G10" i="1"/>
  <c r="BJ9" i="1"/>
  <c r="AZ9" i="1"/>
  <c r="AY9" i="1"/>
  <c r="BI9" i="1" s="1"/>
  <c r="Z9" i="1"/>
  <c r="Y9" i="1"/>
  <c r="N9" i="1"/>
  <c r="AN9" i="1" s="1"/>
  <c r="BL9" i="1" s="1"/>
  <c r="H9" i="1"/>
  <c r="G9" i="1"/>
  <c r="M9" i="1" s="1"/>
  <c r="AM9" i="1" s="1"/>
  <c r="BI8" i="1"/>
  <c r="AZ8" i="1"/>
  <c r="BJ8" i="1" s="1"/>
  <c r="AY8" i="1"/>
  <c r="Z8" i="1"/>
  <c r="Y8" i="1"/>
  <c r="M8" i="1"/>
  <c r="AM8" i="1" s="1"/>
  <c r="BK8" i="1" s="1"/>
  <c r="H8" i="1"/>
  <c r="N8" i="1" s="1"/>
  <c r="AN8" i="1" s="1"/>
  <c r="G8" i="1"/>
  <c r="BJ7" i="1"/>
  <c r="AZ7" i="1"/>
  <c r="AY7" i="1"/>
  <c r="BI7" i="1" s="1"/>
  <c r="AN7" i="1"/>
  <c r="BL7" i="1" s="1"/>
  <c r="Z7" i="1"/>
  <c r="Y7" i="1"/>
  <c r="N7" i="1"/>
  <c r="H7" i="1"/>
  <c r="G7" i="1"/>
  <c r="M7" i="1" s="1"/>
  <c r="AM7" i="1" s="1"/>
  <c r="BK7" i="1" s="1"/>
  <c r="BK12" i="4" l="1"/>
  <c r="BK9" i="1"/>
  <c r="BK11" i="1"/>
  <c r="BK13" i="1"/>
  <c r="BK15" i="1"/>
  <c r="BL8" i="1"/>
  <c r="BL10" i="1"/>
  <c r="BL12" i="1"/>
  <c r="BL14" i="1"/>
  <c r="BL16" i="1"/>
  <c r="BK17" i="1"/>
  <c r="BK19" i="1"/>
  <c r="BK21" i="1"/>
  <c r="BK23" i="1"/>
  <c r="BK25" i="1"/>
  <c r="BK27" i="1"/>
  <c r="BK29" i="1"/>
  <c r="BK31" i="1"/>
  <c r="BK33" i="1"/>
  <c r="BK35" i="1"/>
  <c r="BK37" i="1"/>
  <c r="BK39" i="1"/>
  <c r="BK41" i="1"/>
  <c r="BK43" i="1"/>
  <c r="BK45" i="1"/>
  <c r="BK47" i="1"/>
  <c r="BK49" i="1"/>
  <c r="BK51" i="1"/>
  <c r="AM52" i="1"/>
  <c r="BK52" i="1" s="1"/>
  <c r="BK7" i="2"/>
  <c r="BK9" i="2"/>
  <c r="BK11" i="2"/>
  <c r="BK13" i="2"/>
  <c r="BK15" i="2"/>
  <c r="BK17" i="2"/>
  <c r="BK19" i="2"/>
  <c r="BK21" i="2"/>
  <c r="BK23" i="2"/>
  <c r="BK25" i="2"/>
  <c r="BK27" i="2"/>
  <c r="BK29" i="2"/>
  <c r="BK31" i="2"/>
  <c r="BK33" i="2"/>
  <c r="BK35" i="2"/>
  <c r="BK37" i="2"/>
  <c r="BK39" i="2"/>
  <c r="BK41" i="2"/>
  <c r="BK43" i="2"/>
  <c r="BK45" i="2"/>
  <c r="BK47" i="2"/>
  <c r="BK49" i="2"/>
  <c r="BK51" i="2"/>
  <c r="AM52" i="2"/>
  <c r="BK52" i="2" s="1"/>
  <c r="BK7" i="3"/>
  <c r="BK9" i="3"/>
  <c r="BK11" i="3"/>
  <c r="BK13" i="3"/>
  <c r="BK15" i="3"/>
  <c r="BK17" i="3"/>
  <c r="BK19" i="3"/>
  <c r="BK21" i="3"/>
  <c r="BK23" i="3"/>
  <c r="BK25" i="3"/>
  <c r="BK27" i="3"/>
  <c r="BK29" i="3"/>
  <c r="BK8" i="4"/>
  <c r="AN7" i="4"/>
  <c r="BL7" i="4" s="1"/>
  <c r="AN9" i="4"/>
  <c r="BL9" i="4" s="1"/>
  <c r="AN11" i="4"/>
  <c r="BL11" i="4" s="1"/>
  <c r="AN13" i="4"/>
  <c r="BL13" i="4" s="1"/>
  <c r="AM16" i="4"/>
  <c r="BK16" i="4" s="1"/>
  <c r="BK24" i="4"/>
  <c r="BK26" i="4"/>
  <c r="BK28" i="4"/>
  <c r="BK30" i="4"/>
  <c r="BK20" i="4"/>
  <c r="BL9" i="5"/>
  <c r="BL13" i="5"/>
  <c r="BL17" i="5"/>
  <c r="BL21" i="5"/>
  <c r="BL25" i="5"/>
  <c r="BL29" i="5"/>
  <c r="BL33" i="5"/>
  <c r="BL37" i="5"/>
  <c r="BK19" i="4"/>
  <c r="BK23" i="4"/>
  <c r="BL24" i="4"/>
  <c r="BK25" i="4"/>
  <c r="BL26" i="4"/>
  <c r="BK27" i="4"/>
  <c r="BL28" i="4"/>
  <c r="BK29" i="4"/>
  <c r="BL30" i="4"/>
  <c r="BK31" i="4"/>
  <c r="BK33" i="4"/>
  <c r="BK35" i="4"/>
  <c r="BK37" i="4"/>
  <c r="BK39" i="4"/>
  <c r="BK41" i="4"/>
  <c r="BK43" i="4"/>
  <c r="BK45" i="4"/>
  <c r="BK47" i="4"/>
  <c r="BK49" i="4"/>
  <c r="BK51" i="4"/>
  <c r="AN15" i="4"/>
  <c r="BL15" i="4" s="1"/>
  <c r="AN17" i="4"/>
  <c r="BL17" i="4" s="1"/>
  <c r="AN19" i="4"/>
  <c r="BL19" i="4" s="1"/>
  <c r="AN21" i="4"/>
  <c r="BL21" i="4" s="1"/>
  <c r="AN23" i="4"/>
  <c r="BL23" i="4" s="1"/>
  <c r="AN25" i="4"/>
  <c r="BL25" i="4" s="1"/>
  <c r="AN27" i="4"/>
  <c r="BL27" i="4" s="1"/>
  <c r="AN29" i="4"/>
  <c r="BL29" i="4" s="1"/>
  <c r="AN31" i="4"/>
  <c r="BL31" i="4" s="1"/>
  <c r="AM32" i="4"/>
  <c r="BK32" i="4" s="1"/>
  <c r="BL35" i="4"/>
  <c r="AM36" i="4"/>
  <c r="BK36" i="4" s="1"/>
  <c r="BL39" i="4"/>
  <c r="AM40" i="4"/>
  <c r="BK40" i="4" s="1"/>
  <c r="BL43" i="4"/>
  <c r="AM44" i="4"/>
  <c r="BK44" i="4" s="1"/>
  <c r="BL47" i="4"/>
  <c r="AM48" i="4"/>
  <c r="BK48" i="4" s="1"/>
  <c r="BL51" i="4"/>
  <c r="BL9" i="6"/>
  <c r="AM10" i="6"/>
  <c r="BK10" i="6" s="1"/>
  <c r="BL13" i="6"/>
  <c r="AM14" i="6"/>
  <c r="BK14" i="6" s="1"/>
  <c r="BL17" i="6"/>
  <c r="AM18" i="6"/>
  <c r="BK18" i="6" s="1"/>
  <c r="BL21" i="6"/>
  <c r="AM22" i="6"/>
  <c r="BK22" i="6" s="1"/>
  <c r="BL25" i="6"/>
  <c r="AM26" i="6"/>
  <c r="BK26" i="6" s="1"/>
  <c r="BL29" i="6"/>
  <c r="AM30" i="6"/>
  <c r="BK30" i="6" s="1"/>
  <c r="BL33" i="6"/>
  <c r="AM34" i="6"/>
  <c r="BK34" i="6" s="1"/>
  <c r="BL37" i="6"/>
  <c r="AM38" i="6"/>
  <c r="BK38" i="6" s="1"/>
  <c r="BL41" i="6"/>
  <c r="AM42" i="6"/>
  <c r="BK42" i="6" s="1"/>
  <c r="BL45" i="6"/>
  <c r="AM46" i="6"/>
  <c r="BK46" i="6" s="1"/>
  <c r="BL49" i="6"/>
  <c r="AM50" i="6"/>
  <c r="BK50" i="6" s="1"/>
  <c r="AN53" i="6"/>
  <c r="BL53" i="6" s="1"/>
  <c r="BL8" i="7"/>
  <c r="AM9" i="7"/>
  <c r="BK9" i="7" s="1"/>
  <c r="BL12" i="7"/>
  <c r="AM13" i="7"/>
  <c r="BK13" i="7" s="1"/>
  <c r="BL16" i="7"/>
  <c r="AM17" i="7"/>
  <c r="BK17" i="7" s="1"/>
  <c r="BL20" i="7"/>
  <c r="AM21" i="7"/>
  <c r="BK21" i="7" s="1"/>
  <c r="BL24" i="7"/>
  <c r="AM25" i="7"/>
  <c r="BK25" i="7" s="1"/>
  <c r="BL28" i="7"/>
  <c r="AM29" i="7"/>
  <c r="BK29" i="7" s="1"/>
  <c r="BL32" i="7"/>
  <c r="AM33" i="7"/>
  <c r="BK33" i="7" s="1"/>
  <c r="BL36" i="7"/>
  <c r="AM37" i="7"/>
  <c r="BK37" i="7" s="1"/>
  <c r="BL40" i="7"/>
  <c r="AM41" i="7"/>
  <c r="BK41" i="7" s="1"/>
  <c r="BL44" i="7"/>
  <c r="AM45" i="7"/>
  <c r="BK45" i="7" s="1"/>
  <c r="BL48" i="7"/>
  <c r="AM49" i="7"/>
  <c r="BK49" i="7" s="1"/>
  <c r="BL52" i="7"/>
  <c r="BK22" i="9"/>
  <c r="BK30" i="9"/>
  <c r="BK38" i="9"/>
  <c r="BK40" i="32"/>
  <c r="AM34" i="4"/>
  <c r="BK34" i="4" s="1"/>
  <c r="AM38" i="4"/>
  <c r="BK38" i="4" s="1"/>
  <c r="AM42" i="4"/>
  <c r="BK42" i="4" s="1"/>
  <c r="AM46" i="4"/>
  <c r="BK46" i="4" s="1"/>
  <c r="AM50" i="4"/>
  <c r="BK50" i="4" s="1"/>
  <c r="BI52" i="4"/>
  <c r="BK52" i="4" s="1"/>
  <c r="AN52" i="5"/>
  <c r="BL52" i="5" s="1"/>
  <c r="AM8" i="6"/>
  <c r="BK8" i="6" s="1"/>
  <c r="AM12" i="6"/>
  <c r="BK12" i="6" s="1"/>
  <c r="AM16" i="6"/>
  <c r="BK16" i="6" s="1"/>
  <c r="AM20" i="6"/>
  <c r="BK20" i="6" s="1"/>
  <c r="AM24" i="6"/>
  <c r="BK24" i="6" s="1"/>
  <c r="AM28" i="6"/>
  <c r="BK28" i="6" s="1"/>
  <c r="AM32" i="6"/>
  <c r="BK32" i="6" s="1"/>
  <c r="AM36" i="6"/>
  <c r="BK36" i="6" s="1"/>
  <c r="AM40" i="6"/>
  <c r="BK40" i="6" s="1"/>
  <c r="AM44" i="6"/>
  <c r="BK44" i="6" s="1"/>
  <c r="AM48" i="6"/>
  <c r="BK48" i="6" s="1"/>
  <c r="AM52" i="6"/>
  <c r="BK52" i="6" s="1"/>
  <c r="AM7" i="7"/>
  <c r="BK7" i="7" s="1"/>
  <c r="AM11" i="7"/>
  <c r="BK11" i="7" s="1"/>
  <c r="AM15" i="7"/>
  <c r="BK15" i="7" s="1"/>
  <c r="AM19" i="7"/>
  <c r="BK19" i="7" s="1"/>
  <c r="AM23" i="7"/>
  <c r="BK23" i="7" s="1"/>
  <c r="AM27" i="7"/>
  <c r="BK27" i="7" s="1"/>
  <c r="AM31" i="7"/>
  <c r="BK31" i="7" s="1"/>
  <c r="AM35" i="7"/>
  <c r="BK35" i="7" s="1"/>
  <c r="AM39" i="7"/>
  <c r="BK39" i="7" s="1"/>
  <c r="AM43" i="7"/>
  <c r="BK43" i="7" s="1"/>
  <c r="AM47" i="7"/>
  <c r="BK47" i="7" s="1"/>
  <c r="AM51" i="7"/>
  <c r="BK51" i="7" s="1"/>
  <c r="BI53" i="7"/>
  <c r="BK53" i="7" s="1"/>
  <c r="BK18" i="9"/>
  <c r="BK26" i="9"/>
  <c r="BK34" i="9"/>
  <c r="BK42" i="9"/>
  <c r="BK32" i="32"/>
  <c r="BL41" i="5"/>
  <c r="BL45" i="5"/>
  <c r="BL49" i="5"/>
  <c r="BI52" i="5"/>
  <c r="BK52" i="5" s="1"/>
  <c r="G53" i="6"/>
  <c r="M53" i="6" s="1"/>
  <c r="AM53" i="6" s="1"/>
  <c r="BK53" i="6" s="1"/>
  <c r="BL9" i="8"/>
  <c r="BL13" i="8"/>
  <c r="BL17" i="8"/>
  <c r="BL21" i="8"/>
  <c r="BL25" i="8"/>
  <c r="BL29" i="8"/>
  <c r="BL33" i="8"/>
  <c r="BL37" i="8"/>
  <c r="BL41" i="8"/>
  <c r="BL45" i="8"/>
  <c r="BL49" i="8"/>
  <c r="BL53" i="8"/>
  <c r="BL8" i="9"/>
  <c r="BL12" i="9"/>
  <c r="BL16" i="9"/>
  <c r="BK36" i="32"/>
  <c r="BI53" i="32"/>
  <c r="BK53" i="32" s="1"/>
  <c r="AN44" i="9"/>
  <c r="BL44" i="9" s="1"/>
  <c r="AN46" i="9"/>
  <c r="BL46" i="9" s="1"/>
  <c r="AN48" i="9"/>
  <c r="BL48" i="9" s="1"/>
  <c r="AN50" i="9"/>
  <c r="BL50" i="9" s="1"/>
  <c r="AN52" i="9"/>
  <c r="BL52" i="9" s="1"/>
  <c r="H53" i="9"/>
  <c r="N53" i="9" s="1"/>
  <c r="AN53" i="9" s="1"/>
  <c r="BL53" i="9" s="1"/>
  <c r="AM8" i="10"/>
  <c r="BK8" i="10" s="1"/>
  <c r="AM12" i="10"/>
  <c r="BK12" i="10" s="1"/>
  <c r="AM16" i="10"/>
  <c r="BK16" i="10" s="1"/>
  <c r="AM20" i="10"/>
  <c r="BK20" i="10" s="1"/>
  <c r="AM24" i="10"/>
  <c r="BK24" i="10" s="1"/>
  <c r="AM28" i="10"/>
  <c r="BK28" i="10" s="1"/>
  <c r="AM32" i="10"/>
  <c r="BK32" i="10" s="1"/>
  <c r="AM36" i="10"/>
  <c r="BK36" i="10" s="1"/>
  <c r="AM40" i="10"/>
  <c r="BK40" i="10" s="1"/>
  <c r="AM44" i="10"/>
  <c r="BK44" i="10" s="1"/>
  <c r="AM48" i="10"/>
  <c r="BK48" i="10" s="1"/>
  <c r="AM52" i="10"/>
  <c r="BK52" i="10" s="1"/>
  <c r="AN53" i="10"/>
  <c r="BL53" i="10" s="1"/>
  <c r="AM9" i="11"/>
  <c r="BK9" i="11" s="1"/>
  <c r="AM13" i="11"/>
  <c r="BK13" i="11" s="1"/>
  <c r="AM17" i="11"/>
  <c r="BK17" i="11" s="1"/>
  <c r="AM21" i="11"/>
  <c r="BK21" i="11" s="1"/>
  <c r="AM25" i="11"/>
  <c r="BK25" i="11" s="1"/>
  <c r="AM29" i="11"/>
  <c r="BK29" i="11" s="1"/>
  <c r="AM33" i="11"/>
  <c r="BK33" i="11" s="1"/>
  <c r="AM37" i="11"/>
  <c r="BK37" i="11" s="1"/>
  <c r="AM41" i="11"/>
  <c r="BK41" i="11" s="1"/>
  <c r="AM45" i="11"/>
  <c r="BK45" i="11" s="1"/>
  <c r="AM49" i="11"/>
  <c r="BK49" i="11" s="1"/>
  <c r="AN53" i="13"/>
  <c r="BL53" i="13" s="1"/>
  <c r="AM10" i="14"/>
  <c r="BK10" i="14" s="1"/>
  <c r="AM14" i="14"/>
  <c r="BK14" i="14" s="1"/>
  <c r="AM18" i="14"/>
  <c r="BK18" i="14" s="1"/>
  <c r="AM7" i="32"/>
  <c r="BK7" i="32" s="1"/>
  <c r="AM9" i="32"/>
  <c r="BK9" i="32" s="1"/>
  <c r="AM11" i="32"/>
  <c r="BK11" i="32" s="1"/>
  <c r="AM13" i="32"/>
  <c r="BK13" i="32" s="1"/>
  <c r="AM15" i="32"/>
  <c r="BK15" i="32" s="1"/>
  <c r="AM17" i="32"/>
  <c r="BK17" i="32" s="1"/>
  <c r="AM19" i="32"/>
  <c r="BK19" i="32" s="1"/>
  <c r="AM21" i="32"/>
  <c r="BK21" i="32" s="1"/>
  <c r="AM23" i="32"/>
  <c r="BK23" i="32" s="1"/>
  <c r="AM25" i="32"/>
  <c r="BK25" i="32" s="1"/>
  <c r="AM29" i="32"/>
  <c r="BK29" i="32" s="1"/>
  <c r="AM33" i="32"/>
  <c r="BK33" i="32" s="1"/>
  <c r="AM37" i="32"/>
  <c r="BK37" i="32" s="1"/>
  <c r="AM41" i="32"/>
  <c r="BK41" i="32" s="1"/>
  <c r="AM45" i="32"/>
  <c r="BK45" i="32" s="1"/>
  <c r="AM49" i="32"/>
  <c r="BK49" i="32" s="1"/>
  <c r="BL53" i="11"/>
  <c r="AM10" i="12"/>
  <c r="BK10" i="12" s="1"/>
  <c r="AM14" i="12"/>
  <c r="BK14" i="12" s="1"/>
  <c r="AM18" i="12"/>
  <c r="BK18" i="12" s="1"/>
  <c r="AM22" i="12"/>
  <c r="BK22" i="12" s="1"/>
  <c r="AM26" i="12"/>
  <c r="BK26" i="12" s="1"/>
  <c r="AM30" i="12"/>
  <c r="BK30" i="12" s="1"/>
  <c r="AM34" i="12"/>
  <c r="BK34" i="12" s="1"/>
  <c r="AM38" i="12"/>
  <c r="BK38" i="12" s="1"/>
  <c r="AM42" i="12"/>
  <c r="BK42" i="12" s="1"/>
  <c r="AM46" i="12"/>
  <c r="BK46" i="12" s="1"/>
  <c r="AM50" i="12"/>
  <c r="BK50" i="12" s="1"/>
  <c r="AM7" i="13"/>
  <c r="BK7" i="13" s="1"/>
  <c r="AM11" i="13"/>
  <c r="BK11" i="13" s="1"/>
  <c r="AM15" i="13"/>
  <c r="BK15" i="13" s="1"/>
  <c r="AM19" i="13"/>
  <c r="BK19" i="13" s="1"/>
  <c r="AM23" i="13"/>
  <c r="BK23" i="13" s="1"/>
  <c r="AM27" i="13"/>
  <c r="BK27" i="13" s="1"/>
  <c r="AM31" i="13"/>
  <c r="BK31" i="13" s="1"/>
  <c r="AM35" i="13"/>
  <c r="BK35" i="13" s="1"/>
  <c r="AM39" i="13"/>
  <c r="BK39" i="13" s="1"/>
  <c r="AM43" i="13"/>
  <c r="BK43" i="13" s="1"/>
  <c r="AM47" i="13"/>
  <c r="BK47" i="13" s="1"/>
  <c r="AM51" i="13"/>
  <c r="BK51" i="13" s="1"/>
  <c r="BI53" i="13"/>
  <c r="BK53" i="13" s="1"/>
  <c r="AN22" i="9"/>
  <c r="BL22" i="9" s="1"/>
  <c r="AN24" i="9"/>
  <c r="BL24" i="9" s="1"/>
  <c r="AN26" i="9"/>
  <c r="BL26" i="9" s="1"/>
  <c r="AN28" i="9"/>
  <c r="BL28" i="9" s="1"/>
  <c r="AN30" i="9"/>
  <c r="BL30" i="9" s="1"/>
  <c r="AN32" i="9"/>
  <c r="BL32" i="9" s="1"/>
  <c r="AN34" i="9"/>
  <c r="BL34" i="9" s="1"/>
  <c r="AN36" i="9"/>
  <c r="BL36" i="9" s="1"/>
  <c r="AN38" i="9"/>
  <c r="BL38" i="9" s="1"/>
  <c r="AN40" i="9"/>
  <c r="BL40" i="9" s="1"/>
  <c r="AN42" i="9"/>
  <c r="BL42" i="9" s="1"/>
  <c r="AN53" i="32"/>
  <c r="BL53" i="32" s="1"/>
  <c r="BI53" i="11"/>
  <c r="BK53" i="11" s="1"/>
  <c r="AM21" i="14"/>
  <c r="BK21" i="14" s="1"/>
  <c r="AM53" i="15"/>
  <c r="BK53" i="15" s="1"/>
  <c r="BK9" i="17"/>
  <c r="BK17" i="17"/>
  <c r="BK25" i="17"/>
  <c r="AM34" i="17"/>
  <c r="BK34" i="17" s="1"/>
  <c r="BK19" i="18"/>
  <c r="BK35" i="18"/>
  <c r="BK51" i="18"/>
  <c r="BK8" i="19"/>
  <c r="BK24" i="19"/>
  <c r="BK40" i="19"/>
  <c r="BK21" i="20"/>
  <c r="BK33" i="20"/>
  <c r="BK37" i="20"/>
  <c r="BK41" i="20"/>
  <c r="AN43" i="14"/>
  <c r="BL43" i="14" s="1"/>
  <c r="AN47" i="14"/>
  <c r="BL47" i="14" s="1"/>
  <c r="AN51" i="14"/>
  <c r="BL51" i="14" s="1"/>
  <c r="BJ53" i="14"/>
  <c r="BL53" i="14" s="1"/>
  <c r="H53" i="15"/>
  <c r="N53" i="15" s="1"/>
  <c r="AN53" i="15" s="1"/>
  <c r="BL53" i="15" s="1"/>
  <c r="BL53" i="16"/>
  <c r="BK7" i="18"/>
  <c r="BK23" i="18"/>
  <c r="BK39" i="18"/>
  <c r="BK12" i="19"/>
  <c r="BK28" i="19"/>
  <c r="BK44" i="19"/>
  <c r="BK9" i="20"/>
  <c r="BK25" i="20"/>
  <c r="BK34" i="20"/>
  <c r="BK38" i="20"/>
  <c r="BK42" i="20"/>
  <c r="BK46" i="20"/>
  <c r="BK50" i="20"/>
  <c r="AM53" i="14"/>
  <c r="BK53" i="14" s="1"/>
  <c r="AN8" i="15"/>
  <c r="BL8" i="15" s="1"/>
  <c r="AN12" i="15"/>
  <c r="BL12" i="15" s="1"/>
  <c r="AN16" i="15"/>
  <c r="BL16" i="15" s="1"/>
  <c r="AN20" i="15"/>
  <c r="BL20" i="15" s="1"/>
  <c r="AN24" i="15"/>
  <c r="BL24" i="15" s="1"/>
  <c r="AN28" i="15"/>
  <c r="BL28" i="15" s="1"/>
  <c r="AN32" i="15"/>
  <c r="BL32" i="15" s="1"/>
  <c r="AN36" i="15"/>
  <c r="BL36" i="15" s="1"/>
  <c r="AN40" i="15"/>
  <c r="BL40" i="15" s="1"/>
  <c r="AN44" i="15"/>
  <c r="BL44" i="15" s="1"/>
  <c r="AN48" i="15"/>
  <c r="BL48" i="15" s="1"/>
  <c r="AN52" i="15"/>
  <c r="BL52" i="15" s="1"/>
  <c r="AN9" i="16"/>
  <c r="BL9" i="16" s="1"/>
  <c r="AN13" i="16"/>
  <c r="BL13" i="16" s="1"/>
  <c r="AN17" i="16"/>
  <c r="BL17" i="16" s="1"/>
  <c r="AN21" i="16"/>
  <c r="BL21" i="16" s="1"/>
  <c r="AN25" i="16"/>
  <c r="BL25" i="16" s="1"/>
  <c r="AN29" i="16"/>
  <c r="BL29" i="16" s="1"/>
  <c r="AN33" i="16"/>
  <c r="BL33" i="16" s="1"/>
  <c r="AN37" i="16"/>
  <c r="BL37" i="16" s="1"/>
  <c r="AN41" i="16"/>
  <c r="BL41" i="16" s="1"/>
  <c r="AN45" i="16"/>
  <c r="BL45" i="16" s="1"/>
  <c r="AN49" i="16"/>
  <c r="BL49" i="16" s="1"/>
  <c r="BI53" i="16"/>
  <c r="BK53" i="16" s="1"/>
  <c r="BK13" i="17"/>
  <c r="BK21" i="17"/>
  <c r="BK29" i="17"/>
  <c r="BK11" i="18"/>
  <c r="BK27" i="18"/>
  <c r="BK43" i="18"/>
  <c r="BK16" i="19"/>
  <c r="BK32" i="19"/>
  <c r="BK48" i="19"/>
  <c r="BK13" i="20"/>
  <c r="BK29" i="20"/>
  <c r="BK35" i="20"/>
  <c r="BK39" i="20"/>
  <c r="BL31" i="17"/>
  <c r="BL35" i="17"/>
  <c r="AM39" i="17"/>
  <c r="BK39" i="17" s="1"/>
  <c r="AM43" i="17"/>
  <c r="BK43" i="17" s="1"/>
  <c r="AM47" i="17"/>
  <c r="BK47" i="17" s="1"/>
  <c r="AM51" i="17"/>
  <c r="BK51" i="17" s="1"/>
  <c r="BI53" i="17"/>
  <c r="BK53" i="17" s="1"/>
  <c r="G53" i="18"/>
  <c r="M53" i="18" s="1"/>
  <c r="AM53" i="18" s="1"/>
  <c r="BK53" i="18" s="1"/>
  <c r="AM8" i="18"/>
  <c r="BK8" i="18" s="1"/>
  <c r="AM12" i="18"/>
  <c r="BK12" i="18" s="1"/>
  <c r="AM16" i="18"/>
  <c r="BK16" i="18" s="1"/>
  <c r="AM20" i="18"/>
  <c r="BK20" i="18" s="1"/>
  <c r="AM24" i="18"/>
  <c r="BK24" i="18" s="1"/>
  <c r="AM28" i="18"/>
  <c r="BK28" i="18" s="1"/>
  <c r="AM32" i="18"/>
  <c r="BK32" i="18" s="1"/>
  <c r="AM36" i="18"/>
  <c r="BK36" i="18" s="1"/>
  <c r="AM40" i="18"/>
  <c r="BK40" i="18" s="1"/>
  <c r="AM44" i="18"/>
  <c r="BK44" i="18" s="1"/>
  <c r="AM48" i="18"/>
  <c r="BK48" i="18" s="1"/>
  <c r="AM52" i="18"/>
  <c r="BK52" i="18" s="1"/>
  <c r="AM9" i="19"/>
  <c r="BK9" i="19" s="1"/>
  <c r="AM13" i="19"/>
  <c r="BK13" i="19" s="1"/>
  <c r="AM17" i="19"/>
  <c r="BK17" i="19" s="1"/>
  <c r="AM21" i="19"/>
  <c r="BK21" i="19" s="1"/>
  <c r="AM25" i="19"/>
  <c r="BK25" i="19" s="1"/>
  <c r="AM29" i="19"/>
  <c r="BK29" i="19" s="1"/>
  <c r="AM33" i="19"/>
  <c r="BK33" i="19" s="1"/>
  <c r="AM37" i="19"/>
  <c r="BK37" i="19" s="1"/>
  <c r="AM41" i="19"/>
  <c r="BK41" i="19" s="1"/>
  <c r="AM45" i="19"/>
  <c r="BK45" i="19" s="1"/>
  <c r="AM49" i="19"/>
  <c r="BK49" i="19" s="1"/>
  <c r="AM10" i="20"/>
  <c r="BK10" i="20" s="1"/>
  <c r="AM14" i="20"/>
  <c r="BK14" i="20" s="1"/>
  <c r="AM18" i="20"/>
  <c r="BK18" i="20" s="1"/>
  <c r="AM22" i="20"/>
  <c r="BK22" i="20" s="1"/>
  <c r="AM26" i="20"/>
  <c r="BK26" i="20" s="1"/>
  <c r="AM30" i="20"/>
  <c r="BK30" i="20" s="1"/>
  <c r="BL53" i="20"/>
  <c r="BK21" i="21"/>
  <c r="BK37" i="21"/>
  <c r="BK14" i="22"/>
  <c r="BK30" i="22"/>
  <c r="BK46" i="22"/>
  <c r="AN7" i="17"/>
  <c r="BL7" i="17" s="1"/>
  <c r="AN9" i="17"/>
  <c r="BL9" i="17" s="1"/>
  <c r="AN11" i="17"/>
  <c r="BL11" i="17" s="1"/>
  <c r="AN13" i="17"/>
  <c r="BL13" i="17" s="1"/>
  <c r="AN15" i="17"/>
  <c r="BL15" i="17" s="1"/>
  <c r="AN17" i="17"/>
  <c r="BL17" i="17" s="1"/>
  <c r="AN19" i="17"/>
  <c r="BL19" i="17" s="1"/>
  <c r="AN21" i="17"/>
  <c r="BL21" i="17" s="1"/>
  <c r="AN23" i="17"/>
  <c r="BL23" i="17" s="1"/>
  <c r="AN25" i="17"/>
  <c r="BL25" i="17" s="1"/>
  <c r="AN27" i="17"/>
  <c r="BL27" i="17" s="1"/>
  <c r="BL37" i="17"/>
  <c r="AN53" i="19"/>
  <c r="BL53" i="19" s="1"/>
  <c r="BK9" i="21"/>
  <c r="BK25" i="21"/>
  <c r="BK41" i="21"/>
  <c r="BK18" i="22"/>
  <c r="BK34" i="22"/>
  <c r="BK50" i="22"/>
  <c r="BK53" i="24"/>
  <c r="Y53" i="20"/>
  <c r="AM53" i="20" s="1"/>
  <c r="AM10" i="21"/>
  <c r="BK10" i="21" s="1"/>
  <c r="AM14" i="21"/>
  <c r="BK14" i="21" s="1"/>
  <c r="AM18" i="21"/>
  <c r="BK18" i="21" s="1"/>
  <c r="AM22" i="21"/>
  <c r="BK22" i="21" s="1"/>
  <c r="AM26" i="21"/>
  <c r="BK26" i="21" s="1"/>
  <c r="AM30" i="21"/>
  <c r="BK30" i="21" s="1"/>
  <c r="AM34" i="21"/>
  <c r="BK34" i="21" s="1"/>
  <c r="AM38" i="21"/>
  <c r="BK38" i="21" s="1"/>
  <c r="AM42" i="21"/>
  <c r="BK42" i="21" s="1"/>
  <c r="AM46" i="21"/>
  <c r="BK46" i="21" s="1"/>
  <c r="AM50" i="21"/>
  <c r="BK50" i="21" s="1"/>
  <c r="AM7" i="22"/>
  <c r="BK7" i="22" s="1"/>
  <c r="AM11" i="22"/>
  <c r="BK11" i="22" s="1"/>
  <c r="AM15" i="22"/>
  <c r="BK15" i="22" s="1"/>
  <c r="AM19" i="22"/>
  <c r="BK19" i="22" s="1"/>
  <c r="AM23" i="22"/>
  <c r="BK23" i="22" s="1"/>
  <c r="AM27" i="22"/>
  <c r="BK27" i="22" s="1"/>
  <c r="AM31" i="22"/>
  <c r="BK31" i="22" s="1"/>
  <c r="AM35" i="22"/>
  <c r="BK35" i="22" s="1"/>
  <c r="AM39" i="22"/>
  <c r="BK39" i="22" s="1"/>
  <c r="AM43" i="22"/>
  <c r="BK43" i="22" s="1"/>
  <c r="AM47" i="22"/>
  <c r="BK47" i="22" s="1"/>
  <c r="AM51" i="22"/>
  <c r="BK51" i="22" s="1"/>
  <c r="BI53" i="22"/>
  <c r="BK53" i="22" s="1"/>
  <c r="BI53" i="20"/>
  <c r="G53" i="21"/>
  <c r="M53" i="21" s="1"/>
  <c r="AM53" i="21" s="1"/>
  <c r="BK53" i="21" s="1"/>
  <c r="BL53" i="23"/>
  <c r="AN24" i="23"/>
  <c r="BL24" i="23" s="1"/>
  <c r="BK24" i="23"/>
  <c r="AN26" i="23"/>
  <c r="BL26" i="23" s="1"/>
  <c r="AN30" i="23"/>
  <c r="BL30" i="23" s="1"/>
  <c r="AN34" i="23"/>
  <c r="BL34" i="23" s="1"/>
  <c r="AN38" i="23"/>
  <c r="BL38" i="23" s="1"/>
  <c r="AN42" i="23"/>
  <c r="BL42" i="23" s="1"/>
  <c r="AN46" i="23"/>
  <c r="BL46" i="23" s="1"/>
  <c r="AN50" i="23"/>
  <c r="BL50" i="23" s="1"/>
  <c r="AN9" i="24"/>
  <c r="BL9" i="24" s="1"/>
  <c r="AN13" i="24"/>
  <c r="BL13" i="24" s="1"/>
  <c r="AN17" i="24"/>
  <c r="BL17" i="24" s="1"/>
  <c r="AN21" i="24"/>
  <c r="BL21" i="24" s="1"/>
  <c r="AN25" i="24"/>
  <c r="BL25" i="24" s="1"/>
  <c r="AN29" i="24"/>
  <c r="BL29" i="24" s="1"/>
  <c r="AN33" i="24"/>
  <c r="BL33" i="24" s="1"/>
  <c r="AN37" i="24"/>
  <c r="BL37" i="24" s="1"/>
  <c r="AN41" i="24"/>
  <c r="BL41" i="24" s="1"/>
  <c r="AN45" i="24"/>
  <c r="BL45" i="24" s="1"/>
  <c r="AN49" i="24"/>
  <c r="BL49" i="24" s="1"/>
  <c r="BL7" i="25"/>
  <c r="BL11" i="25"/>
  <c r="BL15" i="25"/>
  <c r="BL19" i="25"/>
  <c r="BL23" i="25"/>
  <c r="BL27" i="25"/>
  <c r="BL31" i="25"/>
  <c r="BL35" i="25"/>
  <c r="BL39" i="25"/>
  <c r="BL43" i="25"/>
  <c r="BL47" i="25"/>
  <c r="BL51" i="25"/>
  <c r="AM19" i="23"/>
  <c r="BK19" i="23" s="1"/>
  <c r="AM21" i="23"/>
  <c r="BK21" i="23" s="1"/>
  <c r="AM23" i="23"/>
  <c r="BK23" i="23" s="1"/>
  <c r="AM25" i="23"/>
  <c r="BK25" i="23" s="1"/>
  <c r="BL27" i="23"/>
  <c r="BL31" i="23"/>
  <c r="BL35" i="23"/>
  <c r="BL39" i="23"/>
  <c r="BL43" i="23"/>
  <c r="BL47" i="23"/>
  <c r="BL51" i="23"/>
  <c r="BL10" i="24"/>
  <c r="BL14" i="24"/>
  <c r="BL18" i="24"/>
  <c r="BL22" i="24"/>
  <c r="BL26" i="24"/>
  <c r="BL30" i="24"/>
  <c r="BL34" i="24"/>
  <c r="BL38" i="24"/>
  <c r="BL42" i="24"/>
  <c r="BL46" i="24"/>
  <c r="BL50" i="24"/>
  <c r="AN8" i="25"/>
  <c r="BL8" i="25" s="1"/>
  <c r="BK9" i="25"/>
  <c r="AN12" i="25"/>
  <c r="BL12" i="25" s="1"/>
  <c r="BK13" i="25"/>
  <c r="AN16" i="25"/>
  <c r="BL16" i="25" s="1"/>
  <c r="BK17" i="25"/>
  <c r="AN20" i="25"/>
  <c r="BL20" i="25" s="1"/>
  <c r="BK21" i="25"/>
  <c r="AN24" i="25"/>
  <c r="BL24" i="25" s="1"/>
  <c r="BK25" i="25"/>
  <c r="AN28" i="25"/>
  <c r="BL28" i="25" s="1"/>
  <c r="BK29" i="25"/>
  <c r="AN32" i="25"/>
  <c r="BL32" i="25" s="1"/>
  <c r="BK33" i="25"/>
  <c r="AN36" i="25"/>
  <c r="BL36" i="25" s="1"/>
  <c r="BK37" i="25"/>
  <c r="AN40" i="25"/>
  <c r="BL40" i="25" s="1"/>
  <c r="BK41" i="25"/>
  <c r="AN44" i="25"/>
  <c r="BL44" i="25" s="1"/>
  <c r="BK45" i="25"/>
  <c r="AN48" i="25"/>
  <c r="BL48" i="25" s="1"/>
  <c r="BK49" i="25"/>
  <c r="AN52" i="25"/>
  <c r="BL52" i="25" s="1"/>
  <c r="BK53" i="25"/>
  <c r="AN28" i="23"/>
  <c r="BL28" i="23" s="1"/>
  <c r="BK29" i="23"/>
  <c r="AN32" i="23"/>
  <c r="BL32" i="23" s="1"/>
  <c r="BK33" i="23"/>
  <c r="AN36" i="23"/>
  <c r="BL36" i="23" s="1"/>
  <c r="BK37" i="23"/>
  <c r="AN40" i="23"/>
  <c r="BL40" i="23" s="1"/>
  <c r="BK41" i="23"/>
  <c r="AN44" i="23"/>
  <c r="BL44" i="23" s="1"/>
  <c r="BK45" i="23"/>
  <c r="AN48" i="23"/>
  <c r="BL48" i="23" s="1"/>
  <c r="BK49" i="23"/>
  <c r="AN52" i="23"/>
  <c r="BL52" i="23" s="1"/>
  <c r="AM53" i="23"/>
  <c r="BK53" i="23" s="1"/>
  <c r="AN7" i="24"/>
  <c r="BL7" i="24" s="1"/>
  <c r="BK8" i="24"/>
  <c r="AN11" i="24"/>
  <c r="BL11" i="24" s="1"/>
  <c r="BK12" i="24"/>
  <c r="AN15" i="24"/>
  <c r="BL15" i="24" s="1"/>
  <c r="BK16" i="24"/>
  <c r="AN19" i="24"/>
  <c r="BL19" i="24" s="1"/>
  <c r="BK20" i="24"/>
  <c r="AN23" i="24"/>
  <c r="BL23" i="24" s="1"/>
  <c r="BK24" i="24"/>
  <c r="AN27" i="24"/>
  <c r="BL27" i="24" s="1"/>
  <c r="BK28" i="24"/>
  <c r="AN31" i="24"/>
  <c r="BL31" i="24" s="1"/>
  <c r="BK32" i="24"/>
  <c r="AN35" i="24"/>
  <c r="BL35" i="24" s="1"/>
  <c r="BK36" i="24"/>
  <c r="AN39" i="24"/>
  <c r="BL39" i="24" s="1"/>
  <c r="BK40" i="24"/>
  <c r="AN43" i="24"/>
  <c r="BL43" i="24" s="1"/>
  <c r="BK44" i="24"/>
  <c r="AN47" i="24"/>
  <c r="BL47" i="24" s="1"/>
  <c r="BK48" i="24"/>
  <c r="AN51" i="24"/>
  <c r="BL51" i="24" s="1"/>
  <c r="BK52" i="24"/>
  <c r="BJ53" i="24"/>
  <c r="BL53" i="24" s="1"/>
  <c r="H53" i="25"/>
  <c r="N53" i="25" s="1"/>
  <c r="AN53" i="25" s="1"/>
  <c r="BL53" i="25" s="1"/>
  <c r="BL15" i="26"/>
  <c r="BL19" i="26"/>
  <c r="BL23" i="26"/>
  <c r="BL27" i="26"/>
  <c r="BL31" i="26"/>
  <c r="BL35" i="26"/>
  <c r="BL39" i="26"/>
  <c r="BL43" i="26"/>
  <c r="BL47" i="26"/>
  <c r="BL51" i="26"/>
  <c r="BK28" i="28"/>
  <c r="BK44" i="28"/>
  <c r="BK13" i="26"/>
  <c r="BK17" i="26"/>
  <c r="BK21" i="26"/>
  <c r="BK25" i="26"/>
  <c r="BK29" i="26"/>
  <c r="BK33" i="26"/>
  <c r="BK37" i="26"/>
  <c r="BK41" i="26"/>
  <c r="BK45" i="26"/>
  <c r="BK49" i="26"/>
  <c r="BK53" i="26"/>
  <c r="BK8" i="27"/>
  <c r="BK12" i="27"/>
  <c r="BK16" i="27"/>
  <c r="BK20" i="27"/>
  <c r="BK26" i="27"/>
  <c r="BK43" i="27"/>
  <c r="BK16" i="28"/>
  <c r="BK32" i="28"/>
  <c r="BK48" i="28"/>
  <c r="H53" i="26"/>
  <c r="N53" i="26" s="1"/>
  <c r="AN53" i="26" s="1"/>
  <c r="BL53" i="26" s="1"/>
  <c r="BK28" i="27"/>
  <c r="BK47" i="27"/>
  <c r="AM53" i="27"/>
  <c r="BK53" i="27" s="1"/>
  <c r="BK20" i="28"/>
  <c r="BK36" i="28"/>
  <c r="M53" i="28"/>
  <c r="AM53" i="28" s="1"/>
  <c r="AN24" i="27"/>
  <c r="BL24" i="27" s="1"/>
  <c r="AN26" i="27"/>
  <c r="BL26" i="27" s="1"/>
  <c r="AN28" i="27"/>
  <c r="BL28" i="27" s="1"/>
  <c r="AN30" i="27"/>
  <c r="BL30" i="27" s="1"/>
  <c r="AN32" i="27"/>
  <c r="BL32" i="27" s="1"/>
  <c r="AN34" i="27"/>
  <c r="BL34" i="27" s="1"/>
  <c r="AM36" i="27"/>
  <c r="BK36" i="27" s="1"/>
  <c r="AM40" i="27"/>
  <c r="BK40" i="27" s="1"/>
  <c r="AM44" i="27"/>
  <c r="BK44" i="27" s="1"/>
  <c r="AM48" i="27"/>
  <c r="BK48" i="27" s="1"/>
  <c r="AM52" i="27"/>
  <c r="BK52" i="27" s="1"/>
  <c r="AM9" i="28"/>
  <c r="BK9" i="28" s="1"/>
  <c r="AM13" i="28"/>
  <c r="BK13" i="28" s="1"/>
  <c r="AM17" i="28"/>
  <c r="BK17" i="28" s="1"/>
  <c r="AM21" i="28"/>
  <c r="BK21" i="28" s="1"/>
  <c r="AM25" i="28"/>
  <c r="BK25" i="28" s="1"/>
  <c r="AM29" i="28"/>
  <c r="BK29" i="28" s="1"/>
  <c r="AM33" i="28"/>
  <c r="BK33" i="28" s="1"/>
  <c r="AM37" i="28"/>
  <c r="BK37" i="28" s="1"/>
  <c r="AM41" i="28"/>
  <c r="BK41" i="28" s="1"/>
  <c r="AM45" i="28"/>
  <c r="BK45" i="28" s="1"/>
  <c r="AM49" i="28"/>
  <c r="BK49" i="28" s="1"/>
  <c r="BL53" i="28"/>
  <c r="BI53" i="28"/>
  <c r="AM21" i="29"/>
  <c r="BK21" i="29" s="1"/>
  <c r="AM23" i="29"/>
  <c r="BK23" i="29" s="1"/>
  <c r="AM25" i="29"/>
  <c r="BK25" i="29" s="1"/>
  <c r="AM27" i="29"/>
  <c r="BK27" i="29" s="1"/>
  <c r="AM29" i="29"/>
  <c r="BK29" i="29" s="1"/>
  <c r="AM31" i="29"/>
  <c r="BK31" i="29" s="1"/>
  <c r="AM33" i="29"/>
  <c r="BK33" i="29" s="1"/>
  <c r="AM35" i="29"/>
  <c r="BK35" i="29" s="1"/>
  <c r="AM37" i="29"/>
  <c r="BK37" i="29" s="1"/>
  <c r="BK39" i="29"/>
  <c r="AM42" i="29"/>
  <c r="BK42" i="29" s="1"/>
  <c r="BK45" i="29"/>
  <c r="M53" i="29"/>
  <c r="AM53" i="29" s="1"/>
  <c r="BL7" i="30"/>
  <c r="BK43" i="29"/>
  <c r="AM50" i="29"/>
  <c r="BK50" i="29" s="1"/>
  <c r="BL11" i="30"/>
  <c r="AN9" i="30"/>
  <c r="BL9" i="30" s="1"/>
  <c r="AN13" i="30"/>
  <c r="BL13" i="30" s="1"/>
  <c r="AN33" i="29"/>
  <c r="BL33" i="29" s="1"/>
  <c r="AN35" i="29"/>
  <c r="BL35" i="29" s="1"/>
  <c r="AN37" i="29"/>
  <c r="BL37" i="29" s="1"/>
  <c r="AN53" i="29"/>
  <c r="BL53" i="29" s="1"/>
  <c r="BL41" i="29"/>
  <c r="BL45" i="29"/>
  <c r="BL49" i="29"/>
  <c r="AM51" i="29"/>
  <c r="BK51" i="29" s="1"/>
  <c r="BI53" i="29"/>
  <c r="BK8" i="30"/>
  <c r="BK12" i="30"/>
  <c r="BK15" i="30"/>
  <c r="BK17" i="30"/>
  <c r="BK19" i="30"/>
  <c r="BK21" i="30"/>
  <c r="BK23" i="30"/>
  <c r="BK25" i="30"/>
  <c r="BK27" i="30"/>
  <c r="BK29" i="30"/>
  <c r="BK31" i="30"/>
  <c r="BK33" i="30"/>
  <c r="AN20" i="30"/>
  <c r="BL20" i="30" s="1"/>
  <c r="AN22" i="30"/>
  <c r="BL22" i="30" s="1"/>
  <c r="AN24" i="30"/>
  <c r="BL24" i="30" s="1"/>
  <c r="AN26" i="30"/>
  <c r="BL26" i="30" s="1"/>
  <c r="AN28" i="30"/>
  <c r="BL28" i="30" s="1"/>
  <c r="AN30" i="30"/>
  <c r="BL30" i="30" s="1"/>
  <c r="AN32" i="30"/>
  <c r="BL32" i="30" s="1"/>
  <c r="AN34" i="30"/>
  <c r="BL34" i="30" s="1"/>
  <c r="BL38" i="30"/>
  <c r="BK38" i="30"/>
  <c r="AM39" i="30"/>
  <c r="BK39" i="30" s="1"/>
  <c r="BL42" i="30"/>
  <c r="BK42" i="30"/>
  <c r="AM43" i="30"/>
  <c r="BK43" i="30" s="1"/>
  <c r="AN53" i="30"/>
  <c r="BL53" i="30" s="1"/>
  <c r="BK11" i="31"/>
  <c r="BK27" i="31"/>
  <c r="BK31" i="31"/>
  <c r="M37" i="31"/>
  <c r="AM37" i="31" s="1"/>
  <c r="AN48" i="30"/>
  <c r="BL48" i="30" s="1"/>
  <c r="AN52" i="30"/>
  <c r="BL52" i="30" s="1"/>
  <c r="BL8" i="31"/>
  <c r="BK8" i="31"/>
  <c r="AM9" i="31"/>
  <c r="BK9" i="31" s="1"/>
  <c r="BL12" i="31"/>
  <c r="BK12" i="31"/>
  <c r="AM13" i="31"/>
  <c r="BK13" i="31" s="1"/>
  <c r="BL16" i="31"/>
  <c r="BK16" i="31"/>
  <c r="AM17" i="31"/>
  <c r="BK17" i="31" s="1"/>
  <c r="BL20" i="31"/>
  <c r="BK20" i="31"/>
  <c r="AM21" i="31"/>
  <c r="BK21" i="31" s="1"/>
  <c r="BL24" i="31"/>
  <c r="BK24" i="31"/>
  <c r="AM25" i="31"/>
  <c r="BK25" i="31" s="1"/>
  <c r="BL28" i="31"/>
  <c r="AM29" i="31"/>
  <c r="BK29" i="31" s="1"/>
  <c r="BL32" i="31"/>
  <c r="AM33" i="31"/>
  <c r="BK33" i="31" s="1"/>
  <c r="BL37" i="31"/>
  <c r="AM53" i="30"/>
  <c r="BK53" i="30" s="1"/>
  <c r="AM35" i="31"/>
  <c r="BK35" i="31" s="1"/>
  <c r="BI37" i="31"/>
  <c r="BK53" i="28" l="1"/>
  <c r="BK53" i="20"/>
  <c r="BK37" i="31"/>
  <c r="BK53" i="29"/>
</calcChain>
</file>

<file path=xl/sharedStrings.xml><?xml version="1.0" encoding="utf-8"?>
<sst xmlns="http://schemas.openxmlformats.org/spreadsheetml/2006/main" count="4742" uniqueCount="150">
  <si>
    <t>Name of State: Karnataka</t>
  </si>
  <si>
    <t>NAME OF THE DISTRICT</t>
  </si>
  <si>
    <t>BAGALKOTE</t>
  </si>
  <si>
    <t>No. in actuals, Amount in thousands</t>
  </si>
  <si>
    <t>S.No</t>
  </si>
  <si>
    <t>Name of the Bank</t>
  </si>
  <si>
    <t>PRIORITY</t>
  </si>
  <si>
    <t>NON PRIORITY</t>
  </si>
  <si>
    <t/>
  </si>
  <si>
    <t>Farm Credit</t>
  </si>
  <si>
    <t>Total of  1A(i)- Farm Credit</t>
  </si>
  <si>
    <t xml:space="preserve">1A(ii)- Agriculture Infrastructure </t>
  </si>
  <si>
    <t>1A(iii)- Ancillary Activities</t>
  </si>
  <si>
    <t>1A- Agriculture = 1A(i)+1A(ii)+1A(iii)</t>
  </si>
  <si>
    <t>1B(i)- Micro Enterprises (Manufacturing + Service )</t>
  </si>
  <si>
    <t>1B(ii)- Small Enterprises (Manufacturing + Service )</t>
  </si>
  <si>
    <t>1B(iii)- Medium Enterprises (Manufacturing + Service )</t>
  </si>
  <si>
    <t>1B(iv)- Khadi and Village Industries</t>
  </si>
  <si>
    <t>1B(v)- Others under MSMEs</t>
  </si>
  <si>
    <t>1B- Micro, Small and Medium Enterprises = 1B(i)+1B(ii)+1B(iii)+1B(iv)+1B(v)</t>
  </si>
  <si>
    <t>1C- Export Credi</t>
  </si>
  <si>
    <t>1D- Education</t>
  </si>
  <si>
    <t>1E- Housing</t>
  </si>
  <si>
    <t>1F- Social Infrastructure</t>
  </si>
  <si>
    <t>1G- Renewable Energy</t>
  </si>
  <si>
    <t>1H- Others</t>
  </si>
  <si>
    <t>2- Sub total= 1A+1B+1C+1D+1E+1F+1G+1H</t>
  </si>
  <si>
    <t>3- Loans to weaker Sections under Priority Sector</t>
  </si>
  <si>
    <t xml:space="preserve">4A-Agriculture </t>
  </si>
  <si>
    <t>4B(i)-Micro Enterprises (Service) (advances above Rs 5 Crore)</t>
  </si>
  <si>
    <t>4B(ii)-Small Enterprises (Service) (advances above Rs 5 Crore)</t>
  </si>
  <si>
    <t>4B(iii)-Medium Enterprises (Service) (advances above Rs 10 Crore)</t>
  </si>
  <si>
    <t>4B-Micro, Small and Medium Enterprise (Service)=4B(i)+4B(ii)+4B(iii</t>
  </si>
  <si>
    <t>4B- Education</t>
  </si>
  <si>
    <t>4C-Housing</t>
  </si>
  <si>
    <t>4D-Personal Loans under Non-Priority Sector</t>
  </si>
  <si>
    <t>4E-Others</t>
  </si>
  <si>
    <t>5-Sub-total=4A+4B+4C+4D+4E</t>
  </si>
  <si>
    <t>(TOTAL PSA+NON PSA) Total=2+5</t>
  </si>
  <si>
    <t>Short Term</t>
  </si>
  <si>
    <t>( Medium+Long Term)</t>
  </si>
  <si>
    <t xml:space="preserve">Number </t>
  </si>
  <si>
    <t>Amount</t>
  </si>
  <si>
    <t>Canara Bank</t>
  </si>
  <si>
    <t>State Bank of India</t>
  </si>
  <si>
    <t>Union Bank Of India</t>
  </si>
  <si>
    <t>Bank of Baroda</t>
  </si>
  <si>
    <t>Bank of India</t>
  </si>
  <si>
    <t>Bank of Maharastra</t>
  </si>
  <si>
    <t>Central Bank of India</t>
  </si>
  <si>
    <t xml:space="preserve">Indian Bank </t>
  </si>
  <si>
    <t>Indian Overseas Bank</t>
  </si>
  <si>
    <t>Punjab National Bank</t>
  </si>
  <si>
    <t>Punjab and Synd Bank</t>
  </si>
  <si>
    <t>UCO Bank</t>
  </si>
  <si>
    <t>IDBI Bank</t>
  </si>
  <si>
    <t>Karnataka Bank Ltd</t>
  </si>
  <si>
    <t>Kotak Mahendra Bank</t>
  </si>
  <si>
    <t>Cathelic Syrian Bank Ltd.</t>
  </si>
  <si>
    <t>City Union Bank Ltd</t>
  </si>
  <si>
    <t>Dhanalaxmi Bank Ltd.</t>
  </si>
  <si>
    <t>Federal Bank Ltd.</t>
  </si>
  <si>
    <t>J and K Bank Ltd</t>
  </si>
  <si>
    <t>Karur Vysya Bank Ltd.</t>
  </si>
  <si>
    <t>Lakshmi Vilas Bank Ltd</t>
  </si>
  <si>
    <t xml:space="preserve">Ratnakar Bank Ltd </t>
  </si>
  <si>
    <t>South Indian Bank Ltd</t>
  </si>
  <si>
    <t>Tamil Nadu Merchantile Bank Ltd.</t>
  </si>
  <si>
    <t>IndusInd Bank</t>
  </si>
  <si>
    <t>HDFC Bank Ltd</t>
  </si>
  <si>
    <t xml:space="preserve">Axis Bank Ltd </t>
  </si>
  <si>
    <t>ICICI Bank Ltd</t>
  </si>
  <si>
    <t>YES BANK Ltd.</t>
  </si>
  <si>
    <t>Bandhan Bank</t>
  </si>
  <si>
    <t>DCB Bank Ltd</t>
  </si>
  <si>
    <t xml:space="preserve">IDFC Bank </t>
  </si>
  <si>
    <t>Karnataka Grameena Bank</t>
  </si>
  <si>
    <t>Karnataka Vikas Grameena Bank</t>
  </si>
  <si>
    <t>KSCARD Bk.Ltd</t>
  </si>
  <si>
    <t xml:space="preserve">K.S.Coop Apex Bank ltd </t>
  </si>
  <si>
    <t>Indl.Co.Op.Bank ltd.</t>
  </si>
  <si>
    <t>KSFC</t>
  </si>
  <si>
    <t>Equitas Small Finance Bank</t>
  </si>
  <si>
    <t>Ujjivan Small Finnance</t>
  </si>
  <si>
    <t>Suryoday Small Finance Bank</t>
  </si>
  <si>
    <t>ESAF Small Finance Bank</t>
  </si>
  <si>
    <t>India Post Payments Bank Limited</t>
  </si>
  <si>
    <t>Airtel Payments Bank</t>
  </si>
  <si>
    <t>Total</t>
  </si>
  <si>
    <t>BALLARI</t>
  </si>
  <si>
    <t>4C- Education</t>
  </si>
  <si>
    <t>4D-Housing</t>
  </si>
  <si>
    <t>4E-Personal Loans under Non-Priority Sector</t>
  </si>
  <si>
    <t>4F-Others</t>
  </si>
  <si>
    <t>BELAGAVI</t>
  </si>
  <si>
    <t xml:space="preserve">BENGALURU [RURAL] </t>
  </si>
  <si>
    <t>BENGALURU  Urban + Metro</t>
  </si>
  <si>
    <t>BIDAR</t>
  </si>
  <si>
    <t>CHAMARAJNAGAR</t>
  </si>
  <si>
    <t>CHICKBALLAPUR</t>
  </si>
  <si>
    <t xml:space="preserve"> DAKSHINA KANNADA</t>
  </si>
  <si>
    <t>DAVANAGERE</t>
  </si>
  <si>
    <t>DHARWAD</t>
  </si>
  <si>
    <t>KALBURGI</t>
  </si>
  <si>
    <t>KODAGU</t>
  </si>
  <si>
    <t>KOLAR</t>
  </si>
  <si>
    <t>KOPPAL</t>
  </si>
  <si>
    <t>MANDYA</t>
  </si>
  <si>
    <t>MYSURU</t>
  </si>
  <si>
    <t>RAICHUR</t>
  </si>
  <si>
    <t>RAMANAGAR</t>
  </si>
  <si>
    <t>SHIVAMOGGA</t>
  </si>
  <si>
    <t>TUMAKURU</t>
  </si>
  <si>
    <t>UDUPI</t>
  </si>
  <si>
    <t>UTTARAKANNADA</t>
  </si>
  <si>
    <t>VIJAYAPURA</t>
  </si>
  <si>
    <t>YADGIR</t>
  </si>
  <si>
    <t>Other</t>
  </si>
  <si>
    <t xml:space="preserve">TOTAL </t>
  </si>
  <si>
    <t xml:space="preserve">BAGALKOTE </t>
  </si>
  <si>
    <t>BENGALURU (Rural)</t>
  </si>
  <si>
    <t>BENGALURU  (Urban + Metro)</t>
  </si>
  <si>
    <t xml:space="preserve">BIDAR </t>
  </si>
  <si>
    <t>Chamarajnagar</t>
  </si>
  <si>
    <t xml:space="preserve">CHICKKMAGALURU </t>
  </si>
  <si>
    <t xml:space="preserve">CHITRADURGA </t>
  </si>
  <si>
    <t>DAKSHINA KANNADA</t>
  </si>
  <si>
    <t xml:space="preserve">DAVANAGERE </t>
  </si>
  <si>
    <t xml:space="preserve">GADAG </t>
  </si>
  <si>
    <t xml:space="preserve">HASSAN </t>
  </si>
  <si>
    <t xml:space="preserve">HAVERI </t>
  </si>
  <si>
    <t xml:space="preserve">KOLAR </t>
  </si>
  <si>
    <t xml:space="preserve">KOPPAL </t>
  </si>
  <si>
    <t xml:space="preserve">MANDYA </t>
  </si>
  <si>
    <t xml:space="preserve">MYSURU </t>
  </si>
  <si>
    <t xml:space="preserve">RAICHUR </t>
  </si>
  <si>
    <t xml:space="preserve">SHIVAMOGGA </t>
  </si>
  <si>
    <t xml:space="preserve">TUMAKURU </t>
  </si>
  <si>
    <t xml:space="preserve">UDUPI </t>
  </si>
  <si>
    <t>Uttarakannada</t>
  </si>
  <si>
    <t xml:space="preserve">VIJAYAPURA </t>
  </si>
  <si>
    <t>2020 - 2021</t>
  </si>
  <si>
    <t xml:space="preserve"> No. in actuals, Amount in thousands                              Priority Sector</t>
  </si>
  <si>
    <t>No. in actuals, Amount in thousands                Priority Sector</t>
  </si>
  <si>
    <t>No. in actuals, Amount in thousands                                   Priority Sector</t>
  </si>
  <si>
    <t>No. in actuals, Amount in thousands              Non-Priority Sector</t>
  </si>
  <si>
    <t>No. in actuals, Amount in thousands                     Priority Sector</t>
  </si>
  <si>
    <t>No. in actuals, Amount in thousands        Priority Sector</t>
  </si>
  <si>
    <t>No. in actuals, Amount in thousands            Priority Sector</t>
  </si>
  <si>
    <t>No. in actuals, Amount in thousands            Non-Priority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</si>
</sst>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35" x14ac:knownFonts="1">
    <font>
      <sz val="11"/>
      <color theme="1"/>
      <name val="Calibri"/>
      <family val="2"/>
      <scheme val="minor"/>
    </font>
    <font>
      <b/>
      <sz val="12"/>
      <color indexed="8"/>
      <name val="Arial Black"/>
      <family val="2"/>
    </font>
    <font>
      <b/>
      <sz val="11"/>
      <color theme="1"/>
      <name val="Arial Black"/>
      <family val="2"/>
    </font>
    <font>
      <sz val="12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0"/>
      <color indexed="8"/>
      <name val="MS Sans Serif"/>
      <family val="2"/>
    </font>
    <font>
      <b/>
      <sz val="14"/>
      <name val="Arial Black"/>
      <family val="2"/>
    </font>
    <font>
      <b/>
      <sz val="9"/>
      <color indexed="8"/>
      <name val="Arial Black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Arial Black"/>
      <family val="2"/>
    </font>
    <font>
      <b/>
      <sz val="10"/>
      <name val="Arial Black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7030A0"/>
      <name val="Arial"/>
      <family val="2"/>
    </font>
    <font>
      <b/>
      <sz val="11"/>
      <name val="Arial Black"/>
      <family val="2"/>
    </font>
    <font>
      <sz val="11"/>
      <name val="Calibri"/>
      <family val="2"/>
      <scheme val="minor"/>
    </font>
    <font>
      <b/>
      <sz val="12"/>
      <name val="Arial Black"/>
      <family val="2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Arial"/>
      <family val="2"/>
    </font>
    <font>
      <b/>
      <sz val="16"/>
      <name val="Arial Black"/>
      <family val="2"/>
    </font>
    <font>
      <b/>
      <sz val="18"/>
      <name val="Arial Black"/>
      <family val="2"/>
    </font>
    <font>
      <sz val="18"/>
      <name val="Calibri"/>
      <family val="2"/>
      <scheme val="minor"/>
    </font>
    <font>
      <b/>
      <sz val="20"/>
      <name val="Arial Black"/>
      <family val="2"/>
    </font>
    <font>
      <sz val="18"/>
      <name val="Arial Black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6"/>
      <name val="Calibri"/>
      <family val="2"/>
      <scheme val="minor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2" fillId="0" borderId="0"/>
    <xf numFmtId="0" fontId="6" fillId="0" borderId="0"/>
  </cellStyleXfs>
  <cellXfs count="15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/>
    <xf numFmtId="0" fontId="9" fillId="0" borderId="2" xfId="0" applyFont="1" applyBorder="1"/>
    <xf numFmtId="0" fontId="10" fillId="4" borderId="2" xfId="0" applyFont="1" applyFill="1" applyBorder="1"/>
    <xf numFmtId="0" fontId="11" fillId="0" borderId="2" xfId="0" applyFont="1" applyBorder="1"/>
    <xf numFmtId="0" fontId="10" fillId="0" borderId="2" xfId="0" applyFont="1" applyBorder="1"/>
    <xf numFmtId="0" fontId="0" fillId="4" borderId="2" xfId="0" applyFill="1" applyBorder="1"/>
    <xf numFmtId="0" fontId="14" fillId="0" borderId="2" xfId="0" applyFont="1" applyBorder="1"/>
    <xf numFmtId="0" fontId="15" fillId="0" borderId="2" xfId="2" applyFont="1" applyBorder="1" applyAlignment="1">
      <alignment horizontal="right" wrapText="1"/>
    </xf>
    <xf numFmtId="0" fontId="14" fillId="0" borderId="2" xfId="0" applyFont="1" applyBorder="1" applyAlignment="1">
      <alignment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8" fillId="3" borderId="2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9" fillId="0" borderId="2" xfId="0" applyFont="1" applyBorder="1"/>
    <xf numFmtId="0" fontId="18" fillId="0" borderId="2" xfId="0" applyFont="1" applyBorder="1"/>
    <xf numFmtId="0" fontId="16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17" fillId="0" borderId="2" xfId="0" applyFont="1" applyBorder="1"/>
    <xf numFmtId="0" fontId="20" fillId="0" borderId="2" xfId="2" applyFont="1" applyBorder="1" applyAlignment="1">
      <alignment horizontal="right" wrapText="1"/>
    </xf>
    <xf numFmtId="0" fontId="17" fillId="0" borderId="2" xfId="0" applyFont="1" applyBorder="1" applyAlignment="1">
      <alignment wrapText="1"/>
    </xf>
    <xf numFmtId="0" fontId="21" fillId="0" borderId="2" xfId="0" applyFont="1" applyBorder="1"/>
    <xf numFmtId="0" fontId="20" fillId="0" borderId="2" xfId="0" applyFont="1" applyBorder="1"/>
    <xf numFmtId="0" fontId="16" fillId="0" borderId="2" xfId="0" applyFont="1" applyBorder="1" applyAlignment="1">
      <alignment horizontal="center"/>
    </xf>
    <xf numFmtId="1" fontId="18" fillId="0" borderId="2" xfId="0" applyNumberFormat="1" applyFont="1" applyBorder="1"/>
    <xf numFmtId="1" fontId="25" fillId="0" borderId="2" xfId="0" applyNumberFormat="1" applyFont="1" applyBorder="1"/>
    <xf numFmtId="0" fontId="28" fillId="0" borderId="2" xfId="0" applyFont="1" applyBorder="1"/>
    <xf numFmtId="0" fontId="24" fillId="0" borderId="2" xfId="0" applyFont="1" applyBorder="1"/>
    <xf numFmtId="0" fontId="20" fillId="0" borderId="2" xfId="0" applyFont="1" applyBorder="1" applyAlignment="1">
      <alignment horizontal="center" vertical="center"/>
    </xf>
    <xf numFmtId="0" fontId="26" fillId="0" borderId="2" xfId="2" applyFont="1" applyBorder="1" applyAlignment="1">
      <alignment horizontal="right" wrapText="1"/>
    </xf>
    <xf numFmtId="0" fontId="33" fillId="0" borderId="2" xfId="0" applyFont="1" applyBorder="1" applyAlignment="1">
      <alignment wrapText="1"/>
    </xf>
    <xf numFmtId="1" fontId="31" fillId="0" borderId="2" xfId="0" applyNumberFormat="1" applyFont="1" applyBorder="1"/>
    <xf numFmtId="1" fontId="17" fillId="0" borderId="2" xfId="0" applyNumberFormat="1" applyFont="1" applyBorder="1"/>
    <xf numFmtId="0" fontId="29" fillId="0" borderId="2" xfId="0" applyFont="1" applyBorder="1" applyProtection="1">
      <protection locked="0"/>
    </xf>
    <xf numFmtId="1" fontId="34" fillId="0" borderId="2" xfId="0" applyNumberFormat="1" applyFont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wrapText="1"/>
    </xf>
    <xf numFmtId="2" fontId="0" fillId="0" borderId="12" xfId="0" applyNumberFormat="1" applyBorder="1"/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2" fontId="27" fillId="0" borderId="5" xfId="0" applyNumberFormat="1" applyFont="1" applyBorder="1" applyAlignment="1">
      <alignment horizontal="center" wrapText="1"/>
    </xf>
    <xf numFmtId="2" fontId="27" fillId="0" borderId="7" xfId="0" applyNumberFormat="1" applyFont="1" applyBorder="1" applyAlignment="1">
      <alignment horizontal="center" wrapText="1"/>
    </xf>
    <xf numFmtId="2" fontId="27" fillId="0" borderId="6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24" fillId="0" borderId="5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2" fontId="24" fillId="0" borderId="6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30" fillId="0" borderId="2" xfId="0" applyFont="1" applyBorder="1" applyAlignment="1">
      <alignment horizontal="center"/>
    </xf>
  </cellXfs>
  <cellStyles count="3">
    <cellStyle name="Excel Built-in Normal" xfId="1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workbookViewId="0">
      <selection activeCell="G13" sqref="G13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6.5703125" style="1" customWidth="1"/>
    <col min="5" max="5" width="10.140625" style="1" customWidth="1"/>
    <col min="6" max="6" width="12.710937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3.42578125" style="1" customWidth="1"/>
    <col min="16" max="16" width="19.85546875" style="1" customWidth="1"/>
    <col min="17" max="17" width="13.140625" style="1" customWidth="1"/>
    <col min="18" max="18" width="16" style="1" customWidth="1"/>
    <col min="19" max="19" width="14" style="2" customWidth="1"/>
    <col min="20" max="20" width="15.28515625" style="3" customWidth="1"/>
    <col min="22" max="22" width="9.85546875" style="3" bestFit="1" customWidth="1"/>
    <col min="24" max="24" width="9.85546875" style="3" bestFit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8554687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8554687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2.7109375" style="1" bestFit="1" customWidth="1"/>
    <col min="43" max="44" width="9.28515625" style="1" customWidth="1"/>
    <col min="45" max="52" width="9.28515625" style="1" hidden="1" customWidth="1"/>
    <col min="56" max="56" width="9.28515625" style="1" bestFit="1" customWidth="1"/>
    <col min="57" max="57" width="8.425781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3" width="10.7109375" style="2" customWidth="1"/>
    <col min="64" max="64" width="13.140625" style="2" customWidth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2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ht="30.75" customHeight="1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16"/>
      <c r="BJ5" s="17"/>
      <c r="BK5" s="16"/>
      <c r="BL5" s="17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18705</v>
      </c>
      <c r="D7" s="8">
        <v>4186715</v>
      </c>
      <c r="E7" s="8">
        <v>1892</v>
      </c>
      <c r="F7" s="8">
        <v>3906699</v>
      </c>
      <c r="G7" s="19">
        <f>SUM(C7,E7)</f>
        <v>20597</v>
      </c>
      <c r="H7" s="19">
        <f>SUM(D7,F7)</f>
        <v>8093414</v>
      </c>
      <c r="I7" s="8">
        <v>904</v>
      </c>
      <c r="J7" s="8">
        <v>556440</v>
      </c>
      <c r="K7" s="8">
        <v>56</v>
      </c>
      <c r="L7" s="8">
        <v>28050</v>
      </c>
      <c r="M7" s="7">
        <f>SUM(G7,I7,K7)</f>
        <v>21557</v>
      </c>
      <c r="N7" s="7">
        <f>SUM(H7,J7,L7)</f>
        <v>8677904</v>
      </c>
      <c r="O7" s="8">
        <v>1668</v>
      </c>
      <c r="P7" s="8">
        <v>414425</v>
      </c>
      <c r="Q7" s="8">
        <v>66</v>
      </c>
      <c r="R7" s="8">
        <v>158510</v>
      </c>
      <c r="S7" s="8">
        <v>0</v>
      </c>
      <c r="T7" s="8">
        <v>0</v>
      </c>
      <c r="U7" s="8">
        <v>88</v>
      </c>
      <c r="V7" s="8">
        <v>64350</v>
      </c>
      <c r="W7" s="8">
        <v>1013</v>
      </c>
      <c r="X7" s="8">
        <v>485815</v>
      </c>
      <c r="Y7" s="7">
        <f>SUM(O7+Q7+S7+U7+W7)</f>
        <v>2835</v>
      </c>
      <c r="Z7" s="7">
        <f>SUM(P7+R7+T7+V7+X7)</f>
        <v>1123100</v>
      </c>
      <c r="AA7" s="12">
        <v>0</v>
      </c>
      <c r="AB7" s="12">
        <v>0</v>
      </c>
      <c r="AC7" s="12">
        <v>182</v>
      </c>
      <c r="AD7" s="12">
        <v>66110</v>
      </c>
      <c r="AE7" s="12">
        <v>322</v>
      </c>
      <c r="AF7" s="12">
        <v>334400</v>
      </c>
      <c r="AG7" s="12">
        <v>0</v>
      </c>
      <c r="AH7" s="12">
        <v>0</v>
      </c>
      <c r="AI7" s="12">
        <v>206</v>
      </c>
      <c r="AJ7" s="12">
        <v>7535</v>
      </c>
      <c r="AK7" s="12">
        <v>428</v>
      </c>
      <c r="AL7" s="12">
        <v>125400</v>
      </c>
      <c r="AM7" s="20">
        <f>SUM(M7,Y7,AA7,AC7,AE7,AG7,AI7,AK7)</f>
        <v>25530</v>
      </c>
      <c r="AN7" s="20">
        <f>SUM(N7,Z7,AB7,AD7,AF7,AH7,AJ7,AL7)</f>
        <v>10334449</v>
      </c>
      <c r="AO7" s="12">
        <v>3835</v>
      </c>
      <c r="AP7" s="12">
        <v>1550166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45</v>
      </c>
      <c r="BB7" s="8">
        <v>67650</v>
      </c>
      <c r="BC7" s="8">
        <v>107</v>
      </c>
      <c r="BD7" s="8">
        <v>212850</v>
      </c>
      <c r="BE7" s="8">
        <v>818</v>
      </c>
      <c r="BF7" s="8">
        <v>247500</v>
      </c>
      <c r="BG7" s="8">
        <v>890</v>
      </c>
      <c r="BH7" s="8">
        <v>616000</v>
      </c>
      <c r="BI7" s="7">
        <f t="shared" ref="BI7:BI38" si="0">SUM(AQ7,AY7,BA7,BC7,BE7,BG7)</f>
        <v>1860</v>
      </c>
      <c r="BJ7" s="7">
        <f t="shared" ref="BJ7:BJ38" si="1">SUM(AR7,AZ7,BB7,BD7,BF7,BH7)</f>
        <v>1144000</v>
      </c>
      <c r="BK7" s="7">
        <f t="shared" ref="BK7:BK38" si="2">SUM(AM7,BI7)</f>
        <v>27390</v>
      </c>
      <c r="BL7" s="7">
        <f t="shared" ref="BL7:BL38" si="3">SUM(AN7,BJ7)</f>
        <v>11478449</v>
      </c>
    </row>
    <row r="8" spans="1:64" ht="20.25" x14ac:dyDescent="0.4">
      <c r="A8" s="14">
        <v>2</v>
      </c>
      <c r="B8" s="15" t="s">
        <v>44</v>
      </c>
      <c r="C8" s="8">
        <v>30675</v>
      </c>
      <c r="D8" s="8">
        <v>8069965</v>
      </c>
      <c r="E8" s="8">
        <v>1158</v>
      </c>
      <c r="F8" s="8">
        <v>2182700</v>
      </c>
      <c r="G8" s="19">
        <f t="shared" ref="G8:H52" si="4">SUM(C8,E8)</f>
        <v>31833</v>
      </c>
      <c r="H8" s="19">
        <f t="shared" ref="H8:H51" si="5">SUM(D8,F8)</f>
        <v>10252665</v>
      </c>
      <c r="I8" s="8">
        <v>707</v>
      </c>
      <c r="J8" s="8">
        <v>402800</v>
      </c>
      <c r="K8" s="8">
        <v>48</v>
      </c>
      <c r="L8" s="8">
        <v>24200</v>
      </c>
      <c r="M8" s="7">
        <f t="shared" ref="M8:N52" si="6">SUM(G8,I8,K8)</f>
        <v>32588</v>
      </c>
      <c r="N8" s="7">
        <f t="shared" ref="N8:N51" si="7">SUM(H8,J8,L8)</f>
        <v>10679665</v>
      </c>
      <c r="O8" s="8">
        <v>1365</v>
      </c>
      <c r="P8" s="8">
        <v>410190</v>
      </c>
      <c r="Q8" s="8">
        <v>120</v>
      </c>
      <c r="R8" s="8">
        <v>254705</v>
      </c>
      <c r="S8" s="8">
        <v>3</v>
      </c>
      <c r="T8" s="8">
        <v>275000</v>
      </c>
      <c r="U8" s="8">
        <v>78</v>
      </c>
      <c r="V8" s="8">
        <v>62480</v>
      </c>
      <c r="W8" s="8">
        <v>1040</v>
      </c>
      <c r="X8" s="8">
        <v>502150</v>
      </c>
      <c r="Y8" s="7">
        <f t="shared" ref="Y8:Y52" si="8">SUM(O8+Q8+S8+U8+W8)</f>
        <v>2606</v>
      </c>
      <c r="Z8" s="7">
        <f t="shared" ref="Z8:Z52" si="9">SUM(P8+R8+T8+V8+X8)</f>
        <v>1504525</v>
      </c>
      <c r="AA8" s="12">
        <v>0</v>
      </c>
      <c r="AB8" s="12">
        <v>0</v>
      </c>
      <c r="AC8" s="12">
        <v>222</v>
      </c>
      <c r="AD8" s="12">
        <v>88880</v>
      </c>
      <c r="AE8" s="12">
        <v>292</v>
      </c>
      <c r="AF8" s="12">
        <v>280240</v>
      </c>
      <c r="AG8" s="12">
        <v>0</v>
      </c>
      <c r="AH8" s="12">
        <v>0</v>
      </c>
      <c r="AI8" s="12">
        <v>165</v>
      </c>
      <c r="AJ8" s="12">
        <v>4950</v>
      </c>
      <c r="AK8" s="12">
        <v>330</v>
      </c>
      <c r="AL8" s="12">
        <v>117700</v>
      </c>
      <c r="AM8" s="20">
        <f t="shared" ref="AM8:AN52" si="10">SUM(M8,Y8,AA8,AC8,AE8,AG8,AI8,AK8)</f>
        <v>36203</v>
      </c>
      <c r="AN8" s="20">
        <f t="shared" ref="AN8:AN51" si="11">SUM(N8+Z8+AB8+AD8+AF8+AH8+AJ8+AL8)</f>
        <v>12675960</v>
      </c>
      <c r="AO8" s="12">
        <v>6197</v>
      </c>
      <c r="AP8" s="12">
        <v>1801519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2" si="12">SUM(AS8+AU8+AW8)</f>
        <v>0</v>
      </c>
      <c r="AZ8" s="7">
        <f t="shared" ref="AZ8:AZ51" si="13">SUM(AT8+AV8+AX8)</f>
        <v>0</v>
      </c>
      <c r="BA8" s="8">
        <v>28</v>
      </c>
      <c r="BB8" s="8">
        <v>35750</v>
      </c>
      <c r="BC8" s="8">
        <v>70</v>
      </c>
      <c r="BD8" s="8">
        <v>178750</v>
      </c>
      <c r="BE8" s="8">
        <v>1045</v>
      </c>
      <c r="BF8" s="8">
        <v>313500</v>
      </c>
      <c r="BG8" s="8">
        <v>795</v>
      </c>
      <c r="BH8" s="8">
        <v>430320</v>
      </c>
      <c r="BI8" s="7">
        <f t="shared" si="0"/>
        <v>1938</v>
      </c>
      <c r="BJ8" s="7">
        <f t="shared" si="1"/>
        <v>958320</v>
      </c>
      <c r="BK8" s="7">
        <f t="shared" si="2"/>
        <v>38141</v>
      </c>
      <c r="BL8" s="7">
        <f t="shared" si="3"/>
        <v>13634280</v>
      </c>
    </row>
    <row r="9" spans="1:64" ht="20.25" x14ac:dyDescent="0.4">
      <c r="A9" s="14">
        <v>3</v>
      </c>
      <c r="B9" s="15" t="s">
        <v>45</v>
      </c>
      <c r="C9" s="8">
        <v>12720</v>
      </c>
      <c r="D9" s="8">
        <v>6188900</v>
      </c>
      <c r="E9" s="8">
        <v>1112</v>
      </c>
      <c r="F9" s="8">
        <v>1695118</v>
      </c>
      <c r="G9" s="19">
        <f t="shared" si="4"/>
        <v>13832</v>
      </c>
      <c r="H9" s="19">
        <f t="shared" si="5"/>
        <v>7884018</v>
      </c>
      <c r="I9" s="8">
        <v>480</v>
      </c>
      <c r="J9" s="8">
        <v>227020</v>
      </c>
      <c r="K9" s="8">
        <v>49</v>
      </c>
      <c r="L9" s="8">
        <v>15730</v>
      </c>
      <c r="M9" s="7">
        <f t="shared" si="6"/>
        <v>14361</v>
      </c>
      <c r="N9" s="7">
        <f t="shared" si="7"/>
        <v>8126768</v>
      </c>
      <c r="O9" s="8">
        <v>1010</v>
      </c>
      <c r="P9" s="8">
        <v>248655</v>
      </c>
      <c r="Q9" s="8">
        <v>25</v>
      </c>
      <c r="R9" s="8">
        <v>52635</v>
      </c>
      <c r="S9" s="8">
        <v>2</v>
      </c>
      <c r="T9" s="8">
        <v>137500</v>
      </c>
      <c r="U9" s="8">
        <v>35</v>
      </c>
      <c r="V9" s="8">
        <v>28710</v>
      </c>
      <c r="W9" s="8">
        <v>597</v>
      </c>
      <c r="X9" s="8">
        <v>169158</v>
      </c>
      <c r="Y9" s="7">
        <f t="shared" si="8"/>
        <v>1669</v>
      </c>
      <c r="Z9" s="7">
        <f t="shared" si="9"/>
        <v>636658</v>
      </c>
      <c r="AA9" s="12">
        <v>0</v>
      </c>
      <c r="AB9" s="12">
        <v>0</v>
      </c>
      <c r="AC9" s="12">
        <v>101</v>
      </c>
      <c r="AD9" s="12">
        <v>43285</v>
      </c>
      <c r="AE9" s="12">
        <v>166</v>
      </c>
      <c r="AF9" s="12">
        <v>190850</v>
      </c>
      <c r="AG9" s="12">
        <v>0</v>
      </c>
      <c r="AH9" s="12">
        <v>0</v>
      </c>
      <c r="AI9" s="12">
        <v>74</v>
      </c>
      <c r="AJ9" s="12">
        <v>3553</v>
      </c>
      <c r="AK9" s="12">
        <v>3949</v>
      </c>
      <c r="AL9" s="12">
        <v>253000</v>
      </c>
      <c r="AM9" s="20">
        <f t="shared" si="10"/>
        <v>20320</v>
      </c>
      <c r="AN9" s="20">
        <f t="shared" si="11"/>
        <v>9254114</v>
      </c>
      <c r="AO9" s="12">
        <v>3052</v>
      </c>
      <c r="AP9" s="12">
        <v>1388117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12"/>
        <v>0</v>
      </c>
      <c r="AZ9" s="7">
        <f t="shared" si="13"/>
        <v>0</v>
      </c>
      <c r="BA9" s="8">
        <v>27</v>
      </c>
      <c r="BB9" s="8">
        <v>28390</v>
      </c>
      <c r="BC9" s="8">
        <v>60</v>
      </c>
      <c r="BD9" s="8">
        <v>135850</v>
      </c>
      <c r="BE9" s="8">
        <v>362</v>
      </c>
      <c r="BF9" s="8">
        <v>108900</v>
      </c>
      <c r="BG9" s="8">
        <v>357</v>
      </c>
      <c r="BH9" s="8">
        <v>194150</v>
      </c>
      <c r="BI9" s="7">
        <f t="shared" si="0"/>
        <v>806</v>
      </c>
      <c r="BJ9" s="7">
        <f t="shared" si="1"/>
        <v>467290</v>
      </c>
      <c r="BK9" s="7">
        <f t="shared" si="2"/>
        <v>21126</v>
      </c>
      <c r="BL9" s="7">
        <f t="shared" si="3"/>
        <v>9721404</v>
      </c>
    </row>
    <row r="10" spans="1:64" ht="20.25" x14ac:dyDescent="0.4">
      <c r="A10" s="14">
        <v>4</v>
      </c>
      <c r="B10" s="15" t="s">
        <v>46</v>
      </c>
      <c r="C10" s="9">
        <v>9475</v>
      </c>
      <c r="D10" s="9">
        <v>2319655</v>
      </c>
      <c r="E10" s="9">
        <v>863</v>
      </c>
      <c r="F10" s="9">
        <v>1510977</v>
      </c>
      <c r="G10" s="19">
        <f t="shared" si="4"/>
        <v>10338</v>
      </c>
      <c r="H10" s="19">
        <f t="shared" si="5"/>
        <v>3830632</v>
      </c>
      <c r="I10" s="9">
        <v>340</v>
      </c>
      <c r="J10" s="9">
        <v>247030</v>
      </c>
      <c r="K10" s="9">
        <v>40</v>
      </c>
      <c r="L10" s="9">
        <v>14410</v>
      </c>
      <c r="M10" s="7">
        <f t="shared" si="6"/>
        <v>10718</v>
      </c>
      <c r="N10" s="7">
        <f t="shared" si="7"/>
        <v>4092072</v>
      </c>
      <c r="O10" s="9">
        <v>1220</v>
      </c>
      <c r="P10" s="9">
        <v>275880</v>
      </c>
      <c r="Q10" s="9">
        <v>50</v>
      </c>
      <c r="R10" s="9">
        <v>105270</v>
      </c>
      <c r="S10" s="9">
        <v>0</v>
      </c>
      <c r="T10" s="9">
        <v>0</v>
      </c>
      <c r="U10" s="9">
        <v>55</v>
      </c>
      <c r="V10" s="9">
        <v>46090</v>
      </c>
      <c r="W10" s="9">
        <v>605</v>
      </c>
      <c r="X10" s="9">
        <v>192995</v>
      </c>
      <c r="Y10" s="7">
        <f t="shared" si="8"/>
        <v>1930</v>
      </c>
      <c r="Z10" s="7">
        <f t="shared" si="9"/>
        <v>620235</v>
      </c>
      <c r="AA10" s="12">
        <v>0</v>
      </c>
      <c r="AB10" s="12">
        <v>0</v>
      </c>
      <c r="AC10" s="12">
        <v>68</v>
      </c>
      <c r="AD10" s="12">
        <v>27280</v>
      </c>
      <c r="AE10" s="12">
        <v>111</v>
      </c>
      <c r="AF10" s="12">
        <v>106150</v>
      </c>
      <c r="AG10" s="12">
        <v>0</v>
      </c>
      <c r="AH10" s="12">
        <v>0</v>
      </c>
      <c r="AI10" s="12">
        <v>57</v>
      </c>
      <c r="AJ10" s="12">
        <v>1870</v>
      </c>
      <c r="AK10" s="12">
        <v>180</v>
      </c>
      <c r="AL10" s="12">
        <v>47300</v>
      </c>
      <c r="AM10" s="20">
        <f t="shared" si="10"/>
        <v>13064</v>
      </c>
      <c r="AN10" s="20">
        <f t="shared" si="11"/>
        <v>4894907</v>
      </c>
      <c r="AO10" s="12">
        <v>1961</v>
      </c>
      <c r="AP10" s="12">
        <v>734236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12"/>
        <v>0</v>
      </c>
      <c r="AZ10" s="7">
        <f t="shared" si="13"/>
        <v>0</v>
      </c>
      <c r="BA10" s="9">
        <v>19</v>
      </c>
      <c r="BB10" s="9">
        <v>26400</v>
      </c>
      <c r="BC10" s="9">
        <v>42</v>
      </c>
      <c r="BD10" s="9">
        <v>87450</v>
      </c>
      <c r="BE10" s="9">
        <v>420</v>
      </c>
      <c r="BF10" s="9">
        <v>121550</v>
      </c>
      <c r="BG10" s="9">
        <v>270</v>
      </c>
      <c r="BH10" s="9">
        <v>130350</v>
      </c>
      <c r="BI10" s="7">
        <f t="shared" si="0"/>
        <v>751</v>
      </c>
      <c r="BJ10" s="7">
        <f t="shared" si="1"/>
        <v>365750</v>
      </c>
      <c r="BK10" s="7">
        <f t="shared" si="2"/>
        <v>13815</v>
      </c>
      <c r="BL10" s="7">
        <f t="shared" si="3"/>
        <v>5260657</v>
      </c>
    </row>
    <row r="11" spans="1:64" ht="20.25" x14ac:dyDescent="0.4">
      <c r="A11" s="14">
        <v>5</v>
      </c>
      <c r="B11" s="15" t="s">
        <v>47</v>
      </c>
      <c r="C11" s="8">
        <v>2725</v>
      </c>
      <c r="D11" s="8">
        <v>716110</v>
      </c>
      <c r="E11" s="8">
        <v>296</v>
      </c>
      <c r="F11" s="8">
        <v>458010</v>
      </c>
      <c r="G11" s="19">
        <f t="shared" si="4"/>
        <v>3021</v>
      </c>
      <c r="H11" s="19">
        <f t="shared" si="5"/>
        <v>1174120</v>
      </c>
      <c r="I11" s="8">
        <v>207</v>
      </c>
      <c r="J11" s="8">
        <v>170900</v>
      </c>
      <c r="K11" s="8">
        <v>16</v>
      </c>
      <c r="L11" s="8">
        <v>16500</v>
      </c>
      <c r="M11" s="7">
        <f t="shared" si="6"/>
        <v>3244</v>
      </c>
      <c r="N11" s="7">
        <f t="shared" si="7"/>
        <v>1361520</v>
      </c>
      <c r="O11" s="8">
        <v>425</v>
      </c>
      <c r="P11" s="8">
        <v>91186</v>
      </c>
      <c r="Q11" s="8">
        <v>25</v>
      </c>
      <c r="R11" s="8">
        <v>41745</v>
      </c>
      <c r="S11" s="8">
        <v>0</v>
      </c>
      <c r="T11" s="8">
        <v>0</v>
      </c>
      <c r="U11" s="8">
        <v>14</v>
      </c>
      <c r="V11" s="8">
        <v>14300</v>
      </c>
      <c r="W11" s="8">
        <v>190</v>
      </c>
      <c r="X11" s="8">
        <v>61105</v>
      </c>
      <c r="Y11" s="7">
        <f t="shared" si="8"/>
        <v>654</v>
      </c>
      <c r="Z11" s="7">
        <f t="shared" si="9"/>
        <v>208336</v>
      </c>
      <c r="AA11" s="12">
        <v>0</v>
      </c>
      <c r="AB11" s="12">
        <v>0</v>
      </c>
      <c r="AC11" s="12">
        <v>35</v>
      </c>
      <c r="AD11" s="12">
        <v>16390</v>
      </c>
      <c r="AE11" s="12">
        <v>54</v>
      </c>
      <c r="AF11" s="12">
        <v>48400</v>
      </c>
      <c r="AG11" s="12">
        <v>0</v>
      </c>
      <c r="AH11" s="12">
        <v>0</v>
      </c>
      <c r="AI11" s="12">
        <v>35</v>
      </c>
      <c r="AJ11" s="12">
        <v>10560</v>
      </c>
      <c r="AK11" s="12">
        <v>82</v>
      </c>
      <c r="AL11" s="12">
        <v>33000</v>
      </c>
      <c r="AM11" s="20">
        <f t="shared" si="10"/>
        <v>4104</v>
      </c>
      <c r="AN11" s="20">
        <f t="shared" si="11"/>
        <v>1678206</v>
      </c>
      <c r="AO11" s="12">
        <v>617</v>
      </c>
      <c r="AP11" s="12">
        <v>251731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12"/>
        <v>0</v>
      </c>
      <c r="AZ11" s="7">
        <f t="shared" si="13"/>
        <v>0</v>
      </c>
      <c r="BA11" s="8">
        <v>4</v>
      </c>
      <c r="BB11" s="8">
        <v>5280</v>
      </c>
      <c r="BC11" s="8">
        <v>18</v>
      </c>
      <c r="BD11" s="8">
        <v>46750</v>
      </c>
      <c r="BE11" s="8">
        <v>125</v>
      </c>
      <c r="BF11" s="8">
        <v>36850</v>
      </c>
      <c r="BG11" s="8">
        <v>135</v>
      </c>
      <c r="BH11" s="8">
        <v>70950</v>
      </c>
      <c r="BI11" s="7">
        <f t="shared" si="0"/>
        <v>282</v>
      </c>
      <c r="BJ11" s="7">
        <f t="shared" si="1"/>
        <v>159830</v>
      </c>
      <c r="BK11" s="7">
        <f t="shared" si="2"/>
        <v>4386</v>
      </c>
      <c r="BL11" s="7">
        <f t="shared" si="3"/>
        <v>1838036</v>
      </c>
    </row>
    <row r="12" spans="1:64" ht="20.25" x14ac:dyDescent="0.4">
      <c r="A12" s="14">
        <v>6</v>
      </c>
      <c r="B12" s="15" t="s">
        <v>48</v>
      </c>
      <c r="C12" s="8">
        <v>1035</v>
      </c>
      <c r="D12" s="8">
        <v>293280</v>
      </c>
      <c r="E12" s="8">
        <v>170</v>
      </c>
      <c r="F12" s="8">
        <v>289280</v>
      </c>
      <c r="G12" s="19">
        <f t="shared" si="4"/>
        <v>1205</v>
      </c>
      <c r="H12" s="19">
        <f t="shared" si="5"/>
        <v>582560</v>
      </c>
      <c r="I12" s="8">
        <v>91</v>
      </c>
      <c r="J12" s="8">
        <v>61590</v>
      </c>
      <c r="K12" s="8">
        <v>5</v>
      </c>
      <c r="L12" s="8">
        <v>3300</v>
      </c>
      <c r="M12" s="7">
        <f t="shared" si="6"/>
        <v>1301</v>
      </c>
      <c r="N12" s="7">
        <f t="shared" si="7"/>
        <v>647450</v>
      </c>
      <c r="O12" s="8">
        <v>180</v>
      </c>
      <c r="P12" s="8">
        <v>36300</v>
      </c>
      <c r="Q12" s="8">
        <v>7</v>
      </c>
      <c r="R12" s="8">
        <v>14520</v>
      </c>
      <c r="S12" s="8">
        <v>0</v>
      </c>
      <c r="T12" s="8">
        <v>0</v>
      </c>
      <c r="U12" s="8">
        <v>8</v>
      </c>
      <c r="V12" s="8">
        <v>5280</v>
      </c>
      <c r="W12" s="8">
        <v>72</v>
      </c>
      <c r="X12" s="8">
        <v>22990</v>
      </c>
      <c r="Y12" s="7">
        <f t="shared" si="8"/>
        <v>267</v>
      </c>
      <c r="Z12" s="7">
        <f t="shared" si="9"/>
        <v>79090</v>
      </c>
      <c r="AA12" s="12">
        <v>0</v>
      </c>
      <c r="AB12" s="12">
        <v>0</v>
      </c>
      <c r="AC12" s="12">
        <v>15</v>
      </c>
      <c r="AD12" s="12">
        <v>4840</v>
      </c>
      <c r="AE12" s="12">
        <v>20</v>
      </c>
      <c r="AF12" s="12">
        <v>17600</v>
      </c>
      <c r="AG12" s="12">
        <v>0</v>
      </c>
      <c r="AH12" s="12">
        <v>0</v>
      </c>
      <c r="AI12" s="12">
        <v>11</v>
      </c>
      <c r="AJ12" s="12">
        <v>330</v>
      </c>
      <c r="AK12" s="12">
        <v>33</v>
      </c>
      <c r="AL12" s="12">
        <v>11000</v>
      </c>
      <c r="AM12" s="20">
        <f t="shared" si="10"/>
        <v>1647</v>
      </c>
      <c r="AN12" s="20">
        <f t="shared" si="11"/>
        <v>760310</v>
      </c>
      <c r="AO12" s="12">
        <v>248</v>
      </c>
      <c r="AP12" s="12">
        <v>114047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12"/>
        <v>0</v>
      </c>
      <c r="AZ12" s="7">
        <f t="shared" si="13"/>
        <v>0</v>
      </c>
      <c r="BA12" s="8">
        <v>4</v>
      </c>
      <c r="BB12" s="8">
        <v>4400</v>
      </c>
      <c r="BC12" s="8">
        <v>6</v>
      </c>
      <c r="BD12" s="8">
        <v>16500</v>
      </c>
      <c r="BE12" s="8">
        <v>60</v>
      </c>
      <c r="BF12" s="8">
        <v>18150</v>
      </c>
      <c r="BG12" s="8">
        <v>55</v>
      </c>
      <c r="BH12" s="8">
        <v>29700</v>
      </c>
      <c r="BI12" s="7">
        <f t="shared" si="0"/>
        <v>125</v>
      </c>
      <c r="BJ12" s="7">
        <f t="shared" si="1"/>
        <v>68750</v>
      </c>
      <c r="BK12" s="7">
        <f t="shared" si="2"/>
        <v>1772</v>
      </c>
      <c r="BL12" s="7">
        <f t="shared" si="3"/>
        <v>829060</v>
      </c>
    </row>
    <row r="13" spans="1:64" ht="20.25" x14ac:dyDescent="0.4">
      <c r="A13" s="14">
        <v>7</v>
      </c>
      <c r="B13" s="15" t="s">
        <v>49</v>
      </c>
      <c r="C13" s="8">
        <v>1590</v>
      </c>
      <c r="D13" s="8">
        <v>418550</v>
      </c>
      <c r="E13" s="8">
        <v>129</v>
      </c>
      <c r="F13" s="8">
        <v>215090</v>
      </c>
      <c r="G13" s="19">
        <f t="shared" si="4"/>
        <v>1719</v>
      </c>
      <c r="H13" s="19">
        <f t="shared" si="5"/>
        <v>633640</v>
      </c>
      <c r="I13" s="8">
        <v>79</v>
      </c>
      <c r="J13" s="8">
        <v>50770</v>
      </c>
      <c r="K13" s="8">
        <v>10</v>
      </c>
      <c r="L13" s="8">
        <v>4950</v>
      </c>
      <c r="M13" s="7">
        <f t="shared" si="6"/>
        <v>1808</v>
      </c>
      <c r="N13" s="7">
        <f t="shared" si="7"/>
        <v>689360</v>
      </c>
      <c r="O13" s="8">
        <v>242</v>
      </c>
      <c r="P13" s="8">
        <v>72600</v>
      </c>
      <c r="Q13" s="8">
        <v>7</v>
      </c>
      <c r="R13" s="8">
        <v>14520</v>
      </c>
      <c r="S13" s="8">
        <v>0</v>
      </c>
      <c r="T13" s="8">
        <v>0</v>
      </c>
      <c r="U13" s="8">
        <v>8</v>
      </c>
      <c r="V13" s="8">
        <v>2780</v>
      </c>
      <c r="W13" s="8">
        <v>78</v>
      </c>
      <c r="X13" s="8">
        <v>32065</v>
      </c>
      <c r="Y13" s="7">
        <f t="shared" si="8"/>
        <v>335</v>
      </c>
      <c r="Z13" s="7">
        <f t="shared" si="9"/>
        <v>121965</v>
      </c>
      <c r="AA13" s="12">
        <v>0</v>
      </c>
      <c r="AB13" s="12">
        <v>0</v>
      </c>
      <c r="AC13" s="12">
        <v>18</v>
      </c>
      <c r="AD13" s="12">
        <v>7150</v>
      </c>
      <c r="AE13" s="12">
        <v>29</v>
      </c>
      <c r="AF13" s="12">
        <v>34650</v>
      </c>
      <c r="AG13" s="12">
        <v>0</v>
      </c>
      <c r="AH13" s="12">
        <v>0</v>
      </c>
      <c r="AI13" s="12">
        <v>16</v>
      </c>
      <c r="AJ13" s="12">
        <v>3300</v>
      </c>
      <c r="AK13" s="12">
        <v>44</v>
      </c>
      <c r="AL13" s="12">
        <v>9900</v>
      </c>
      <c r="AM13" s="20">
        <f t="shared" si="10"/>
        <v>2250</v>
      </c>
      <c r="AN13" s="20">
        <f t="shared" si="11"/>
        <v>866325</v>
      </c>
      <c r="AO13" s="12">
        <v>338</v>
      </c>
      <c r="AP13" s="12">
        <v>129949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12"/>
        <v>0</v>
      </c>
      <c r="AZ13" s="7">
        <f t="shared" si="13"/>
        <v>0</v>
      </c>
      <c r="BA13" s="8">
        <v>6</v>
      </c>
      <c r="BB13" s="8">
        <v>9900</v>
      </c>
      <c r="BC13" s="8">
        <v>9</v>
      </c>
      <c r="BD13" s="8">
        <v>14850</v>
      </c>
      <c r="BE13" s="8">
        <v>80</v>
      </c>
      <c r="BF13" s="8">
        <v>24750</v>
      </c>
      <c r="BG13" s="8">
        <v>22</v>
      </c>
      <c r="BH13" s="8">
        <v>16500</v>
      </c>
      <c r="BI13" s="7">
        <f t="shared" si="0"/>
        <v>117</v>
      </c>
      <c r="BJ13" s="7">
        <f t="shared" si="1"/>
        <v>66000</v>
      </c>
      <c r="BK13" s="7">
        <f t="shared" si="2"/>
        <v>2367</v>
      </c>
      <c r="BL13" s="7">
        <f t="shared" si="3"/>
        <v>932325</v>
      </c>
    </row>
    <row r="14" spans="1:64" ht="20.25" x14ac:dyDescent="0.4">
      <c r="A14" s="14">
        <v>8</v>
      </c>
      <c r="B14" s="15" t="s">
        <v>50</v>
      </c>
      <c r="C14" s="8">
        <v>3015</v>
      </c>
      <c r="D14" s="8">
        <v>779320</v>
      </c>
      <c r="E14" s="8">
        <v>134</v>
      </c>
      <c r="F14" s="8">
        <v>154186</v>
      </c>
      <c r="G14" s="19">
        <f t="shared" si="4"/>
        <v>3149</v>
      </c>
      <c r="H14" s="19">
        <f t="shared" si="5"/>
        <v>933506</v>
      </c>
      <c r="I14" s="8">
        <v>64</v>
      </c>
      <c r="J14" s="8">
        <v>30800</v>
      </c>
      <c r="K14" s="8">
        <v>12</v>
      </c>
      <c r="L14" s="8">
        <v>7600</v>
      </c>
      <c r="M14" s="7">
        <f t="shared" si="6"/>
        <v>3225</v>
      </c>
      <c r="N14" s="7">
        <f t="shared" si="7"/>
        <v>971906</v>
      </c>
      <c r="O14" s="8">
        <v>283</v>
      </c>
      <c r="P14" s="8">
        <v>55000</v>
      </c>
      <c r="Q14" s="8">
        <v>8</v>
      </c>
      <c r="R14" s="8">
        <v>14520</v>
      </c>
      <c r="S14" s="8">
        <v>0</v>
      </c>
      <c r="T14" s="8">
        <v>0</v>
      </c>
      <c r="U14" s="8">
        <v>10</v>
      </c>
      <c r="V14" s="8">
        <v>8140</v>
      </c>
      <c r="W14" s="8">
        <v>148</v>
      </c>
      <c r="X14" s="8">
        <v>37455</v>
      </c>
      <c r="Y14" s="7">
        <f t="shared" si="8"/>
        <v>449</v>
      </c>
      <c r="Z14" s="7">
        <f t="shared" si="9"/>
        <v>115115</v>
      </c>
      <c r="AA14" s="12">
        <v>0</v>
      </c>
      <c r="AB14" s="12">
        <v>0</v>
      </c>
      <c r="AC14" s="12">
        <v>29</v>
      </c>
      <c r="AD14" s="12">
        <v>11390</v>
      </c>
      <c r="AE14" s="12">
        <v>40</v>
      </c>
      <c r="AF14" s="12">
        <v>33900</v>
      </c>
      <c r="AG14" s="12">
        <v>0</v>
      </c>
      <c r="AH14" s="12">
        <v>0</v>
      </c>
      <c r="AI14" s="12">
        <v>15</v>
      </c>
      <c r="AJ14" s="12">
        <v>462</v>
      </c>
      <c r="AK14" s="12">
        <v>73</v>
      </c>
      <c r="AL14" s="12">
        <v>16760</v>
      </c>
      <c r="AM14" s="20">
        <f t="shared" si="10"/>
        <v>3831</v>
      </c>
      <c r="AN14" s="20">
        <f t="shared" si="11"/>
        <v>1149533</v>
      </c>
      <c r="AO14" s="12">
        <v>577</v>
      </c>
      <c r="AP14" s="12">
        <v>172430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12"/>
        <v>0</v>
      </c>
      <c r="AZ14" s="7">
        <f t="shared" si="13"/>
        <v>0</v>
      </c>
      <c r="BA14" s="8">
        <v>6</v>
      </c>
      <c r="BB14" s="8">
        <v>7600</v>
      </c>
      <c r="BC14" s="8">
        <v>10</v>
      </c>
      <c r="BD14" s="8">
        <v>19250</v>
      </c>
      <c r="BE14" s="8">
        <v>130</v>
      </c>
      <c r="BF14" s="8">
        <v>33900</v>
      </c>
      <c r="BG14" s="8">
        <v>119</v>
      </c>
      <c r="BH14" s="8">
        <v>48000</v>
      </c>
      <c r="BI14" s="7">
        <f t="shared" si="0"/>
        <v>265</v>
      </c>
      <c r="BJ14" s="7">
        <f t="shared" si="1"/>
        <v>108750</v>
      </c>
      <c r="BK14" s="7">
        <f t="shared" si="2"/>
        <v>4096</v>
      </c>
      <c r="BL14" s="7">
        <f t="shared" si="3"/>
        <v>1258283</v>
      </c>
    </row>
    <row r="15" spans="1:64" ht="20.25" x14ac:dyDescent="0.4">
      <c r="A15" s="14">
        <v>9</v>
      </c>
      <c r="B15" s="15" t="s">
        <v>51</v>
      </c>
      <c r="C15" s="8">
        <v>980</v>
      </c>
      <c r="D15" s="8">
        <v>268290</v>
      </c>
      <c r="E15" s="8">
        <v>105</v>
      </c>
      <c r="F15" s="8">
        <v>165580</v>
      </c>
      <c r="G15" s="19">
        <f t="shared" si="4"/>
        <v>1085</v>
      </c>
      <c r="H15" s="19">
        <f t="shared" si="5"/>
        <v>433870</v>
      </c>
      <c r="I15" s="8">
        <v>60</v>
      </c>
      <c r="J15" s="8">
        <v>26400</v>
      </c>
      <c r="K15" s="8">
        <v>12</v>
      </c>
      <c r="L15" s="8">
        <v>4950</v>
      </c>
      <c r="M15" s="7">
        <f t="shared" si="6"/>
        <v>1157</v>
      </c>
      <c r="N15" s="7">
        <f t="shared" si="7"/>
        <v>465220</v>
      </c>
      <c r="O15" s="8">
        <v>155</v>
      </c>
      <c r="P15" s="8">
        <v>37510</v>
      </c>
      <c r="Q15" s="8">
        <v>7</v>
      </c>
      <c r="R15" s="8">
        <v>12705</v>
      </c>
      <c r="S15" s="8">
        <v>0</v>
      </c>
      <c r="T15" s="8">
        <v>0</v>
      </c>
      <c r="U15" s="8">
        <v>6</v>
      </c>
      <c r="V15" s="8">
        <v>4950</v>
      </c>
      <c r="W15" s="8">
        <v>90</v>
      </c>
      <c r="X15" s="8">
        <v>48400</v>
      </c>
      <c r="Y15" s="7">
        <f t="shared" si="8"/>
        <v>258</v>
      </c>
      <c r="Z15" s="7">
        <f t="shared" si="9"/>
        <v>103565</v>
      </c>
      <c r="AA15" s="12">
        <v>0</v>
      </c>
      <c r="AB15" s="12">
        <v>0</v>
      </c>
      <c r="AC15" s="12">
        <v>16</v>
      </c>
      <c r="AD15" s="12">
        <v>6600</v>
      </c>
      <c r="AE15" s="12">
        <v>22</v>
      </c>
      <c r="AF15" s="12">
        <v>24200</v>
      </c>
      <c r="AG15" s="12">
        <v>0</v>
      </c>
      <c r="AH15" s="12">
        <v>0</v>
      </c>
      <c r="AI15" s="12">
        <v>16</v>
      </c>
      <c r="AJ15" s="12">
        <v>495</v>
      </c>
      <c r="AK15" s="12">
        <v>33</v>
      </c>
      <c r="AL15" s="12">
        <v>3300</v>
      </c>
      <c r="AM15" s="20">
        <f t="shared" si="10"/>
        <v>1502</v>
      </c>
      <c r="AN15" s="20">
        <f t="shared" si="11"/>
        <v>603380</v>
      </c>
      <c r="AO15" s="12">
        <v>226</v>
      </c>
      <c r="AP15" s="12">
        <v>90507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12"/>
        <v>0</v>
      </c>
      <c r="AZ15" s="7">
        <f t="shared" si="13"/>
        <v>0</v>
      </c>
      <c r="BA15" s="8">
        <v>3</v>
      </c>
      <c r="BB15" s="8">
        <v>3960</v>
      </c>
      <c r="BC15" s="8">
        <v>9</v>
      </c>
      <c r="BD15" s="8">
        <v>14850</v>
      </c>
      <c r="BE15" s="8">
        <v>99</v>
      </c>
      <c r="BF15" s="8">
        <v>29700</v>
      </c>
      <c r="BG15" s="8">
        <v>66</v>
      </c>
      <c r="BH15" s="8">
        <v>39600</v>
      </c>
      <c r="BI15" s="7">
        <f t="shared" si="0"/>
        <v>177</v>
      </c>
      <c r="BJ15" s="7">
        <f t="shared" si="1"/>
        <v>88110</v>
      </c>
      <c r="BK15" s="7">
        <f t="shared" si="2"/>
        <v>1679</v>
      </c>
      <c r="BL15" s="7">
        <f t="shared" si="3"/>
        <v>691490</v>
      </c>
    </row>
    <row r="16" spans="1:64" ht="20.25" x14ac:dyDescent="0.4">
      <c r="A16" s="14">
        <v>10</v>
      </c>
      <c r="B16" s="15" t="s">
        <v>52</v>
      </c>
      <c r="C16" s="8">
        <v>225</v>
      </c>
      <c r="D16" s="8">
        <v>64180</v>
      </c>
      <c r="E16" s="8">
        <v>42</v>
      </c>
      <c r="F16" s="8">
        <v>69360</v>
      </c>
      <c r="G16" s="19">
        <f t="shared" si="4"/>
        <v>267</v>
      </c>
      <c r="H16" s="19">
        <f t="shared" si="5"/>
        <v>133540</v>
      </c>
      <c r="I16" s="8">
        <v>15</v>
      </c>
      <c r="J16" s="8">
        <v>8800</v>
      </c>
      <c r="K16" s="8">
        <v>2</v>
      </c>
      <c r="L16" s="8">
        <v>1100</v>
      </c>
      <c r="M16" s="7">
        <f t="shared" si="6"/>
        <v>284</v>
      </c>
      <c r="N16" s="7">
        <f t="shared" si="7"/>
        <v>143440</v>
      </c>
      <c r="O16" s="8">
        <v>139</v>
      </c>
      <c r="P16" s="8">
        <v>39930</v>
      </c>
      <c r="Q16" s="8">
        <v>7</v>
      </c>
      <c r="R16" s="8">
        <v>13915</v>
      </c>
      <c r="S16" s="8">
        <v>0</v>
      </c>
      <c r="T16" s="8">
        <v>0</v>
      </c>
      <c r="U16" s="8">
        <v>7</v>
      </c>
      <c r="V16" s="8">
        <v>6600</v>
      </c>
      <c r="W16" s="8">
        <v>96</v>
      </c>
      <c r="X16" s="8">
        <v>24805</v>
      </c>
      <c r="Y16" s="7">
        <f t="shared" si="8"/>
        <v>249</v>
      </c>
      <c r="Z16" s="7">
        <f t="shared" si="9"/>
        <v>85250</v>
      </c>
      <c r="AA16" s="12">
        <v>0</v>
      </c>
      <c r="AB16" s="12">
        <v>0</v>
      </c>
      <c r="AC16" s="12">
        <v>15</v>
      </c>
      <c r="AD16" s="12">
        <v>6600</v>
      </c>
      <c r="AE16" s="12">
        <v>24</v>
      </c>
      <c r="AF16" s="12">
        <v>24200</v>
      </c>
      <c r="AG16" s="12">
        <v>0</v>
      </c>
      <c r="AH16" s="12">
        <v>0</v>
      </c>
      <c r="AI16" s="12">
        <v>12</v>
      </c>
      <c r="AJ16" s="12">
        <v>330</v>
      </c>
      <c r="AK16" s="12">
        <v>17</v>
      </c>
      <c r="AL16" s="12">
        <v>2200</v>
      </c>
      <c r="AM16" s="20">
        <f t="shared" si="10"/>
        <v>601</v>
      </c>
      <c r="AN16" s="20">
        <f t="shared" si="11"/>
        <v>262020</v>
      </c>
      <c r="AO16" s="12">
        <v>90</v>
      </c>
      <c r="AP16" s="12">
        <v>39304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12"/>
        <v>0</v>
      </c>
      <c r="AZ16" s="7">
        <f t="shared" si="13"/>
        <v>0</v>
      </c>
      <c r="BA16" s="8">
        <v>3</v>
      </c>
      <c r="BB16" s="8">
        <v>3520</v>
      </c>
      <c r="BC16" s="8">
        <v>12</v>
      </c>
      <c r="BD16" s="8">
        <v>15400</v>
      </c>
      <c r="BE16" s="8">
        <v>72</v>
      </c>
      <c r="BF16" s="8">
        <v>21450</v>
      </c>
      <c r="BG16" s="8">
        <v>56</v>
      </c>
      <c r="BH16" s="8">
        <v>34100</v>
      </c>
      <c r="BI16" s="7">
        <f t="shared" si="0"/>
        <v>143</v>
      </c>
      <c r="BJ16" s="7">
        <f t="shared" si="1"/>
        <v>74470</v>
      </c>
      <c r="BK16" s="7">
        <f t="shared" si="2"/>
        <v>744</v>
      </c>
      <c r="BL16" s="7">
        <f t="shared" si="3"/>
        <v>336490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4"/>
        <v>0</v>
      </c>
      <c r="H17" s="19">
        <f t="shared" si="5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6"/>
        <v>0</v>
      </c>
      <c r="N17" s="7">
        <f t="shared" si="7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8"/>
        <v>0</v>
      </c>
      <c r="Z17" s="7">
        <f t="shared" si="9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10"/>
        <v>0</v>
      </c>
      <c r="AN17" s="20">
        <f t="shared" si="11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12"/>
        <v>0</v>
      </c>
      <c r="AZ17" s="7">
        <f t="shared" si="13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0"/>
        <v>0</v>
      </c>
      <c r="BJ17" s="7">
        <f t="shared" si="1"/>
        <v>0</v>
      </c>
      <c r="BK17" s="7">
        <f t="shared" si="2"/>
        <v>0</v>
      </c>
      <c r="BL17" s="7">
        <f t="shared" si="3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4"/>
        <v>0</v>
      </c>
      <c r="H18" s="19">
        <f t="shared" si="5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6"/>
        <v>0</v>
      </c>
      <c r="N18" s="7">
        <f t="shared" si="7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8"/>
        <v>0</v>
      </c>
      <c r="Z18" s="7">
        <f t="shared" si="9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10"/>
        <v>0</v>
      </c>
      <c r="AN18" s="20">
        <f t="shared" si="11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12"/>
        <v>0</v>
      </c>
      <c r="AZ18" s="7">
        <f t="shared" si="13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0"/>
        <v>0</v>
      </c>
      <c r="BJ18" s="7">
        <f t="shared" si="1"/>
        <v>0</v>
      </c>
      <c r="BK18" s="7">
        <f t="shared" si="2"/>
        <v>0</v>
      </c>
      <c r="BL18" s="7">
        <f t="shared" si="3"/>
        <v>0</v>
      </c>
    </row>
    <row r="19" spans="1:64" ht="20.25" x14ac:dyDescent="0.4">
      <c r="A19" s="14">
        <v>13</v>
      </c>
      <c r="B19" s="15" t="s">
        <v>55</v>
      </c>
      <c r="C19" s="8">
        <v>880</v>
      </c>
      <c r="D19" s="8">
        <v>214340</v>
      </c>
      <c r="E19" s="8">
        <v>219</v>
      </c>
      <c r="F19" s="8">
        <v>1513661</v>
      </c>
      <c r="G19" s="19">
        <f t="shared" si="4"/>
        <v>1099</v>
      </c>
      <c r="H19" s="19">
        <f t="shared" si="5"/>
        <v>1728001</v>
      </c>
      <c r="I19" s="8">
        <v>462</v>
      </c>
      <c r="J19" s="8">
        <v>13200</v>
      </c>
      <c r="K19" s="8">
        <v>12</v>
      </c>
      <c r="L19" s="8">
        <v>1100</v>
      </c>
      <c r="M19" s="7">
        <f t="shared" si="6"/>
        <v>1573</v>
      </c>
      <c r="N19" s="7">
        <f t="shared" si="7"/>
        <v>1742301</v>
      </c>
      <c r="O19" s="8">
        <v>726</v>
      </c>
      <c r="P19" s="8">
        <v>106480</v>
      </c>
      <c r="Q19" s="8">
        <v>6</v>
      </c>
      <c r="R19" s="8">
        <v>24200</v>
      </c>
      <c r="S19" s="8">
        <v>0</v>
      </c>
      <c r="T19" s="8">
        <v>0</v>
      </c>
      <c r="U19" s="8">
        <v>4</v>
      </c>
      <c r="V19" s="8">
        <v>2200</v>
      </c>
      <c r="W19" s="8">
        <v>193</v>
      </c>
      <c r="X19" s="8">
        <v>72600</v>
      </c>
      <c r="Y19" s="7">
        <f t="shared" si="8"/>
        <v>929</v>
      </c>
      <c r="Z19" s="7">
        <f t="shared" si="9"/>
        <v>205480</v>
      </c>
      <c r="AA19" s="12">
        <v>0</v>
      </c>
      <c r="AB19" s="12">
        <v>0</v>
      </c>
      <c r="AC19" s="12">
        <v>22</v>
      </c>
      <c r="AD19" s="12">
        <v>4400</v>
      </c>
      <c r="AE19" s="12">
        <v>69</v>
      </c>
      <c r="AF19" s="12">
        <v>71500</v>
      </c>
      <c r="AG19" s="12">
        <v>0</v>
      </c>
      <c r="AH19" s="12">
        <v>0</v>
      </c>
      <c r="AI19" s="12">
        <v>22</v>
      </c>
      <c r="AJ19" s="12">
        <v>2200</v>
      </c>
      <c r="AK19" s="12">
        <v>60</v>
      </c>
      <c r="AL19" s="12">
        <v>6050</v>
      </c>
      <c r="AM19" s="20">
        <f t="shared" si="10"/>
        <v>2675</v>
      </c>
      <c r="AN19" s="20">
        <f t="shared" si="11"/>
        <v>2031931</v>
      </c>
      <c r="AO19" s="12">
        <v>401</v>
      </c>
      <c r="AP19" s="12">
        <v>304790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12"/>
        <v>0</v>
      </c>
      <c r="AZ19" s="7">
        <f t="shared" si="13"/>
        <v>0</v>
      </c>
      <c r="BA19" s="8">
        <v>0</v>
      </c>
      <c r="BB19" s="8">
        <v>0</v>
      </c>
      <c r="BC19" s="8">
        <v>17</v>
      </c>
      <c r="BD19" s="8">
        <v>26400</v>
      </c>
      <c r="BE19" s="8">
        <v>66</v>
      </c>
      <c r="BF19" s="8">
        <v>19800</v>
      </c>
      <c r="BG19" s="8">
        <v>88</v>
      </c>
      <c r="BH19" s="8">
        <v>38500</v>
      </c>
      <c r="BI19" s="7">
        <f t="shared" si="0"/>
        <v>171</v>
      </c>
      <c r="BJ19" s="7">
        <f t="shared" si="1"/>
        <v>84700</v>
      </c>
      <c r="BK19" s="7">
        <f t="shared" si="2"/>
        <v>2846</v>
      </c>
      <c r="BL19" s="7">
        <f t="shared" si="3"/>
        <v>2116631</v>
      </c>
    </row>
    <row r="20" spans="1:64" ht="20.25" x14ac:dyDescent="0.4">
      <c r="A20" s="14">
        <v>14</v>
      </c>
      <c r="B20" s="15" t="s">
        <v>56</v>
      </c>
      <c r="C20" s="8">
        <v>1705</v>
      </c>
      <c r="D20" s="8">
        <v>491005</v>
      </c>
      <c r="E20" s="8">
        <v>275</v>
      </c>
      <c r="F20" s="8">
        <v>457958</v>
      </c>
      <c r="G20" s="19">
        <f t="shared" si="4"/>
        <v>1980</v>
      </c>
      <c r="H20" s="19">
        <f t="shared" si="5"/>
        <v>948963</v>
      </c>
      <c r="I20" s="8">
        <v>112</v>
      </c>
      <c r="J20" s="8">
        <v>57750</v>
      </c>
      <c r="K20" s="8">
        <v>10</v>
      </c>
      <c r="L20" s="8">
        <v>4460</v>
      </c>
      <c r="M20" s="7">
        <f t="shared" si="6"/>
        <v>2102</v>
      </c>
      <c r="N20" s="7">
        <f t="shared" si="7"/>
        <v>1011173</v>
      </c>
      <c r="O20" s="8">
        <v>565</v>
      </c>
      <c r="P20" s="8">
        <v>176330</v>
      </c>
      <c r="Q20" s="8">
        <v>26</v>
      </c>
      <c r="R20" s="8">
        <v>41140</v>
      </c>
      <c r="S20" s="8">
        <v>0</v>
      </c>
      <c r="T20" s="8">
        <v>0</v>
      </c>
      <c r="U20" s="8">
        <v>26</v>
      </c>
      <c r="V20" s="8">
        <v>21120</v>
      </c>
      <c r="W20" s="8">
        <v>270</v>
      </c>
      <c r="X20" s="8">
        <v>174515</v>
      </c>
      <c r="Y20" s="7">
        <f t="shared" si="8"/>
        <v>887</v>
      </c>
      <c r="Z20" s="7">
        <f t="shared" si="9"/>
        <v>413105</v>
      </c>
      <c r="AA20" s="12">
        <v>0</v>
      </c>
      <c r="AB20" s="12">
        <v>0</v>
      </c>
      <c r="AC20" s="12">
        <v>66</v>
      </c>
      <c r="AD20" s="12">
        <v>27860</v>
      </c>
      <c r="AE20" s="12">
        <v>85</v>
      </c>
      <c r="AF20" s="12">
        <v>91530</v>
      </c>
      <c r="AG20" s="12">
        <v>2</v>
      </c>
      <c r="AH20" s="12">
        <v>10</v>
      </c>
      <c r="AI20" s="12">
        <v>24</v>
      </c>
      <c r="AJ20" s="12">
        <v>726</v>
      </c>
      <c r="AK20" s="12">
        <v>115</v>
      </c>
      <c r="AL20" s="12">
        <v>17400</v>
      </c>
      <c r="AM20" s="20">
        <f t="shared" si="10"/>
        <v>3281</v>
      </c>
      <c r="AN20" s="20">
        <f t="shared" si="11"/>
        <v>1561804</v>
      </c>
      <c r="AO20" s="12">
        <v>494</v>
      </c>
      <c r="AP20" s="12">
        <v>234269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12"/>
        <v>0</v>
      </c>
      <c r="AZ20" s="7">
        <f t="shared" si="13"/>
        <v>0</v>
      </c>
      <c r="BA20" s="8">
        <v>11</v>
      </c>
      <c r="BB20" s="8">
        <v>10540</v>
      </c>
      <c r="BC20" s="8">
        <v>38</v>
      </c>
      <c r="BD20" s="8">
        <v>67100</v>
      </c>
      <c r="BE20" s="8">
        <v>220</v>
      </c>
      <c r="BF20" s="8">
        <v>58750</v>
      </c>
      <c r="BG20" s="8">
        <v>190</v>
      </c>
      <c r="BH20" s="8">
        <v>69650</v>
      </c>
      <c r="BI20" s="7">
        <f t="shared" si="0"/>
        <v>459</v>
      </c>
      <c r="BJ20" s="7">
        <f t="shared" si="1"/>
        <v>206040</v>
      </c>
      <c r="BK20" s="7">
        <f t="shared" si="2"/>
        <v>3740</v>
      </c>
      <c r="BL20" s="7">
        <f t="shared" si="3"/>
        <v>1767844</v>
      </c>
    </row>
    <row r="21" spans="1:64" ht="20.25" x14ac:dyDescent="0.4">
      <c r="A21" s="14">
        <v>15</v>
      </c>
      <c r="B21" s="15" t="s">
        <v>57</v>
      </c>
      <c r="C21" s="8">
        <v>30</v>
      </c>
      <c r="D21" s="8">
        <v>25800</v>
      </c>
      <c r="E21" s="8">
        <v>57</v>
      </c>
      <c r="F21" s="8">
        <v>80870</v>
      </c>
      <c r="G21" s="19">
        <f t="shared" si="4"/>
        <v>87</v>
      </c>
      <c r="H21" s="19">
        <f t="shared" si="5"/>
        <v>106670</v>
      </c>
      <c r="I21" s="8">
        <v>21</v>
      </c>
      <c r="J21" s="8">
        <v>4400</v>
      </c>
      <c r="K21" s="8">
        <v>2</v>
      </c>
      <c r="L21" s="8">
        <v>550</v>
      </c>
      <c r="M21" s="7">
        <f t="shared" si="6"/>
        <v>110</v>
      </c>
      <c r="N21" s="7">
        <f t="shared" si="7"/>
        <v>111620</v>
      </c>
      <c r="O21" s="8">
        <v>363</v>
      </c>
      <c r="P21" s="8">
        <v>96800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96</v>
      </c>
      <c r="X21" s="8">
        <v>12100</v>
      </c>
      <c r="Y21" s="7">
        <f t="shared" si="8"/>
        <v>459</v>
      </c>
      <c r="Z21" s="7">
        <f t="shared" si="9"/>
        <v>108900</v>
      </c>
      <c r="AA21" s="12">
        <v>0</v>
      </c>
      <c r="AB21" s="12">
        <v>0</v>
      </c>
      <c r="AC21" s="12">
        <v>0</v>
      </c>
      <c r="AD21" s="12">
        <v>0</v>
      </c>
      <c r="AE21" s="12">
        <v>60</v>
      </c>
      <c r="AF21" s="12">
        <v>24200</v>
      </c>
      <c r="AG21" s="12">
        <v>0</v>
      </c>
      <c r="AH21" s="12">
        <v>0</v>
      </c>
      <c r="AI21" s="12">
        <v>22</v>
      </c>
      <c r="AJ21" s="12">
        <v>2750</v>
      </c>
      <c r="AK21" s="12">
        <v>44</v>
      </c>
      <c r="AL21" s="12">
        <v>1650</v>
      </c>
      <c r="AM21" s="20">
        <f t="shared" si="10"/>
        <v>695</v>
      </c>
      <c r="AN21" s="20">
        <f t="shared" si="11"/>
        <v>249120</v>
      </c>
      <c r="AO21" s="12">
        <v>104</v>
      </c>
      <c r="AP21" s="12">
        <v>37368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12"/>
        <v>0</v>
      </c>
      <c r="AZ21" s="7">
        <f t="shared" si="13"/>
        <v>0</v>
      </c>
      <c r="BA21" s="8">
        <v>0</v>
      </c>
      <c r="BB21" s="8">
        <v>0</v>
      </c>
      <c r="BC21" s="8">
        <v>11</v>
      </c>
      <c r="BD21" s="8">
        <v>22000</v>
      </c>
      <c r="BE21" s="8">
        <v>55</v>
      </c>
      <c r="BF21" s="8">
        <v>22000</v>
      </c>
      <c r="BG21" s="8">
        <v>44</v>
      </c>
      <c r="BH21" s="8">
        <v>24750</v>
      </c>
      <c r="BI21" s="7">
        <f t="shared" si="0"/>
        <v>110</v>
      </c>
      <c r="BJ21" s="7">
        <f t="shared" si="1"/>
        <v>68750</v>
      </c>
      <c r="BK21" s="7">
        <f t="shared" si="2"/>
        <v>805</v>
      </c>
      <c r="BL21" s="7">
        <f t="shared" si="3"/>
        <v>317870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4"/>
        <v>0</v>
      </c>
      <c r="H22" s="19">
        <f t="shared" si="5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6"/>
        <v>0</v>
      </c>
      <c r="N22" s="7">
        <f t="shared" si="7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8"/>
        <v>0</v>
      </c>
      <c r="Z22" s="7">
        <f t="shared" si="9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10"/>
        <v>0</v>
      </c>
      <c r="AN22" s="20">
        <f t="shared" si="11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12"/>
        <v>0</v>
      </c>
      <c r="AZ22" s="7">
        <f t="shared" si="13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0"/>
        <v>0</v>
      </c>
      <c r="BJ22" s="7">
        <f t="shared" si="1"/>
        <v>0</v>
      </c>
      <c r="BK22" s="7">
        <f t="shared" si="2"/>
        <v>0</v>
      </c>
      <c r="BL22" s="7">
        <f t="shared" si="3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4"/>
        <v>0</v>
      </c>
      <c r="H23" s="19">
        <f t="shared" si="5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6"/>
        <v>0</v>
      </c>
      <c r="N23" s="7">
        <f t="shared" si="7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8"/>
        <v>0</v>
      </c>
      <c r="Z23" s="7">
        <f t="shared" si="9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10"/>
        <v>0</v>
      </c>
      <c r="AN23" s="20">
        <f t="shared" si="11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12"/>
        <v>0</v>
      </c>
      <c r="AZ23" s="7">
        <f t="shared" si="13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0"/>
        <v>0</v>
      </c>
      <c r="BJ23" s="7">
        <f t="shared" si="1"/>
        <v>0</v>
      </c>
      <c r="BK23" s="7">
        <f t="shared" si="2"/>
        <v>0</v>
      </c>
      <c r="BL23" s="7">
        <f t="shared" si="3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4"/>
        <v>0</v>
      </c>
      <c r="H24" s="19">
        <f t="shared" si="5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6"/>
        <v>0</v>
      </c>
      <c r="N24" s="7">
        <f t="shared" si="7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8"/>
        <v>0</v>
      </c>
      <c r="Z24" s="7">
        <f t="shared" si="9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10"/>
        <v>0</v>
      </c>
      <c r="AN24" s="20">
        <f t="shared" si="11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12"/>
        <v>0</v>
      </c>
      <c r="AZ24" s="7">
        <f t="shared" si="13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0"/>
        <v>0</v>
      </c>
      <c r="BJ24" s="7">
        <f t="shared" si="1"/>
        <v>0</v>
      </c>
      <c r="BK24" s="7">
        <f t="shared" si="2"/>
        <v>0</v>
      </c>
      <c r="BL24" s="7">
        <f t="shared" si="3"/>
        <v>0</v>
      </c>
    </row>
    <row r="25" spans="1:64" ht="20.25" x14ac:dyDescent="0.4">
      <c r="A25" s="14">
        <v>19</v>
      </c>
      <c r="B25" s="15" t="s">
        <v>61</v>
      </c>
      <c r="C25" s="8">
        <v>125</v>
      </c>
      <c r="D25" s="8">
        <v>39425</v>
      </c>
      <c r="E25" s="8">
        <v>23</v>
      </c>
      <c r="F25" s="8">
        <v>44450</v>
      </c>
      <c r="G25" s="19">
        <f t="shared" si="4"/>
        <v>148</v>
      </c>
      <c r="H25" s="19">
        <f t="shared" si="5"/>
        <v>83875</v>
      </c>
      <c r="I25" s="8">
        <v>15</v>
      </c>
      <c r="J25" s="8">
        <v>5500</v>
      </c>
      <c r="K25" s="8">
        <v>2</v>
      </c>
      <c r="L25" s="8">
        <v>1100</v>
      </c>
      <c r="M25" s="7">
        <f t="shared" si="6"/>
        <v>165</v>
      </c>
      <c r="N25" s="7">
        <f t="shared" si="7"/>
        <v>90475</v>
      </c>
      <c r="O25" s="8">
        <v>61</v>
      </c>
      <c r="P25" s="8">
        <v>18211</v>
      </c>
      <c r="Q25" s="8">
        <v>2</v>
      </c>
      <c r="R25" s="8">
        <v>3630</v>
      </c>
      <c r="S25" s="8">
        <v>0</v>
      </c>
      <c r="T25" s="8">
        <v>0</v>
      </c>
      <c r="U25" s="8">
        <v>2</v>
      </c>
      <c r="V25" s="8">
        <v>1100</v>
      </c>
      <c r="W25" s="8">
        <v>30</v>
      </c>
      <c r="X25" s="8">
        <v>9075</v>
      </c>
      <c r="Y25" s="7">
        <f t="shared" si="8"/>
        <v>95</v>
      </c>
      <c r="Z25" s="7">
        <f t="shared" si="9"/>
        <v>32016</v>
      </c>
      <c r="AA25" s="12">
        <v>0</v>
      </c>
      <c r="AB25" s="12">
        <v>0</v>
      </c>
      <c r="AC25" s="12">
        <v>6</v>
      </c>
      <c r="AD25" s="12">
        <v>1650</v>
      </c>
      <c r="AE25" s="12">
        <v>5</v>
      </c>
      <c r="AF25" s="12">
        <v>5500</v>
      </c>
      <c r="AG25" s="12">
        <v>0</v>
      </c>
      <c r="AH25" s="12">
        <v>0</v>
      </c>
      <c r="AI25" s="12">
        <v>6</v>
      </c>
      <c r="AJ25" s="12">
        <v>165</v>
      </c>
      <c r="AK25" s="12">
        <v>11</v>
      </c>
      <c r="AL25" s="12">
        <v>5500</v>
      </c>
      <c r="AM25" s="20">
        <f t="shared" si="10"/>
        <v>288</v>
      </c>
      <c r="AN25" s="20">
        <f t="shared" si="11"/>
        <v>135306</v>
      </c>
      <c r="AO25" s="12">
        <v>43</v>
      </c>
      <c r="AP25" s="12">
        <v>20296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12"/>
        <v>0</v>
      </c>
      <c r="AZ25" s="7">
        <f t="shared" si="13"/>
        <v>0</v>
      </c>
      <c r="BA25" s="8">
        <v>0</v>
      </c>
      <c r="BB25" s="8">
        <v>0</v>
      </c>
      <c r="BC25" s="8">
        <v>3</v>
      </c>
      <c r="BD25" s="8">
        <v>9350</v>
      </c>
      <c r="BE25" s="8">
        <v>28</v>
      </c>
      <c r="BF25" s="8">
        <v>8250</v>
      </c>
      <c r="BG25" s="8">
        <v>22</v>
      </c>
      <c r="BH25" s="8">
        <v>13200</v>
      </c>
      <c r="BI25" s="7">
        <f t="shared" si="0"/>
        <v>53</v>
      </c>
      <c r="BJ25" s="7">
        <f t="shared" si="1"/>
        <v>30800</v>
      </c>
      <c r="BK25" s="7">
        <f t="shared" si="2"/>
        <v>341</v>
      </c>
      <c r="BL25" s="7">
        <f t="shared" si="3"/>
        <v>166106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4"/>
        <v>0</v>
      </c>
      <c r="H26" s="19">
        <f t="shared" si="5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6"/>
        <v>0</v>
      </c>
      <c r="N26" s="7">
        <f t="shared" si="7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8"/>
        <v>0</v>
      </c>
      <c r="Z26" s="7">
        <f t="shared" si="9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10"/>
        <v>0</v>
      </c>
      <c r="AN26" s="20">
        <f t="shared" si="11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12"/>
        <v>0</v>
      </c>
      <c r="AZ26" s="7">
        <f t="shared" si="13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0"/>
        <v>0</v>
      </c>
      <c r="BJ26" s="7">
        <f t="shared" si="1"/>
        <v>0</v>
      </c>
      <c r="BK26" s="7">
        <f t="shared" si="2"/>
        <v>0</v>
      </c>
      <c r="BL26" s="7">
        <f t="shared" si="3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4"/>
        <v>0</v>
      </c>
      <c r="H27" s="19">
        <f t="shared" si="5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6"/>
        <v>0</v>
      </c>
      <c r="N27" s="7">
        <f t="shared" si="7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8"/>
        <v>0</v>
      </c>
      <c r="Z27" s="7">
        <f t="shared" si="9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10"/>
        <v>0</v>
      </c>
      <c r="AN27" s="20">
        <f t="shared" si="11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12"/>
        <v>0</v>
      </c>
      <c r="AZ27" s="7">
        <f t="shared" si="13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0"/>
        <v>0</v>
      </c>
      <c r="BJ27" s="7">
        <f t="shared" si="1"/>
        <v>0</v>
      </c>
      <c r="BK27" s="7">
        <f t="shared" si="2"/>
        <v>0</v>
      </c>
      <c r="BL27" s="7">
        <f t="shared" si="3"/>
        <v>0</v>
      </c>
    </row>
    <row r="28" spans="1:64" ht="20.25" x14ac:dyDescent="0.4">
      <c r="A28" s="14">
        <v>22</v>
      </c>
      <c r="B28" s="15" t="s">
        <v>64</v>
      </c>
      <c r="C28" s="8">
        <v>20</v>
      </c>
      <c r="D28" s="8">
        <v>1500</v>
      </c>
      <c r="E28" s="8">
        <v>18</v>
      </c>
      <c r="F28" s="8">
        <v>32475</v>
      </c>
      <c r="G28" s="19">
        <f t="shared" si="4"/>
        <v>38</v>
      </c>
      <c r="H28" s="19">
        <f t="shared" si="5"/>
        <v>33975</v>
      </c>
      <c r="I28" s="8">
        <v>0</v>
      </c>
      <c r="J28" s="8">
        <v>0</v>
      </c>
      <c r="K28" s="8">
        <v>3</v>
      </c>
      <c r="L28" s="8">
        <v>1320</v>
      </c>
      <c r="M28" s="7">
        <f t="shared" si="6"/>
        <v>41</v>
      </c>
      <c r="N28" s="7">
        <f t="shared" si="7"/>
        <v>35295</v>
      </c>
      <c r="O28" s="8">
        <v>10</v>
      </c>
      <c r="P28" s="8">
        <v>1000</v>
      </c>
      <c r="Q28" s="8">
        <v>10</v>
      </c>
      <c r="R28" s="8">
        <v>2000</v>
      </c>
      <c r="S28" s="8">
        <v>0</v>
      </c>
      <c r="T28" s="8">
        <v>0</v>
      </c>
      <c r="U28" s="8">
        <v>2</v>
      </c>
      <c r="V28" s="8">
        <v>500</v>
      </c>
      <c r="W28" s="8">
        <v>10</v>
      </c>
      <c r="X28" s="8">
        <v>1000</v>
      </c>
      <c r="Y28" s="7">
        <f t="shared" si="8"/>
        <v>32</v>
      </c>
      <c r="Z28" s="7">
        <f t="shared" si="9"/>
        <v>4500</v>
      </c>
      <c r="AA28" s="12">
        <v>0</v>
      </c>
      <c r="AB28" s="12">
        <v>0</v>
      </c>
      <c r="AC28" s="12">
        <v>2</v>
      </c>
      <c r="AD28" s="12">
        <v>800</v>
      </c>
      <c r="AE28" s="12">
        <v>5</v>
      </c>
      <c r="AF28" s="12">
        <v>10000</v>
      </c>
      <c r="AG28" s="12">
        <v>0</v>
      </c>
      <c r="AH28" s="12">
        <v>0</v>
      </c>
      <c r="AI28" s="12">
        <v>0</v>
      </c>
      <c r="AJ28" s="12">
        <v>0</v>
      </c>
      <c r="AK28" s="12">
        <v>5</v>
      </c>
      <c r="AL28" s="12">
        <v>500</v>
      </c>
      <c r="AM28" s="20">
        <f t="shared" si="10"/>
        <v>85</v>
      </c>
      <c r="AN28" s="20">
        <f t="shared" si="11"/>
        <v>51095</v>
      </c>
      <c r="AO28" s="12">
        <v>13</v>
      </c>
      <c r="AP28" s="12">
        <v>7664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12"/>
        <v>0</v>
      </c>
      <c r="AZ28" s="7">
        <f t="shared" si="13"/>
        <v>0</v>
      </c>
      <c r="BA28" s="8">
        <v>1</v>
      </c>
      <c r="BB28" s="8">
        <v>1320</v>
      </c>
      <c r="BC28" s="8">
        <v>6</v>
      </c>
      <c r="BD28" s="8">
        <v>6600</v>
      </c>
      <c r="BE28" s="8">
        <v>22</v>
      </c>
      <c r="BF28" s="8">
        <v>6600</v>
      </c>
      <c r="BG28" s="8">
        <v>17</v>
      </c>
      <c r="BH28" s="8">
        <v>11000</v>
      </c>
      <c r="BI28" s="7">
        <f t="shared" si="0"/>
        <v>46</v>
      </c>
      <c r="BJ28" s="7">
        <f t="shared" si="1"/>
        <v>25520</v>
      </c>
      <c r="BK28" s="7">
        <f t="shared" si="2"/>
        <v>131</v>
      </c>
      <c r="BL28" s="7">
        <f t="shared" si="3"/>
        <v>76615</v>
      </c>
    </row>
    <row r="29" spans="1:64" ht="28.5" customHeight="1" x14ac:dyDescent="0.4">
      <c r="A29" s="14">
        <v>23</v>
      </c>
      <c r="B29" s="15" t="s">
        <v>65</v>
      </c>
      <c r="C29" s="8">
        <v>1365</v>
      </c>
      <c r="D29" s="8">
        <v>326730</v>
      </c>
      <c r="E29" s="8">
        <v>71</v>
      </c>
      <c r="F29" s="8">
        <v>191000</v>
      </c>
      <c r="G29" s="19">
        <f t="shared" si="4"/>
        <v>1436</v>
      </c>
      <c r="H29" s="19">
        <f t="shared" si="5"/>
        <v>517730</v>
      </c>
      <c r="I29" s="8">
        <v>55</v>
      </c>
      <c r="J29" s="8">
        <v>25080</v>
      </c>
      <c r="K29" s="8">
        <v>5</v>
      </c>
      <c r="L29" s="8">
        <v>3300</v>
      </c>
      <c r="M29" s="7">
        <f t="shared" si="6"/>
        <v>1496</v>
      </c>
      <c r="N29" s="7">
        <f t="shared" si="7"/>
        <v>546110</v>
      </c>
      <c r="O29" s="8">
        <v>145</v>
      </c>
      <c r="P29" s="8">
        <v>43560</v>
      </c>
      <c r="Q29" s="8">
        <v>7</v>
      </c>
      <c r="R29" s="8">
        <v>14520</v>
      </c>
      <c r="S29" s="8">
        <v>0</v>
      </c>
      <c r="T29" s="8">
        <v>0</v>
      </c>
      <c r="U29" s="8">
        <v>6</v>
      </c>
      <c r="V29" s="8">
        <v>5280</v>
      </c>
      <c r="W29" s="8">
        <v>60</v>
      </c>
      <c r="X29" s="8">
        <v>24200</v>
      </c>
      <c r="Y29" s="7">
        <f t="shared" si="8"/>
        <v>218</v>
      </c>
      <c r="Z29" s="7">
        <f t="shared" si="9"/>
        <v>87560</v>
      </c>
      <c r="AA29" s="12">
        <v>0</v>
      </c>
      <c r="AB29" s="12">
        <v>0</v>
      </c>
      <c r="AC29" s="12">
        <v>11</v>
      </c>
      <c r="AD29" s="12">
        <v>4400</v>
      </c>
      <c r="AE29" s="12">
        <v>22</v>
      </c>
      <c r="AF29" s="12">
        <v>17600</v>
      </c>
      <c r="AG29" s="12">
        <v>0</v>
      </c>
      <c r="AH29" s="12">
        <v>0</v>
      </c>
      <c r="AI29" s="12">
        <v>11</v>
      </c>
      <c r="AJ29" s="12">
        <v>330</v>
      </c>
      <c r="AK29" s="12">
        <v>55</v>
      </c>
      <c r="AL29" s="12">
        <v>22000</v>
      </c>
      <c r="AM29" s="20">
        <f t="shared" si="10"/>
        <v>1813</v>
      </c>
      <c r="AN29" s="20">
        <f t="shared" si="11"/>
        <v>678000</v>
      </c>
      <c r="AO29" s="12">
        <v>272</v>
      </c>
      <c r="AP29" s="12">
        <v>101700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12"/>
        <v>0</v>
      </c>
      <c r="AZ29" s="7">
        <f t="shared" si="13"/>
        <v>0</v>
      </c>
      <c r="BA29" s="8">
        <v>6</v>
      </c>
      <c r="BB29" s="8">
        <v>6600</v>
      </c>
      <c r="BC29" s="8">
        <v>6</v>
      </c>
      <c r="BD29" s="8">
        <v>7700</v>
      </c>
      <c r="BE29" s="8">
        <v>55</v>
      </c>
      <c r="BF29" s="8">
        <v>16500</v>
      </c>
      <c r="BG29" s="8">
        <v>44</v>
      </c>
      <c r="BH29" s="8">
        <v>26400</v>
      </c>
      <c r="BI29" s="7">
        <f t="shared" si="0"/>
        <v>111</v>
      </c>
      <c r="BJ29" s="7">
        <f t="shared" si="1"/>
        <v>57200</v>
      </c>
      <c r="BK29" s="7">
        <f t="shared" si="2"/>
        <v>1924</v>
      </c>
      <c r="BL29" s="7">
        <f t="shared" si="3"/>
        <v>735200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4"/>
        <v>0</v>
      </c>
      <c r="H30" s="19">
        <f t="shared" si="5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6"/>
        <v>0</v>
      </c>
      <c r="N30" s="7">
        <f t="shared" si="7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8"/>
        <v>0</v>
      </c>
      <c r="Z30" s="7">
        <f t="shared" si="9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10"/>
        <v>0</v>
      </c>
      <c r="AN30" s="20">
        <f t="shared" si="11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12"/>
        <v>0</v>
      </c>
      <c r="AZ30" s="7">
        <f t="shared" si="13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0"/>
        <v>0</v>
      </c>
      <c r="BJ30" s="7">
        <f t="shared" si="1"/>
        <v>0</v>
      </c>
      <c r="BK30" s="7">
        <f t="shared" si="2"/>
        <v>0</v>
      </c>
      <c r="BL30" s="7">
        <f t="shared" si="3"/>
        <v>0</v>
      </c>
    </row>
    <row r="31" spans="1:64" ht="20.25" x14ac:dyDescent="0.4">
      <c r="A31" s="14">
        <v>25</v>
      </c>
      <c r="B31" s="15" t="s">
        <v>67</v>
      </c>
      <c r="C31" s="8">
        <v>30</v>
      </c>
      <c r="D31" s="8">
        <v>17650</v>
      </c>
      <c r="E31" s="8">
        <v>22</v>
      </c>
      <c r="F31" s="8">
        <v>49500</v>
      </c>
      <c r="G31" s="19">
        <f t="shared" si="4"/>
        <v>52</v>
      </c>
      <c r="H31" s="19">
        <f t="shared" si="5"/>
        <v>67150</v>
      </c>
      <c r="I31" s="8">
        <v>13</v>
      </c>
      <c r="J31" s="8">
        <v>6600</v>
      </c>
      <c r="K31" s="8">
        <v>1</v>
      </c>
      <c r="L31" s="8">
        <v>550</v>
      </c>
      <c r="M31" s="7">
        <f t="shared" si="6"/>
        <v>66</v>
      </c>
      <c r="N31" s="7">
        <f t="shared" si="7"/>
        <v>74300</v>
      </c>
      <c r="O31" s="8">
        <v>24</v>
      </c>
      <c r="P31" s="8">
        <v>6050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</v>
      </c>
      <c r="X31" s="8">
        <v>6050</v>
      </c>
      <c r="Y31" s="7">
        <f t="shared" si="8"/>
        <v>54</v>
      </c>
      <c r="Z31" s="7">
        <f t="shared" si="9"/>
        <v>12100</v>
      </c>
      <c r="AA31" s="12">
        <v>0</v>
      </c>
      <c r="AB31" s="12">
        <v>0</v>
      </c>
      <c r="AC31" s="12">
        <v>3</v>
      </c>
      <c r="AD31" s="12">
        <v>1650</v>
      </c>
      <c r="AE31" s="12">
        <v>4</v>
      </c>
      <c r="AF31" s="12">
        <v>3300</v>
      </c>
      <c r="AG31" s="12">
        <v>0</v>
      </c>
      <c r="AH31" s="12">
        <v>0</v>
      </c>
      <c r="AI31" s="12">
        <v>6</v>
      </c>
      <c r="AJ31" s="12">
        <v>330</v>
      </c>
      <c r="AK31" s="12">
        <v>11</v>
      </c>
      <c r="AL31" s="12">
        <v>3300</v>
      </c>
      <c r="AM31" s="20">
        <f t="shared" si="10"/>
        <v>144</v>
      </c>
      <c r="AN31" s="20">
        <f t="shared" si="11"/>
        <v>94980</v>
      </c>
      <c r="AO31" s="12">
        <v>22</v>
      </c>
      <c r="AP31" s="12">
        <v>14247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12"/>
        <v>0</v>
      </c>
      <c r="AZ31" s="7">
        <f t="shared" si="13"/>
        <v>0</v>
      </c>
      <c r="BA31" s="8">
        <v>1</v>
      </c>
      <c r="BB31" s="8">
        <v>1320</v>
      </c>
      <c r="BC31" s="8">
        <v>2</v>
      </c>
      <c r="BD31" s="8">
        <v>3300</v>
      </c>
      <c r="BE31" s="8">
        <v>17</v>
      </c>
      <c r="BF31" s="8">
        <v>4950</v>
      </c>
      <c r="BG31" s="8">
        <v>11</v>
      </c>
      <c r="BH31" s="8">
        <v>5500</v>
      </c>
      <c r="BI31" s="7">
        <f t="shared" si="0"/>
        <v>31</v>
      </c>
      <c r="BJ31" s="7">
        <f t="shared" si="1"/>
        <v>15070</v>
      </c>
      <c r="BK31" s="7">
        <f t="shared" si="2"/>
        <v>175</v>
      </c>
      <c r="BL31" s="7">
        <f t="shared" si="3"/>
        <v>110050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4"/>
        <v>0</v>
      </c>
      <c r="H32" s="19">
        <f t="shared" si="5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6"/>
        <v>0</v>
      </c>
      <c r="N32" s="7">
        <f t="shared" si="7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8"/>
        <v>0</v>
      </c>
      <c r="Z32" s="7">
        <f t="shared" si="9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10"/>
        <v>0</v>
      </c>
      <c r="AN32" s="20">
        <f t="shared" si="11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12"/>
        <v>0</v>
      </c>
      <c r="AZ32" s="7">
        <f t="shared" si="13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0"/>
        <v>0</v>
      </c>
      <c r="BJ32" s="7">
        <f t="shared" si="1"/>
        <v>0</v>
      </c>
      <c r="BK32" s="7">
        <f t="shared" si="2"/>
        <v>0</v>
      </c>
      <c r="BL32" s="7">
        <f t="shared" si="3"/>
        <v>0</v>
      </c>
    </row>
    <row r="33" spans="1:64" ht="20.25" x14ac:dyDescent="0.4">
      <c r="A33" s="14">
        <v>27</v>
      </c>
      <c r="B33" s="15" t="s">
        <v>69</v>
      </c>
      <c r="C33" s="8">
        <v>1855</v>
      </c>
      <c r="D33" s="8">
        <v>525385</v>
      </c>
      <c r="E33" s="8">
        <v>253</v>
      </c>
      <c r="F33" s="8">
        <v>522360</v>
      </c>
      <c r="G33" s="19">
        <f t="shared" si="4"/>
        <v>2108</v>
      </c>
      <c r="H33" s="19">
        <f t="shared" si="5"/>
        <v>1047745</v>
      </c>
      <c r="I33" s="8">
        <v>145</v>
      </c>
      <c r="J33" s="8">
        <v>89780</v>
      </c>
      <c r="K33" s="8">
        <v>13</v>
      </c>
      <c r="L33" s="8">
        <v>6600</v>
      </c>
      <c r="M33" s="7">
        <f t="shared" si="6"/>
        <v>2266</v>
      </c>
      <c r="N33" s="7">
        <f t="shared" si="7"/>
        <v>1144125</v>
      </c>
      <c r="O33" s="8">
        <v>363</v>
      </c>
      <c r="P33" s="8">
        <v>90810</v>
      </c>
      <c r="Q33" s="8">
        <v>12</v>
      </c>
      <c r="R33" s="8">
        <v>22990</v>
      </c>
      <c r="S33" s="8">
        <v>2</v>
      </c>
      <c r="T33" s="8">
        <v>137500</v>
      </c>
      <c r="U33" s="8">
        <v>12</v>
      </c>
      <c r="V33" s="8">
        <v>8690</v>
      </c>
      <c r="W33" s="8">
        <v>180</v>
      </c>
      <c r="X33" s="8">
        <v>114950</v>
      </c>
      <c r="Y33" s="7">
        <f t="shared" si="8"/>
        <v>569</v>
      </c>
      <c r="Z33" s="7">
        <f t="shared" si="9"/>
        <v>374940</v>
      </c>
      <c r="AA33" s="12">
        <v>0</v>
      </c>
      <c r="AB33" s="12">
        <v>0</v>
      </c>
      <c r="AC33" s="12">
        <v>28</v>
      </c>
      <c r="AD33" s="12">
        <v>13090</v>
      </c>
      <c r="AE33" s="12">
        <v>55</v>
      </c>
      <c r="AF33" s="12">
        <v>77000</v>
      </c>
      <c r="AG33" s="12">
        <v>8</v>
      </c>
      <c r="AH33" s="12">
        <v>4000</v>
      </c>
      <c r="AI33" s="12">
        <v>27</v>
      </c>
      <c r="AJ33" s="12">
        <v>825</v>
      </c>
      <c r="AK33" s="12">
        <v>60</v>
      </c>
      <c r="AL33" s="12">
        <v>11000</v>
      </c>
      <c r="AM33" s="20">
        <f t="shared" si="10"/>
        <v>3013</v>
      </c>
      <c r="AN33" s="20">
        <f t="shared" si="11"/>
        <v>1624980</v>
      </c>
      <c r="AO33" s="12">
        <v>453</v>
      </c>
      <c r="AP33" s="12">
        <v>243747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12"/>
        <v>0</v>
      </c>
      <c r="AZ33" s="7">
        <f t="shared" si="13"/>
        <v>0</v>
      </c>
      <c r="BA33" s="8">
        <v>8</v>
      </c>
      <c r="BB33" s="8">
        <v>6600</v>
      </c>
      <c r="BC33" s="8">
        <v>30</v>
      </c>
      <c r="BD33" s="8">
        <v>83600</v>
      </c>
      <c r="BE33" s="8">
        <v>121</v>
      </c>
      <c r="BF33" s="8">
        <v>36300</v>
      </c>
      <c r="BG33" s="8">
        <v>154</v>
      </c>
      <c r="BH33" s="8">
        <v>86900</v>
      </c>
      <c r="BI33" s="7">
        <f t="shared" si="0"/>
        <v>313</v>
      </c>
      <c r="BJ33" s="7">
        <f t="shared" si="1"/>
        <v>213400</v>
      </c>
      <c r="BK33" s="7">
        <f t="shared" si="2"/>
        <v>3326</v>
      </c>
      <c r="BL33" s="7">
        <f t="shared" si="3"/>
        <v>1838380</v>
      </c>
    </row>
    <row r="34" spans="1:64" ht="20.25" x14ac:dyDescent="0.4">
      <c r="A34" s="14">
        <v>28</v>
      </c>
      <c r="B34" s="15" t="s">
        <v>70</v>
      </c>
      <c r="C34" s="8">
        <v>1175</v>
      </c>
      <c r="D34" s="8">
        <v>322675</v>
      </c>
      <c r="E34" s="8">
        <v>188</v>
      </c>
      <c r="F34" s="8">
        <v>316598</v>
      </c>
      <c r="G34" s="19">
        <f t="shared" si="4"/>
        <v>1363</v>
      </c>
      <c r="H34" s="19">
        <f t="shared" si="5"/>
        <v>639273</v>
      </c>
      <c r="I34" s="8">
        <v>131</v>
      </c>
      <c r="J34" s="8">
        <v>118350</v>
      </c>
      <c r="K34" s="8">
        <v>25</v>
      </c>
      <c r="L34" s="8">
        <v>1765</v>
      </c>
      <c r="M34" s="7">
        <f t="shared" si="6"/>
        <v>1519</v>
      </c>
      <c r="N34" s="7">
        <f t="shared" si="7"/>
        <v>759388</v>
      </c>
      <c r="O34" s="8">
        <v>455</v>
      </c>
      <c r="P34" s="8">
        <v>132770</v>
      </c>
      <c r="Q34" s="8">
        <v>7</v>
      </c>
      <c r="R34" s="8">
        <v>33275</v>
      </c>
      <c r="S34" s="8">
        <v>2</v>
      </c>
      <c r="T34" s="8">
        <v>137500</v>
      </c>
      <c r="U34" s="8">
        <v>0</v>
      </c>
      <c r="V34" s="8">
        <v>0</v>
      </c>
      <c r="W34" s="8">
        <v>310</v>
      </c>
      <c r="X34" s="8">
        <v>91630</v>
      </c>
      <c r="Y34" s="7">
        <f t="shared" si="8"/>
        <v>774</v>
      </c>
      <c r="Z34" s="7">
        <f t="shared" si="9"/>
        <v>395175</v>
      </c>
      <c r="AA34" s="12">
        <v>0</v>
      </c>
      <c r="AB34" s="12">
        <v>0</v>
      </c>
      <c r="AC34" s="12">
        <v>11</v>
      </c>
      <c r="AD34" s="12">
        <v>5750</v>
      </c>
      <c r="AE34" s="12">
        <v>54</v>
      </c>
      <c r="AF34" s="12">
        <v>52700</v>
      </c>
      <c r="AG34" s="12">
        <v>6</v>
      </c>
      <c r="AH34" s="12">
        <v>5000</v>
      </c>
      <c r="AI34" s="12">
        <v>49</v>
      </c>
      <c r="AJ34" s="12">
        <v>2530</v>
      </c>
      <c r="AK34" s="12">
        <v>104</v>
      </c>
      <c r="AL34" s="12">
        <v>4475</v>
      </c>
      <c r="AM34" s="20">
        <f t="shared" si="10"/>
        <v>2517</v>
      </c>
      <c r="AN34" s="20">
        <f t="shared" si="11"/>
        <v>1225018</v>
      </c>
      <c r="AO34" s="12">
        <v>379</v>
      </c>
      <c r="AP34" s="12">
        <v>183753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12"/>
        <v>0</v>
      </c>
      <c r="AZ34" s="7">
        <f t="shared" si="13"/>
        <v>0</v>
      </c>
      <c r="BA34" s="8">
        <v>10</v>
      </c>
      <c r="BB34" s="8">
        <v>5000</v>
      </c>
      <c r="BC34" s="8">
        <v>25</v>
      </c>
      <c r="BD34" s="8">
        <v>63800</v>
      </c>
      <c r="BE34" s="8">
        <v>114</v>
      </c>
      <c r="BF34" s="8">
        <v>34550</v>
      </c>
      <c r="BG34" s="8">
        <v>263</v>
      </c>
      <c r="BH34" s="8">
        <v>125750</v>
      </c>
      <c r="BI34" s="7">
        <f t="shared" si="0"/>
        <v>412</v>
      </c>
      <c r="BJ34" s="7">
        <f t="shared" si="1"/>
        <v>229100</v>
      </c>
      <c r="BK34" s="7">
        <f t="shared" si="2"/>
        <v>2929</v>
      </c>
      <c r="BL34" s="7">
        <f t="shared" si="3"/>
        <v>1454118</v>
      </c>
    </row>
    <row r="35" spans="1:64" ht="20.25" x14ac:dyDescent="0.4">
      <c r="A35" s="14">
        <v>29</v>
      </c>
      <c r="B35" s="15" t="s">
        <v>71</v>
      </c>
      <c r="C35" s="8">
        <v>2172</v>
      </c>
      <c r="D35" s="8">
        <v>628665</v>
      </c>
      <c r="E35" s="8">
        <v>321</v>
      </c>
      <c r="F35" s="8">
        <v>797050</v>
      </c>
      <c r="G35" s="19">
        <f t="shared" si="4"/>
        <v>2493</v>
      </c>
      <c r="H35" s="19">
        <f t="shared" si="5"/>
        <v>1425715</v>
      </c>
      <c r="I35" s="8">
        <v>144</v>
      </c>
      <c r="J35" s="8">
        <v>101530</v>
      </c>
      <c r="K35" s="8">
        <v>12</v>
      </c>
      <c r="L35" s="8">
        <v>6050</v>
      </c>
      <c r="M35" s="7">
        <f t="shared" si="6"/>
        <v>2649</v>
      </c>
      <c r="N35" s="7">
        <f t="shared" si="7"/>
        <v>1533295</v>
      </c>
      <c r="O35" s="8">
        <v>530</v>
      </c>
      <c r="P35" s="8">
        <v>179685</v>
      </c>
      <c r="Q35" s="8">
        <v>26</v>
      </c>
      <c r="R35" s="8">
        <v>66550</v>
      </c>
      <c r="S35" s="8">
        <v>2</v>
      </c>
      <c r="T35" s="8">
        <v>137500</v>
      </c>
      <c r="U35" s="8">
        <v>24</v>
      </c>
      <c r="V35" s="8">
        <v>14520</v>
      </c>
      <c r="W35" s="8">
        <v>330</v>
      </c>
      <c r="X35" s="8">
        <v>199650</v>
      </c>
      <c r="Y35" s="7">
        <f t="shared" si="8"/>
        <v>912</v>
      </c>
      <c r="Z35" s="7">
        <f t="shared" si="9"/>
        <v>597905</v>
      </c>
      <c r="AA35" s="12">
        <v>0</v>
      </c>
      <c r="AB35" s="12">
        <v>0</v>
      </c>
      <c r="AC35" s="12">
        <v>60</v>
      </c>
      <c r="AD35" s="12">
        <v>24200</v>
      </c>
      <c r="AE35" s="12">
        <v>60</v>
      </c>
      <c r="AF35" s="12">
        <v>84700</v>
      </c>
      <c r="AG35" s="12">
        <v>22</v>
      </c>
      <c r="AH35" s="12">
        <v>11000</v>
      </c>
      <c r="AI35" s="12">
        <v>62</v>
      </c>
      <c r="AJ35" s="12">
        <v>2859</v>
      </c>
      <c r="AK35" s="12">
        <v>95</v>
      </c>
      <c r="AL35" s="12">
        <v>29040</v>
      </c>
      <c r="AM35" s="20">
        <f t="shared" si="10"/>
        <v>3860</v>
      </c>
      <c r="AN35" s="20">
        <f t="shared" si="11"/>
        <v>2282999</v>
      </c>
      <c r="AO35" s="12">
        <v>580</v>
      </c>
      <c r="AP35" s="12">
        <v>342475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12"/>
        <v>0</v>
      </c>
      <c r="AZ35" s="7">
        <f t="shared" si="13"/>
        <v>0</v>
      </c>
      <c r="BA35" s="8">
        <v>12</v>
      </c>
      <c r="BB35" s="8">
        <v>12100</v>
      </c>
      <c r="BC35" s="8">
        <v>48</v>
      </c>
      <c r="BD35" s="8">
        <v>96800</v>
      </c>
      <c r="BE35" s="8">
        <v>300</v>
      </c>
      <c r="BF35" s="8">
        <v>108900</v>
      </c>
      <c r="BG35" s="8">
        <v>242</v>
      </c>
      <c r="BH35" s="8">
        <v>132000</v>
      </c>
      <c r="BI35" s="7">
        <f t="shared" si="0"/>
        <v>602</v>
      </c>
      <c r="BJ35" s="7">
        <f t="shared" si="1"/>
        <v>349800</v>
      </c>
      <c r="BK35" s="7">
        <f t="shared" si="2"/>
        <v>4462</v>
      </c>
      <c r="BL35" s="7">
        <f t="shared" si="3"/>
        <v>2632799</v>
      </c>
    </row>
    <row r="36" spans="1:64" ht="20.25" x14ac:dyDescent="0.4">
      <c r="A36" s="14">
        <v>30</v>
      </c>
      <c r="B36" s="15" t="s">
        <v>72</v>
      </c>
      <c r="C36" s="8">
        <v>145</v>
      </c>
      <c r="D36" s="8">
        <v>67125</v>
      </c>
      <c r="E36" s="8">
        <v>85</v>
      </c>
      <c r="F36" s="8">
        <v>160548</v>
      </c>
      <c r="G36" s="19">
        <f t="shared" si="4"/>
        <v>230</v>
      </c>
      <c r="H36" s="19">
        <f t="shared" si="5"/>
        <v>227673</v>
      </c>
      <c r="I36" s="8">
        <v>40</v>
      </c>
      <c r="J36" s="8">
        <v>22550</v>
      </c>
      <c r="K36" s="8">
        <v>8</v>
      </c>
      <c r="L36" s="8">
        <v>3800</v>
      </c>
      <c r="M36" s="7">
        <f t="shared" si="6"/>
        <v>278</v>
      </c>
      <c r="N36" s="7">
        <f t="shared" si="7"/>
        <v>254023</v>
      </c>
      <c r="O36" s="8">
        <v>120</v>
      </c>
      <c r="P36" s="8">
        <v>32945</v>
      </c>
      <c r="Q36" s="8">
        <v>7</v>
      </c>
      <c r="R36" s="8">
        <v>9075</v>
      </c>
      <c r="S36" s="8">
        <v>0</v>
      </c>
      <c r="T36" s="8">
        <v>0</v>
      </c>
      <c r="U36" s="8">
        <v>10</v>
      </c>
      <c r="V36" s="8">
        <v>7920</v>
      </c>
      <c r="W36" s="8">
        <v>80</v>
      </c>
      <c r="X36" s="8">
        <v>22660</v>
      </c>
      <c r="Y36" s="7">
        <f t="shared" si="8"/>
        <v>217</v>
      </c>
      <c r="Z36" s="7">
        <f t="shared" si="9"/>
        <v>72600</v>
      </c>
      <c r="AA36" s="12">
        <v>0</v>
      </c>
      <c r="AB36" s="12">
        <v>0</v>
      </c>
      <c r="AC36" s="12">
        <v>20</v>
      </c>
      <c r="AD36" s="12">
        <v>7400</v>
      </c>
      <c r="AE36" s="12">
        <v>38</v>
      </c>
      <c r="AF36" s="12">
        <v>36200</v>
      </c>
      <c r="AG36" s="12">
        <v>0</v>
      </c>
      <c r="AH36" s="12">
        <v>0</v>
      </c>
      <c r="AI36" s="12">
        <v>16</v>
      </c>
      <c r="AJ36" s="12">
        <v>990</v>
      </c>
      <c r="AK36" s="12">
        <v>38</v>
      </c>
      <c r="AL36" s="12">
        <v>11900</v>
      </c>
      <c r="AM36" s="20">
        <f t="shared" si="10"/>
        <v>607</v>
      </c>
      <c r="AN36" s="20">
        <f t="shared" si="11"/>
        <v>383113</v>
      </c>
      <c r="AO36" s="12">
        <v>93</v>
      </c>
      <c r="AP36" s="12">
        <v>57467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12"/>
        <v>0</v>
      </c>
      <c r="AZ36" s="7">
        <f t="shared" si="13"/>
        <v>0</v>
      </c>
      <c r="BA36" s="8">
        <v>3</v>
      </c>
      <c r="BB36" s="8">
        <v>3960</v>
      </c>
      <c r="BC36" s="8">
        <v>15</v>
      </c>
      <c r="BD36" s="8">
        <v>24750</v>
      </c>
      <c r="BE36" s="8">
        <v>90</v>
      </c>
      <c r="BF36" s="8">
        <v>27950</v>
      </c>
      <c r="BG36" s="8">
        <v>58</v>
      </c>
      <c r="BH36" s="8">
        <v>68000</v>
      </c>
      <c r="BI36" s="7">
        <f t="shared" si="0"/>
        <v>166</v>
      </c>
      <c r="BJ36" s="7">
        <f t="shared" si="1"/>
        <v>124660</v>
      </c>
      <c r="BK36" s="7">
        <f t="shared" si="2"/>
        <v>773</v>
      </c>
      <c r="BL36" s="7">
        <f t="shared" si="3"/>
        <v>507773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4"/>
        <v>0</v>
      </c>
      <c r="H37" s="19">
        <f t="shared" si="5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6"/>
        <v>0</v>
      </c>
      <c r="N37" s="7">
        <f t="shared" si="7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8"/>
        <v>0</v>
      </c>
      <c r="Z37" s="7">
        <f t="shared" si="9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10"/>
        <v>0</v>
      </c>
      <c r="AN37" s="20">
        <f t="shared" si="11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12"/>
        <v>0</v>
      </c>
      <c r="AZ37" s="7">
        <f t="shared" si="13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0"/>
        <v>0</v>
      </c>
      <c r="BJ37" s="7">
        <f t="shared" si="1"/>
        <v>0</v>
      </c>
      <c r="BK37" s="7">
        <f t="shared" si="2"/>
        <v>0</v>
      </c>
      <c r="BL37" s="7">
        <f t="shared" si="3"/>
        <v>0</v>
      </c>
    </row>
    <row r="38" spans="1:64" ht="20.25" x14ac:dyDescent="0.4">
      <c r="A38" s="14">
        <v>32</v>
      </c>
      <c r="B38" s="15" t="s">
        <v>74</v>
      </c>
      <c r="C38" s="8">
        <v>175</v>
      </c>
      <c r="D38" s="8">
        <v>50880</v>
      </c>
      <c r="E38" s="8">
        <v>30</v>
      </c>
      <c r="F38" s="8">
        <v>63910</v>
      </c>
      <c r="G38" s="19">
        <f t="shared" si="4"/>
        <v>205</v>
      </c>
      <c r="H38" s="19">
        <f t="shared" si="5"/>
        <v>114790</v>
      </c>
      <c r="I38" s="8">
        <v>9</v>
      </c>
      <c r="J38" s="8">
        <v>5480</v>
      </c>
      <c r="K38" s="8">
        <v>2</v>
      </c>
      <c r="L38" s="8">
        <v>1100</v>
      </c>
      <c r="M38" s="7">
        <f t="shared" si="6"/>
        <v>216</v>
      </c>
      <c r="N38" s="7">
        <f t="shared" si="7"/>
        <v>121370</v>
      </c>
      <c r="O38" s="8">
        <v>60</v>
      </c>
      <c r="P38" s="8">
        <v>24200</v>
      </c>
      <c r="Q38" s="8">
        <v>0</v>
      </c>
      <c r="R38" s="8">
        <v>0</v>
      </c>
      <c r="S38" s="8">
        <v>0</v>
      </c>
      <c r="T38" s="8">
        <v>0</v>
      </c>
      <c r="U38" s="8">
        <v>1</v>
      </c>
      <c r="V38" s="8">
        <v>550</v>
      </c>
      <c r="W38" s="8">
        <v>30</v>
      </c>
      <c r="X38" s="8">
        <v>9075</v>
      </c>
      <c r="Y38" s="7">
        <f t="shared" si="8"/>
        <v>91</v>
      </c>
      <c r="Z38" s="7">
        <f t="shared" si="9"/>
        <v>33825</v>
      </c>
      <c r="AA38" s="12">
        <v>0</v>
      </c>
      <c r="AB38" s="12">
        <v>0</v>
      </c>
      <c r="AC38" s="12">
        <v>1</v>
      </c>
      <c r="AD38" s="12">
        <v>440</v>
      </c>
      <c r="AE38" s="12">
        <v>6</v>
      </c>
      <c r="AF38" s="12">
        <v>5500</v>
      </c>
      <c r="AG38" s="12">
        <v>0</v>
      </c>
      <c r="AH38" s="12">
        <v>0</v>
      </c>
      <c r="AI38" s="12">
        <v>0</v>
      </c>
      <c r="AJ38" s="12">
        <v>0</v>
      </c>
      <c r="AK38" s="12">
        <v>6</v>
      </c>
      <c r="AL38" s="12">
        <v>1100</v>
      </c>
      <c r="AM38" s="20">
        <f t="shared" si="10"/>
        <v>320</v>
      </c>
      <c r="AN38" s="20">
        <f t="shared" si="11"/>
        <v>162235</v>
      </c>
      <c r="AO38" s="12">
        <v>48</v>
      </c>
      <c r="AP38" s="12">
        <v>24335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12"/>
        <v>0</v>
      </c>
      <c r="AZ38" s="7">
        <f t="shared" si="13"/>
        <v>0</v>
      </c>
      <c r="BA38" s="8">
        <v>0</v>
      </c>
      <c r="BB38" s="8">
        <v>0</v>
      </c>
      <c r="BC38" s="8">
        <v>6</v>
      </c>
      <c r="BD38" s="8">
        <v>8250</v>
      </c>
      <c r="BE38" s="8">
        <v>28</v>
      </c>
      <c r="BF38" s="8">
        <v>8250</v>
      </c>
      <c r="BG38" s="8">
        <v>44</v>
      </c>
      <c r="BH38" s="8">
        <v>27500</v>
      </c>
      <c r="BI38" s="7">
        <f t="shared" si="0"/>
        <v>78</v>
      </c>
      <c r="BJ38" s="7">
        <f t="shared" si="1"/>
        <v>44000</v>
      </c>
      <c r="BK38" s="7">
        <f t="shared" si="2"/>
        <v>398</v>
      </c>
      <c r="BL38" s="7">
        <f t="shared" si="3"/>
        <v>206235</v>
      </c>
    </row>
    <row r="39" spans="1:64" ht="20.25" x14ac:dyDescent="0.4">
      <c r="A39" s="14">
        <v>33</v>
      </c>
      <c r="B39" s="15" t="s">
        <v>75</v>
      </c>
      <c r="C39" s="8">
        <v>60</v>
      </c>
      <c r="D39" s="8">
        <v>4500</v>
      </c>
      <c r="E39" s="8">
        <v>45</v>
      </c>
      <c r="F39" s="8">
        <v>22200</v>
      </c>
      <c r="G39" s="19">
        <f t="shared" si="4"/>
        <v>105</v>
      </c>
      <c r="H39" s="19">
        <f t="shared" si="5"/>
        <v>26700</v>
      </c>
      <c r="I39" s="8">
        <v>23</v>
      </c>
      <c r="J39" s="8">
        <v>18000</v>
      </c>
      <c r="K39" s="8">
        <v>0</v>
      </c>
      <c r="L39" s="8">
        <v>0</v>
      </c>
      <c r="M39" s="7">
        <f t="shared" si="6"/>
        <v>128</v>
      </c>
      <c r="N39" s="7">
        <f t="shared" si="7"/>
        <v>44700</v>
      </c>
      <c r="O39" s="8">
        <v>30</v>
      </c>
      <c r="P39" s="8">
        <v>3000</v>
      </c>
      <c r="Q39" s="8">
        <v>30</v>
      </c>
      <c r="R39" s="8">
        <v>6000</v>
      </c>
      <c r="S39" s="8">
        <v>0</v>
      </c>
      <c r="T39" s="8">
        <v>0</v>
      </c>
      <c r="U39" s="8">
        <v>6</v>
      </c>
      <c r="V39" s="8">
        <v>1500</v>
      </c>
      <c r="W39" s="8">
        <v>30</v>
      </c>
      <c r="X39" s="8">
        <v>3000</v>
      </c>
      <c r="Y39" s="7">
        <f t="shared" si="8"/>
        <v>96</v>
      </c>
      <c r="Z39" s="7">
        <f t="shared" si="9"/>
        <v>13500</v>
      </c>
      <c r="AA39" s="12">
        <v>0</v>
      </c>
      <c r="AB39" s="12">
        <v>0</v>
      </c>
      <c r="AC39" s="12">
        <v>6</v>
      </c>
      <c r="AD39" s="12">
        <v>3300</v>
      </c>
      <c r="AE39" s="12">
        <v>6</v>
      </c>
      <c r="AF39" s="12">
        <v>3300</v>
      </c>
      <c r="AG39" s="12">
        <v>0</v>
      </c>
      <c r="AH39" s="12">
        <v>0</v>
      </c>
      <c r="AI39" s="12">
        <v>0</v>
      </c>
      <c r="AJ39" s="12">
        <v>0</v>
      </c>
      <c r="AK39" s="12">
        <v>25</v>
      </c>
      <c r="AL39" s="12">
        <v>7920</v>
      </c>
      <c r="AM39" s="20">
        <f t="shared" si="10"/>
        <v>261</v>
      </c>
      <c r="AN39" s="20">
        <f t="shared" si="11"/>
        <v>72720</v>
      </c>
      <c r="AO39" s="12">
        <v>40</v>
      </c>
      <c r="AP39" s="12">
        <v>10908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12"/>
        <v>0</v>
      </c>
      <c r="AZ39" s="7">
        <f t="shared" si="13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30</v>
      </c>
      <c r="BF39" s="8">
        <v>9600</v>
      </c>
      <c r="BG39" s="8">
        <v>30</v>
      </c>
      <c r="BH39" s="8">
        <v>6000</v>
      </c>
      <c r="BI39" s="7">
        <f t="shared" ref="BI39:BI52" si="14">SUM(AQ39,AY39,BA39,BC39,BE39,BG39)</f>
        <v>60</v>
      </c>
      <c r="BJ39" s="7">
        <f t="shared" ref="BJ39:BJ52" si="15">SUM(AR39,AZ39,BB39,BD39,BF39,BH39)</f>
        <v>15600</v>
      </c>
      <c r="BK39" s="7">
        <f t="shared" ref="BK39:BK52" si="16">SUM(AM39,BI39)</f>
        <v>321</v>
      </c>
      <c r="BL39" s="7">
        <f t="shared" ref="BL39:BL52" si="17">SUM(AN39,BJ39)</f>
        <v>88320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4"/>
        <v>0</v>
      </c>
      <c r="H40" s="19">
        <f t="shared" si="5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6"/>
        <v>0</v>
      </c>
      <c r="N40" s="7">
        <f t="shared" si="7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8"/>
        <v>0</v>
      </c>
      <c r="Z40" s="7">
        <f t="shared" si="9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10"/>
        <v>0</v>
      </c>
      <c r="AN40" s="20">
        <f t="shared" si="11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12"/>
        <v>0</v>
      </c>
      <c r="AZ40" s="7">
        <f t="shared" si="13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14"/>
        <v>0</v>
      </c>
      <c r="BJ40" s="7">
        <f t="shared" si="15"/>
        <v>0</v>
      </c>
      <c r="BK40" s="7">
        <f t="shared" si="16"/>
        <v>0</v>
      </c>
      <c r="BL40" s="7">
        <f t="shared" si="17"/>
        <v>0</v>
      </c>
    </row>
    <row r="41" spans="1:64" ht="20.25" x14ac:dyDescent="0.4">
      <c r="A41" s="14">
        <v>35</v>
      </c>
      <c r="B41" s="15" t="s">
        <v>77</v>
      </c>
      <c r="C41" s="10">
        <v>42963</v>
      </c>
      <c r="D41" s="10">
        <v>10603322</v>
      </c>
      <c r="E41" s="10">
        <v>3698</v>
      </c>
      <c r="F41" s="10">
        <v>5441946</v>
      </c>
      <c r="G41" s="19">
        <f t="shared" si="4"/>
        <v>46661</v>
      </c>
      <c r="H41" s="19">
        <f t="shared" si="5"/>
        <v>16045268</v>
      </c>
      <c r="I41" s="10">
        <v>2269</v>
      </c>
      <c r="J41" s="10">
        <v>1244110</v>
      </c>
      <c r="K41" s="10">
        <v>245</v>
      </c>
      <c r="L41" s="10">
        <v>98680</v>
      </c>
      <c r="M41" s="7">
        <f t="shared" si="6"/>
        <v>49175</v>
      </c>
      <c r="N41" s="7">
        <f t="shared" si="7"/>
        <v>17388058</v>
      </c>
      <c r="O41" s="10">
        <v>1975</v>
      </c>
      <c r="P41" s="10">
        <v>395010</v>
      </c>
      <c r="Q41" s="10">
        <v>97</v>
      </c>
      <c r="R41" s="10">
        <v>118575</v>
      </c>
      <c r="S41" s="10">
        <v>0</v>
      </c>
      <c r="T41" s="10">
        <v>0</v>
      </c>
      <c r="U41" s="10">
        <v>168</v>
      </c>
      <c r="V41" s="10">
        <v>127050</v>
      </c>
      <c r="W41" s="10">
        <v>1404</v>
      </c>
      <c r="X41" s="10">
        <v>307887</v>
      </c>
      <c r="Y41" s="7">
        <f t="shared" si="8"/>
        <v>3644</v>
      </c>
      <c r="Z41" s="7">
        <f t="shared" si="9"/>
        <v>948522</v>
      </c>
      <c r="AA41" s="12">
        <v>0</v>
      </c>
      <c r="AB41" s="12">
        <v>0</v>
      </c>
      <c r="AC41" s="12">
        <v>183</v>
      </c>
      <c r="AD41" s="12">
        <v>56045</v>
      </c>
      <c r="AE41" s="12">
        <v>205</v>
      </c>
      <c r="AF41" s="12">
        <v>110020</v>
      </c>
      <c r="AG41" s="12">
        <v>0</v>
      </c>
      <c r="AH41" s="12">
        <v>0</v>
      </c>
      <c r="AI41" s="12">
        <v>418</v>
      </c>
      <c r="AJ41" s="12">
        <v>20900</v>
      </c>
      <c r="AK41" s="12">
        <v>830</v>
      </c>
      <c r="AL41" s="12">
        <v>243247</v>
      </c>
      <c r="AM41" s="20">
        <f t="shared" si="10"/>
        <v>54455</v>
      </c>
      <c r="AN41" s="20">
        <f t="shared" si="11"/>
        <v>18766792</v>
      </c>
      <c r="AO41" s="12">
        <v>8221</v>
      </c>
      <c r="AP41" s="12">
        <v>2826612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12"/>
        <v>0</v>
      </c>
      <c r="AZ41" s="7">
        <f t="shared" si="13"/>
        <v>0</v>
      </c>
      <c r="BA41" s="10">
        <v>8</v>
      </c>
      <c r="BB41" s="10">
        <v>11000</v>
      </c>
      <c r="BC41" s="10">
        <v>19</v>
      </c>
      <c r="BD41" s="10">
        <v>20900</v>
      </c>
      <c r="BE41" s="10">
        <v>537</v>
      </c>
      <c r="BF41" s="10">
        <v>167550</v>
      </c>
      <c r="BG41" s="10">
        <v>505</v>
      </c>
      <c r="BH41" s="10">
        <v>183850</v>
      </c>
      <c r="BI41" s="7">
        <f t="shared" si="14"/>
        <v>1069</v>
      </c>
      <c r="BJ41" s="7">
        <f t="shared" si="15"/>
        <v>383300</v>
      </c>
      <c r="BK41" s="7">
        <f t="shared" si="16"/>
        <v>55524</v>
      </c>
      <c r="BL41" s="7">
        <f t="shared" si="17"/>
        <v>19150092</v>
      </c>
    </row>
    <row r="42" spans="1:64" ht="20.25" x14ac:dyDescent="0.4">
      <c r="A42" s="14">
        <v>36</v>
      </c>
      <c r="B42" s="15" t="s">
        <v>78</v>
      </c>
      <c r="C42" s="8">
        <v>840</v>
      </c>
      <c r="D42" s="8">
        <v>287000</v>
      </c>
      <c r="E42" s="8">
        <v>118</v>
      </c>
      <c r="F42" s="8">
        <v>266260</v>
      </c>
      <c r="G42" s="19">
        <f t="shared" si="4"/>
        <v>958</v>
      </c>
      <c r="H42" s="19">
        <f t="shared" si="5"/>
        <v>553260</v>
      </c>
      <c r="I42" s="8">
        <v>0</v>
      </c>
      <c r="J42" s="8">
        <v>0</v>
      </c>
      <c r="K42" s="8">
        <v>0</v>
      </c>
      <c r="L42" s="8">
        <v>0</v>
      </c>
      <c r="M42" s="7">
        <f t="shared" si="6"/>
        <v>958</v>
      </c>
      <c r="N42" s="7">
        <f t="shared" si="7"/>
        <v>553260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8"/>
        <v>0</v>
      </c>
      <c r="Z42" s="7">
        <f t="shared" si="9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10"/>
        <v>958</v>
      </c>
      <c r="AN42" s="20">
        <f t="shared" si="11"/>
        <v>553260</v>
      </c>
      <c r="AO42" s="12">
        <v>143</v>
      </c>
      <c r="AP42" s="12">
        <v>82989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12"/>
        <v>0</v>
      </c>
      <c r="AZ42" s="7">
        <f t="shared" si="13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14"/>
        <v>0</v>
      </c>
      <c r="BJ42" s="7">
        <f t="shared" si="15"/>
        <v>0</v>
      </c>
      <c r="BK42" s="7">
        <f t="shared" si="16"/>
        <v>958</v>
      </c>
      <c r="BL42" s="7">
        <f t="shared" si="17"/>
        <v>553260</v>
      </c>
    </row>
    <row r="43" spans="1:64" ht="20.25" x14ac:dyDescent="0.4">
      <c r="A43" s="14">
        <v>37</v>
      </c>
      <c r="B43" s="15" t="s">
        <v>79</v>
      </c>
      <c r="C43" s="8">
        <v>210695</v>
      </c>
      <c r="D43" s="8">
        <v>10832383</v>
      </c>
      <c r="E43" s="8">
        <v>1324</v>
      </c>
      <c r="F43" s="8">
        <v>573614</v>
      </c>
      <c r="G43" s="19">
        <f t="shared" si="4"/>
        <v>212019</v>
      </c>
      <c r="H43" s="19">
        <f t="shared" si="5"/>
        <v>11405997</v>
      </c>
      <c r="I43" s="8">
        <v>354</v>
      </c>
      <c r="J43" s="8">
        <v>237890</v>
      </c>
      <c r="K43" s="8">
        <v>30</v>
      </c>
      <c r="L43" s="8">
        <v>66545</v>
      </c>
      <c r="M43" s="7">
        <f t="shared" si="6"/>
        <v>212403</v>
      </c>
      <c r="N43" s="7">
        <f t="shared" si="7"/>
        <v>11710432</v>
      </c>
      <c r="O43" s="8">
        <v>695</v>
      </c>
      <c r="P43" s="8">
        <v>224753</v>
      </c>
      <c r="Q43" s="8">
        <v>0</v>
      </c>
      <c r="R43" s="8">
        <v>0</v>
      </c>
      <c r="S43" s="8">
        <v>7</v>
      </c>
      <c r="T43" s="8">
        <v>405350</v>
      </c>
      <c r="U43" s="8">
        <v>0</v>
      </c>
      <c r="V43" s="8">
        <v>0</v>
      </c>
      <c r="W43" s="8">
        <v>0</v>
      </c>
      <c r="X43" s="8">
        <v>0</v>
      </c>
      <c r="Y43" s="7">
        <f t="shared" si="8"/>
        <v>702</v>
      </c>
      <c r="Z43" s="7">
        <f t="shared" si="9"/>
        <v>630103</v>
      </c>
      <c r="AA43" s="12">
        <v>0</v>
      </c>
      <c r="AB43" s="12">
        <v>0</v>
      </c>
      <c r="AC43" s="12">
        <v>0</v>
      </c>
      <c r="AD43" s="12">
        <v>0</v>
      </c>
      <c r="AE43" s="12">
        <v>36</v>
      </c>
      <c r="AF43" s="12">
        <v>19360</v>
      </c>
      <c r="AG43" s="12">
        <v>2</v>
      </c>
      <c r="AH43" s="12">
        <v>2740</v>
      </c>
      <c r="AI43" s="12">
        <v>0</v>
      </c>
      <c r="AJ43" s="12">
        <v>0</v>
      </c>
      <c r="AK43" s="12">
        <v>164</v>
      </c>
      <c r="AL43" s="12">
        <v>12848</v>
      </c>
      <c r="AM43" s="20">
        <f t="shared" si="10"/>
        <v>213307</v>
      </c>
      <c r="AN43" s="20">
        <f t="shared" si="11"/>
        <v>12375483</v>
      </c>
      <c r="AO43" s="12">
        <v>26188</v>
      </c>
      <c r="AP43" s="12">
        <v>1716714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12"/>
        <v>0</v>
      </c>
      <c r="AZ43" s="7">
        <f t="shared" si="13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106</v>
      </c>
      <c r="BF43" s="8">
        <v>15125</v>
      </c>
      <c r="BG43" s="8">
        <v>11829</v>
      </c>
      <c r="BH43" s="8">
        <v>366665</v>
      </c>
      <c r="BI43" s="7">
        <f t="shared" si="14"/>
        <v>11935</v>
      </c>
      <c r="BJ43" s="7">
        <f t="shared" si="15"/>
        <v>381790</v>
      </c>
      <c r="BK43" s="7">
        <f t="shared" si="16"/>
        <v>225242</v>
      </c>
      <c r="BL43" s="7">
        <f t="shared" si="17"/>
        <v>12757273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4"/>
        <v>0</v>
      </c>
      <c r="H44" s="19">
        <f t="shared" si="5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6"/>
        <v>0</v>
      </c>
      <c r="N44" s="7">
        <f t="shared" si="7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8"/>
        <v>0</v>
      </c>
      <c r="Z44" s="7">
        <f t="shared" si="9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10"/>
        <v>0</v>
      </c>
      <c r="AN44" s="20">
        <f t="shared" si="11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12"/>
        <v>0</v>
      </c>
      <c r="AZ44" s="7">
        <f t="shared" si="13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14"/>
        <v>0</v>
      </c>
      <c r="BJ44" s="7">
        <f t="shared" si="15"/>
        <v>0</v>
      </c>
      <c r="BK44" s="7">
        <f t="shared" si="16"/>
        <v>0</v>
      </c>
      <c r="BL44" s="7">
        <f t="shared" si="17"/>
        <v>0</v>
      </c>
    </row>
    <row r="45" spans="1:64" ht="25.5" customHeight="1" x14ac:dyDescent="0.4">
      <c r="A45" s="14">
        <v>39</v>
      </c>
      <c r="B45" s="15" t="s">
        <v>81</v>
      </c>
      <c r="C45" s="8">
        <v>20</v>
      </c>
      <c r="D45" s="8">
        <v>1500</v>
      </c>
      <c r="E45" s="8">
        <v>2</v>
      </c>
      <c r="F45" s="8">
        <v>560</v>
      </c>
      <c r="G45" s="19">
        <f t="shared" si="4"/>
        <v>22</v>
      </c>
      <c r="H45" s="19">
        <f t="shared" si="5"/>
        <v>2060</v>
      </c>
      <c r="I45" s="8">
        <v>0</v>
      </c>
      <c r="J45" s="8">
        <v>0</v>
      </c>
      <c r="K45" s="8">
        <v>0</v>
      </c>
      <c r="L45" s="8">
        <v>0</v>
      </c>
      <c r="M45" s="7">
        <f t="shared" si="6"/>
        <v>22</v>
      </c>
      <c r="N45" s="7">
        <f t="shared" si="7"/>
        <v>2060</v>
      </c>
      <c r="O45" s="8">
        <v>61</v>
      </c>
      <c r="P45" s="8">
        <v>24200</v>
      </c>
      <c r="Q45" s="8">
        <v>18</v>
      </c>
      <c r="R45" s="8">
        <v>175450</v>
      </c>
      <c r="S45" s="8">
        <v>12</v>
      </c>
      <c r="T45" s="8">
        <v>1320000</v>
      </c>
      <c r="U45" s="8">
        <v>0</v>
      </c>
      <c r="V45" s="8">
        <v>0</v>
      </c>
      <c r="W45" s="8">
        <v>48</v>
      </c>
      <c r="X45" s="8">
        <v>18150</v>
      </c>
      <c r="Y45" s="7">
        <f t="shared" si="8"/>
        <v>139</v>
      </c>
      <c r="Z45" s="7">
        <f t="shared" si="9"/>
        <v>1537800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28</v>
      </c>
      <c r="AL45" s="12">
        <v>1100</v>
      </c>
      <c r="AM45" s="20">
        <f t="shared" si="10"/>
        <v>189</v>
      </c>
      <c r="AN45" s="20">
        <f t="shared" si="11"/>
        <v>1540960</v>
      </c>
      <c r="AO45" s="12">
        <v>28</v>
      </c>
      <c r="AP45" s="12">
        <v>231144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12"/>
        <v>0</v>
      </c>
      <c r="AZ45" s="7">
        <f t="shared" si="13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14"/>
        <v>0</v>
      </c>
      <c r="BJ45" s="7">
        <f t="shared" si="15"/>
        <v>0</v>
      </c>
      <c r="BK45" s="7">
        <f t="shared" si="16"/>
        <v>189</v>
      </c>
      <c r="BL45" s="7">
        <f t="shared" si="17"/>
        <v>1540960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4"/>
        <v>0</v>
      </c>
      <c r="H46" s="19">
        <f t="shared" si="5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6"/>
        <v>0</v>
      </c>
      <c r="N46" s="7">
        <f t="shared" si="7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8"/>
        <v>0</v>
      </c>
      <c r="Z46" s="7">
        <f t="shared" si="9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10"/>
        <v>0</v>
      </c>
      <c r="AN46" s="20">
        <f t="shared" si="11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12"/>
        <v>0</v>
      </c>
      <c r="AZ46" s="7">
        <f t="shared" si="13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14"/>
        <v>0</v>
      </c>
      <c r="BJ46" s="7">
        <f t="shared" si="15"/>
        <v>0</v>
      </c>
      <c r="BK46" s="7">
        <f t="shared" si="16"/>
        <v>0</v>
      </c>
      <c r="BL46" s="7">
        <f t="shared" si="17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4"/>
        <v>0</v>
      </c>
      <c r="H47" s="19">
        <f t="shared" si="5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6"/>
        <v>0</v>
      </c>
      <c r="N47" s="7">
        <f t="shared" si="7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8"/>
        <v>0</v>
      </c>
      <c r="Z47" s="7">
        <f t="shared" si="9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10"/>
        <v>0</v>
      </c>
      <c r="AN47" s="20">
        <f t="shared" si="11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12"/>
        <v>0</v>
      </c>
      <c r="AZ47" s="7">
        <f t="shared" si="13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14"/>
        <v>0</v>
      </c>
      <c r="BJ47" s="7">
        <f t="shared" si="15"/>
        <v>0</v>
      </c>
      <c r="BK47" s="7">
        <f t="shared" si="16"/>
        <v>0</v>
      </c>
      <c r="BL47" s="7">
        <f t="shared" si="17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4"/>
        <v>0</v>
      </c>
      <c r="H48" s="19">
        <f t="shared" si="5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6"/>
        <v>0</v>
      </c>
      <c r="N48" s="7">
        <f t="shared" si="7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8"/>
        <v>0</v>
      </c>
      <c r="Z48" s="7">
        <f t="shared" si="9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0"/>
        <v>0</v>
      </c>
      <c r="AN48" s="20">
        <f t="shared" si="11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2"/>
        <v>0</v>
      </c>
      <c r="AZ48" s="7">
        <f t="shared" si="13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4"/>
        <v>0</v>
      </c>
      <c r="BJ48" s="7">
        <f t="shared" si="15"/>
        <v>0</v>
      </c>
      <c r="BK48" s="7">
        <f t="shared" si="16"/>
        <v>0</v>
      </c>
      <c r="BL48" s="7">
        <f t="shared" si="17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>SUM(C49,E49)</f>
        <v>0</v>
      </c>
      <c r="H49" s="19">
        <f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>SUM(G49,I49,K49)</f>
        <v>0</v>
      </c>
      <c r="N49" s="7">
        <f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0</v>
      </c>
      <c r="Z49" s="7">
        <f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0"/>
        <v>0</v>
      </c>
      <c r="AN49" s="20">
        <f t="shared" si="11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4"/>
        <v>0</v>
      </c>
      <c r="BJ49" s="7">
        <f t="shared" si="15"/>
        <v>0</v>
      </c>
      <c r="BK49" s="7">
        <f t="shared" si="16"/>
        <v>0</v>
      </c>
      <c r="BL49" s="7">
        <f t="shared" si="17"/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>SUM(C50,E50)</f>
        <v>0</v>
      </c>
      <c r="H50" s="19">
        <f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4"/>
        <v>0</v>
      </c>
      <c r="BJ50" s="7">
        <f t="shared" si="15"/>
        <v>0</v>
      </c>
      <c r="BK50" s="7">
        <f t="shared" si="16"/>
        <v>0</v>
      </c>
      <c r="BL50" s="7">
        <f t="shared" si="17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4"/>
        <v>0</v>
      </c>
      <c r="H51" s="19">
        <f t="shared" si="5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6"/>
        <v>0</v>
      </c>
      <c r="N51" s="7">
        <f t="shared" si="7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8"/>
        <v>0</v>
      </c>
      <c r="Z51" s="7">
        <f t="shared" si="9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0"/>
        <v>0</v>
      </c>
      <c r="AN51" s="20">
        <f t="shared" si="11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2"/>
        <v>0</v>
      </c>
      <c r="AZ51" s="7">
        <f t="shared" si="13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4"/>
        <v>0</v>
      </c>
      <c r="BJ51" s="7">
        <f t="shared" si="15"/>
        <v>0</v>
      </c>
      <c r="BK51" s="7">
        <f t="shared" si="16"/>
        <v>0</v>
      </c>
      <c r="BL51" s="7">
        <f t="shared" si="17"/>
        <v>0</v>
      </c>
    </row>
    <row r="52" spans="1:64" ht="22.5" x14ac:dyDescent="0.45">
      <c r="A52" s="13"/>
      <c r="B52" s="30" t="s">
        <v>88</v>
      </c>
      <c r="C52" s="13">
        <f>SUM(C7:C51)</f>
        <v>345400</v>
      </c>
      <c r="D52" s="13">
        <f>SUM(D7:D51)</f>
        <v>47744850</v>
      </c>
      <c r="E52" s="13">
        <f>SUM(E7:E51)</f>
        <v>12650</v>
      </c>
      <c r="F52" s="13">
        <f>SUM(F7:F51)</f>
        <v>21181960</v>
      </c>
      <c r="G52" s="19">
        <f t="shared" si="4"/>
        <v>358050</v>
      </c>
      <c r="H52" s="19">
        <f t="shared" si="4"/>
        <v>68926810</v>
      </c>
      <c r="I52" s="13">
        <f>SUM(I7:I51)</f>
        <v>6740</v>
      </c>
      <c r="J52" s="13">
        <f>SUM(J7:J51)</f>
        <v>3732770</v>
      </c>
      <c r="K52" s="13">
        <f>SUM(K7:K51)</f>
        <v>620</v>
      </c>
      <c r="L52" s="13">
        <f>SUM(L7:L51)</f>
        <v>317710</v>
      </c>
      <c r="M52" s="7">
        <f t="shared" si="6"/>
        <v>365410</v>
      </c>
      <c r="N52" s="7">
        <f t="shared" si="6"/>
        <v>72977290</v>
      </c>
      <c r="O52" s="13">
        <f t="shared" ref="O52:X52" si="18">SUM(O7:O51)</f>
        <v>12870</v>
      </c>
      <c r="P52" s="13">
        <f t="shared" si="18"/>
        <v>3237480</v>
      </c>
      <c r="Q52" s="13">
        <f t="shared" si="18"/>
        <v>570</v>
      </c>
      <c r="R52" s="13">
        <f t="shared" si="18"/>
        <v>1200450</v>
      </c>
      <c r="S52" s="13">
        <f t="shared" si="18"/>
        <v>30</v>
      </c>
      <c r="T52" s="13">
        <f t="shared" si="18"/>
        <v>2550350</v>
      </c>
      <c r="U52" s="13">
        <f t="shared" si="18"/>
        <v>570</v>
      </c>
      <c r="V52" s="13">
        <f t="shared" si="18"/>
        <v>434110</v>
      </c>
      <c r="W52" s="13">
        <f t="shared" si="18"/>
        <v>7030</v>
      </c>
      <c r="X52" s="13">
        <f t="shared" si="18"/>
        <v>2643480</v>
      </c>
      <c r="Y52" s="7">
        <f t="shared" si="8"/>
        <v>21070</v>
      </c>
      <c r="Z52" s="7">
        <f t="shared" si="9"/>
        <v>10065870</v>
      </c>
      <c r="AA52" s="13">
        <f t="shared" ref="AA52:AL52" si="19">SUM(AA7:AA51)</f>
        <v>0</v>
      </c>
      <c r="AB52" s="13">
        <f t="shared" si="19"/>
        <v>0</v>
      </c>
      <c r="AC52" s="13">
        <f t="shared" si="19"/>
        <v>1120</v>
      </c>
      <c r="AD52" s="13">
        <f t="shared" si="19"/>
        <v>429510</v>
      </c>
      <c r="AE52" s="13">
        <f t="shared" si="19"/>
        <v>1790</v>
      </c>
      <c r="AF52" s="13">
        <f t="shared" si="19"/>
        <v>1707000</v>
      </c>
      <c r="AG52" s="13">
        <f t="shared" si="19"/>
        <v>40</v>
      </c>
      <c r="AH52" s="13">
        <f t="shared" si="19"/>
        <v>22750</v>
      </c>
      <c r="AI52" s="13">
        <f t="shared" si="19"/>
        <v>1270</v>
      </c>
      <c r="AJ52" s="13">
        <f t="shared" si="19"/>
        <v>67990</v>
      </c>
      <c r="AK52" s="13">
        <f t="shared" si="19"/>
        <v>6820</v>
      </c>
      <c r="AL52" s="13">
        <f t="shared" si="19"/>
        <v>998590</v>
      </c>
      <c r="AM52" s="20">
        <f t="shared" si="10"/>
        <v>397520</v>
      </c>
      <c r="AN52" s="20">
        <f t="shared" si="10"/>
        <v>86269000</v>
      </c>
      <c r="AO52" s="13">
        <f t="shared" ref="AO52:AX52" si="20">SUM(AO7:AO51)</f>
        <v>54663</v>
      </c>
      <c r="AP52" s="13">
        <f t="shared" si="20"/>
        <v>12712484</v>
      </c>
      <c r="AQ52" s="13">
        <f t="shared" si="20"/>
        <v>0</v>
      </c>
      <c r="AR52" s="13">
        <f t="shared" si="20"/>
        <v>0</v>
      </c>
      <c r="AS52" s="13">
        <f t="shared" si="20"/>
        <v>0</v>
      </c>
      <c r="AT52" s="13">
        <f t="shared" si="20"/>
        <v>0</v>
      </c>
      <c r="AU52" s="13">
        <f t="shared" si="20"/>
        <v>0</v>
      </c>
      <c r="AV52" s="13">
        <f t="shared" si="20"/>
        <v>0</v>
      </c>
      <c r="AW52" s="13">
        <f t="shared" si="20"/>
        <v>0</v>
      </c>
      <c r="AX52" s="13">
        <f t="shared" si="20"/>
        <v>0</v>
      </c>
      <c r="AY52" s="7">
        <f t="shared" si="12"/>
        <v>0</v>
      </c>
      <c r="AZ52" s="7">
        <f t="shared" si="12"/>
        <v>0</v>
      </c>
      <c r="BA52" s="13">
        <f t="shared" ref="BA52:BH52" si="21">SUM(BA7:BA51)</f>
        <v>205</v>
      </c>
      <c r="BB52" s="13">
        <f t="shared" si="21"/>
        <v>251290</v>
      </c>
      <c r="BC52" s="13">
        <f t="shared" si="21"/>
        <v>569</v>
      </c>
      <c r="BD52" s="13">
        <f t="shared" si="21"/>
        <v>1183050</v>
      </c>
      <c r="BE52" s="13">
        <f t="shared" si="21"/>
        <v>5000</v>
      </c>
      <c r="BF52" s="13">
        <f t="shared" si="21"/>
        <v>1501325</v>
      </c>
      <c r="BG52" s="13">
        <f t="shared" si="21"/>
        <v>16306</v>
      </c>
      <c r="BH52" s="13">
        <f t="shared" si="21"/>
        <v>2795335</v>
      </c>
      <c r="BI52" s="7">
        <f t="shared" si="14"/>
        <v>22080</v>
      </c>
      <c r="BJ52" s="7">
        <f t="shared" si="15"/>
        <v>5731000</v>
      </c>
      <c r="BK52" s="7">
        <f t="shared" si="16"/>
        <v>419600</v>
      </c>
      <c r="BL52" s="7">
        <f t="shared" si="17"/>
        <v>92000000</v>
      </c>
    </row>
  </sheetData>
  <mergeCells count="66">
    <mergeCell ref="BI4:BJ4"/>
    <mergeCell ref="AM4:AN5"/>
    <mergeCell ref="AO4:AP5"/>
    <mergeCell ref="AQ4:AR5"/>
    <mergeCell ref="AS4:AT5"/>
    <mergeCell ref="AU4:AV5"/>
    <mergeCell ref="BG4:BH5"/>
    <mergeCell ref="AY4:AZ5"/>
    <mergeCell ref="Q3:R3"/>
    <mergeCell ref="BI3:BJ3"/>
    <mergeCell ref="BK3:BL3"/>
    <mergeCell ref="W3:X3"/>
    <mergeCell ref="AC3:AD3"/>
    <mergeCell ref="AI3:AJ3"/>
    <mergeCell ref="AK3:AL3"/>
    <mergeCell ref="AM3:AN3"/>
    <mergeCell ref="AO3:AP3"/>
    <mergeCell ref="A2:A6"/>
    <mergeCell ref="B2:B6"/>
    <mergeCell ref="I3:J3"/>
    <mergeCell ref="M3:N3"/>
    <mergeCell ref="AG3:AH3"/>
    <mergeCell ref="K3:L3"/>
    <mergeCell ref="C2:AP2"/>
    <mergeCell ref="AE3:AF3"/>
    <mergeCell ref="AA3:AB3"/>
    <mergeCell ref="O3:P3"/>
    <mergeCell ref="S3:T3"/>
    <mergeCell ref="U3:V3"/>
    <mergeCell ref="Y3:Z3"/>
    <mergeCell ref="C4:F4"/>
    <mergeCell ref="C3:H3"/>
    <mergeCell ref="C5:D5"/>
    <mergeCell ref="E5:F5"/>
    <mergeCell ref="G4:H5"/>
    <mergeCell ref="AC4:AD5"/>
    <mergeCell ref="AE4:AF5"/>
    <mergeCell ref="AG4:AH5"/>
    <mergeCell ref="I4:J5"/>
    <mergeCell ref="K4:L5"/>
    <mergeCell ref="M4:N5"/>
    <mergeCell ref="O4:P5"/>
    <mergeCell ref="Q4:R5"/>
    <mergeCell ref="AI4:AJ5"/>
    <mergeCell ref="AK4:AL5"/>
    <mergeCell ref="S4:T5"/>
    <mergeCell ref="U4:V5"/>
    <mergeCell ref="W4:X5"/>
    <mergeCell ref="Y4:Z5"/>
    <mergeCell ref="AA4:AB5"/>
    <mergeCell ref="M1:Q1"/>
    <mergeCell ref="AW4:AX5"/>
    <mergeCell ref="BA4:BB5"/>
    <mergeCell ref="BC4:BD5"/>
    <mergeCell ref="BE4:BF5"/>
    <mergeCell ref="AQ2:BL2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K4:BL4"/>
  </mergeCells>
  <printOptions gridLines="1"/>
  <pageMargins left="0.7" right="0.7" top="0.75" bottom="0.75" header="0.3" footer="0.3"/>
  <pageSetup paperSize="9" scale="66" orientation="landscape" verticalDpi="0"/>
  <rowBreaks count="1" manualBreakCount="1">
    <brk id="29" max="1048575" man="1"/>
  </rowBreaks>
  <colBreaks count="2" manualBreakCount="2">
    <brk id="14" max="16383" man="1"/>
    <brk id="52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4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.28515625" style="1" customWidth="1"/>
    <col min="31" max="31" width="9.28515625" style="1" customWidth="1"/>
    <col min="32" max="32" width="14.855468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4" width="9.140625" style="1" customWidth="1"/>
    <col min="55" max="55" width="10.42578125" style="1" customWidth="1"/>
    <col min="56" max="56" width="11.710937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/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48"/>
      <c r="BJ5" s="49"/>
      <c r="BK5" s="48"/>
      <c r="BL5" s="49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24228</v>
      </c>
      <c r="D7" s="8">
        <v>1491818</v>
      </c>
      <c r="E7" s="8">
        <v>8076</v>
      </c>
      <c r="F7" s="8">
        <v>497274</v>
      </c>
      <c r="G7" s="19">
        <f>SUM(C7,E7)</f>
        <v>32304</v>
      </c>
      <c r="H7" s="19">
        <f>SUM(D7,F7)</f>
        <v>1989092</v>
      </c>
      <c r="I7" s="8">
        <v>19414</v>
      </c>
      <c r="J7" s="8">
        <v>837932</v>
      </c>
      <c r="K7" s="8">
        <v>3490</v>
      </c>
      <c r="L7" s="8">
        <v>238206</v>
      </c>
      <c r="M7" s="7">
        <f>SUM(G7,I7,K7)</f>
        <v>55208</v>
      </c>
      <c r="N7" s="7">
        <f>SUM(H7,J7,L7)</f>
        <v>3065230</v>
      </c>
      <c r="O7" s="8">
        <v>2029</v>
      </c>
      <c r="P7" s="8">
        <v>320977</v>
      </c>
      <c r="Q7" s="8">
        <v>161</v>
      </c>
      <c r="R7" s="8">
        <v>30080</v>
      </c>
      <c r="S7" s="8">
        <v>0</v>
      </c>
      <c r="T7" s="8">
        <v>0</v>
      </c>
      <c r="U7" s="8">
        <v>35</v>
      </c>
      <c r="V7" s="8">
        <v>6633</v>
      </c>
      <c r="W7" s="8">
        <v>9035</v>
      </c>
      <c r="X7" s="8">
        <v>1651820</v>
      </c>
      <c r="Y7" s="7">
        <f>SUM(O7+Q7+S7+U7+W7)</f>
        <v>11260</v>
      </c>
      <c r="Z7" s="7">
        <f>SUM(P7+R7+T7+V7+X7)</f>
        <v>2009510</v>
      </c>
      <c r="AA7" s="12">
        <v>0</v>
      </c>
      <c r="AB7" s="12">
        <v>0</v>
      </c>
      <c r="AC7" s="12">
        <v>1468</v>
      </c>
      <c r="AD7" s="12">
        <v>360707</v>
      </c>
      <c r="AE7" s="12">
        <v>1329</v>
      </c>
      <c r="AF7" s="12">
        <v>800679</v>
      </c>
      <c r="AG7" s="12">
        <v>0</v>
      </c>
      <c r="AH7" s="12">
        <v>0</v>
      </c>
      <c r="AI7" s="12">
        <v>136</v>
      </c>
      <c r="AJ7" s="12">
        <v>12048</v>
      </c>
      <c r="AK7" s="12">
        <v>681</v>
      </c>
      <c r="AL7" s="12">
        <v>144524</v>
      </c>
      <c r="AM7" s="20">
        <f>SUM(M7,Y7,AA7,AC7,AE7,AG7,AI7,AK7)</f>
        <v>70082</v>
      </c>
      <c r="AN7" s="20">
        <f>SUM(N7,Z7,AB7,AD7,AF7,AH7,AJ7,AL7)</f>
        <v>6392698</v>
      </c>
      <c r="AO7" s="12">
        <v>114</v>
      </c>
      <c r="AP7" s="12">
        <v>21448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121</v>
      </c>
      <c r="BD7" s="8">
        <v>135035</v>
      </c>
      <c r="BE7" s="8">
        <v>0</v>
      </c>
      <c r="BF7" s="8">
        <v>0</v>
      </c>
      <c r="BG7" s="8">
        <v>4093</v>
      </c>
      <c r="BH7" s="8">
        <v>1068437</v>
      </c>
      <c r="BI7" s="7">
        <f>SUM(AQ7,AY7,BA7,BC7,BE7,BG7)</f>
        <v>4214</v>
      </c>
      <c r="BJ7" s="7">
        <f>SUM(AR7,AZ7,BB7,BD7,BF7,BH7)</f>
        <v>1203472</v>
      </c>
      <c r="BK7" s="7">
        <f>SUM(AM7,BI7)</f>
        <v>74296</v>
      </c>
      <c r="BL7" s="7">
        <f>SUM(AN7,BJ7)</f>
        <v>7596170</v>
      </c>
    </row>
    <row r="8" spans="1:64" ht="20.25" x14ac:dyDescent="0.4">
      <c r="A8" s="14">
        <v>2</v>
      </c>
      <c r="B8" s="15" t="s">
        <v>44</v>
      </c>
      <c r="C8" s="8">
        <v>4842</v>
      </c>
      <c r="D8" s="8">
        <v>967993</v>
      </c>
      <c r="E8" s="8">
        <v>1614</v>
      </c>
      <c r="F8" s="8">
        <v>322665</v>
      </c>
      <c r="G8" s="19">
        <f t="shared" ref="G8:H53" si="0">SUM(C8,E8)</f>
        <v>6456</v>
      </c>
      <c r="H8" s="19">
        <f t="shared" si="0"/>
        <v>1290658</v>
      </c>
      <c r="I8" s="8">
        <v>6130</v>
      </c>
      <c r="J8" s="8">
        <v>309596</v>
      </c>
      <c r="K8" s="8">
        <v>2395</v>
      </c>
      <c r="L8" s="8">
        <v>484596</v>
      </c>
      <c r="M8" s="7">
        <f t="shared" ref="M8:N53" si="1">SUM(G8,I8,K8)</f>
        <v>14981</v>
      </c>
      <c r="N8" s="7">
        <f t="shared" si="1"/>
        <v>2084850</v>
      </c>
      <c r="O8" s="8">
        <v>284</v>
      </c>
      <c r="P8" s="8">
        <v>608800</v>
      </c>
      <c r="Q8" s="8">
        <v>84</v>
      </c>
      <c r="R8" s="8">
        <v>609144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368</v>
      </c>
      <c r="Z8" s="7">
        <f t="shared" ref="Z8:Z53" si="3">SUM(P8+R8+T8+V8+X8)</f>
        <v>1217944</v>
      </c>
      <c r="AA8" s="12">
        <v>0</v>
      </c>
      <c r="AB8" s="12">
        <v>0</v>
      </c>
      <c r="AC8" s="12">
        <v>212</v>
      </c>
      <c r="AD8" s="12">
        <v>108283</v>
      </c>
      <c r="AE8" s="12">
        <v>336</v>
      </c>
      <c r="AF8" s="12">
        <v>252590</v>
      </c>
      <c r="AG8" s="12">
        <v>0</v>
      </c>
      <c r="AH8" s="12">
        <v>0</v>
      </c>
      <c r="AI8" s="12">
        <v>28</v>
      </c>
      <c r="AJ8" s="12">
        <v>10612</v>
      </c>
      <c r="AK8" s="12">
        <v>641</v>
      </c>
      <c r="AL8" s="12">
        <v>235618</v>
      </c>
      <c r="AM8" s="20">
        <f t="shared" ref="AM8:AN53" si="4">SUM(M8,Y8,AA8,AC8,AE8,AG8,AI8,AK8)</f>
        <v>16566</v>
      </c>
      <c r="AN8" s="20">
        <f t="shared" ref="AN8:AN52" si="5">SUM(N8+Z8+AB8+AD8+AF8+AH8+AJ8+AL8)</f>
        <v>3909897</v>
      </c>
      <c r="AO8" s="12">
        <v>78</v>
      </c>
      <c r="AP8" s="12">
        <v>42935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17</v>
      </c>
      <c r="BD8" s="8">
        <v>49455</v>
      </c>
      <c r="BE8" s="8">
        <v>0</v>
      </c>
      <c r="BF8" s="8">
        <v>0</v>
      </c>
      <c r="BG8" s="8">
        <v>351</v>
      </c>
      <c r="BH8" s="8">
        <v>65369</v>
      </c>
      <c r="BI8" s="7">
        <f t="shared" ref="BI8:BJ53" si="7">SUM(AQ8,AY8,BA8,BC8,BE8,BG8)</f>
        <v>368</v>
      </c>
      <c r="BJ8" s="7">
        <f t="shared" si="7"/>
        <v>114824</v>
      </c>
      <c r="BK8" s="7">
        <f t="shared" ref="BK8:BL53" si="8">SUM(AM8,BI8)</f>
        <v>16934</v>
      </c>
      <c r="BL8" s="7">
        <f t="shared" si="8"/>
        <v>4024721</v>
      </c>
    </row>
    <row r="9" spans="1:64" ht="20.25" x14ac:dyDescent="0.4">
      <c r="A9" s="14">
        <v>3</v>
      </c>
      <c r="B9" s="15" t="s">
        <v>45</v>
      </c>
      <c r="C9" s="8">
        <v>158</v>
      </c>
      <c r="D9" s="8">
        <v>18548</v>
      </c>
      <c r="E9" s="8">
        <v>52</v>
      </c>
      <c r="F9" s="8">
        <v>6183</v>
      </c>
      <c r="G9" s="19">
        <f t="shared" si="0"/>
        <v>210</v>
      </c>
      <c r="H9" s="19">
        <f t="shared" si="0"/>
        <v>24731</v>
      </c>
      <c r="I9" s="8">
        <v>19</v>
      </c>
      <c r="J9" s="8">
        <v>14431</v>
      </c>
      <c r="K9" s="8">
        <v>41</v>
      </c>
      <c r="L9" s="8">
        <v>13708</v>
      </c>
      <c r="M9" s="7">
        <f t="shared" si="1"/>
        <v>270</v>
      </c>
      <c r="N9" s="7">
        <f t="shared" si="1"/>
        <v>52870</v>
      </c>
      <c r="O9" s="8">
        <v>54</v>
      </c>
      <c r="P9" s="8">
        <v>148635</v>
      </c>
      <c r="Q9" s="8">
        <v>14</v>
      </c>
      <c r="R9" s="8">
        <v>207135</v>
      </c>
      <c r="S9" s="8">
        <v>0</v>
      </c>
      <c r="T9" s="8">
        <v>0</v>
      </c>
      <c r="U9" s="8">
        <v>23</v>
      </c>
      <c r="V9" s="8">
        <v>35298</v>
      </c>
      <c r="W9" s="8">
        <v>88</v>
      </c>
      <c r="X9" s="8">
        <v>77045</v>
      </c>
      <c r="Y9" s="7">
        <f t="shared" si="2"/>
        <v>179</v>
      </c>
      <c r="Z9" s="7">
        <f t="shared" si="3"/>
        <v>468113</v>
      </c>
      <c r="AA9" s="12">
        <v>0</v>
      </c>
      <c r="AB9" s="12">
        <v>0</v>
      </c>
      <c r="AC9" s="12">
        <v>53</v>
      </c>
      <c r="AD9" s="12">
        <v>14283</v>
      </c>
      <c r="AE9" s="12">
        <v>57</v>
      </c>
      <c r="AF9" s="12">
        <v>104949</v>
      </c>
      <c r="AG9" s="12">
        <v>0</v>
      </c>
      <c r="AH9" s="12">
        <v>0</v>
      </c>
      <c r="AI9" s="12">
        <v>0</v>
      </c>
      <c r="AJ9" s="12">
        <v>0</v>
      </c>
      <c r="AK9" s="12">
        <v>50</v>
      </c>
      <c r="AL9" s="12">
        <v>3728</v>
      </c>
      <c r="AM9" s="20">
        <f t="shared" si="4"/>
        <v>609</v>
      </c>
      <c r="AN9" s="20">
        <f t="shared" si="5"/>
        <v>643943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2</v>
      </c>
      <c r="BD9" s="8">
        <v>5514</v>
      </c>
      <c r="BE9" s="8">
        <v>0</v>
      </c>
      <c r="BF9" s="8">
        <v>0</v>
      </c>
      <c r="BG9" s="8">
        <v>111</v>
      </c>
      <c r="BH9" s="8">
        <v>68808</v>
      </c>
      <c r="BI9" s="7">
        <f t="shared" si="7"/>
        <v>113</v>
      </c>
      <c r="BJ9" s="7">
        <f t="shared" si="7"/>
        <v>74322</v>
      </c>
      <c r="BK9" s="7">
        <f t="shared" si="8"/>
        <v>722</v>
      </c>
      <c r="BL9" s="7">
        <f t="shared" si="8"/>
        <v>718265</v>
      </c>
    </row>
    <row r="10" spans="1:64" ht="20.25" x14ac:dyDescent="0.4">
      <c r="A10" s="14">
        <v>4</v>
      </c>
      <c r="B10" s="15" t="s">
        <v>46</v>
      </c>
      <c r="C10" s="9">
        <v>5065</v>
      </c>
      <c r="D10" s="9">
        <v>751027</v>
      </c>
      <c r="E10" s="9">
        <v>1688</v>
      </c>
      <c r="F10" s="9">
        <v>250343</v>
      </c>
      <c r="G10" s="19">
        <f t="shared" si="0"/>
        <v>6753</v>
      </c>
      <c r="H10" s="19">
        <f t="shared" si="0"/>
        <v>1001370</v>
      </c>
      <c r="I10" s="9">
        <v>7296</v>
      </c>
      <c r="J10" s="9">
        <v>72333</v>
      </c>
      <c r="K10" s="9">
        <v>701</v>
      </c>
      <c r="L10" s="9">
        <v>104473</v>
      </c>
      <c r="M10" s="7">
        <f t="shared" si="1"/>
        <v>14750</v>
      </c>
      <c r="N10" s="7">
        <f t="shared" si="1"/>
        <v>1178176</v>
      </c>
      <c r="O10" s="9">
        <v>112</v>
      </c>
      <c r="P10" s="9">
        <v>429503</v>
      </c>
      <c r="Q10" s="9">
        <v>20</v>
      </c>
      <c r="R10" s="9">
        <v>388232</v>
      </c>
      <c r="S10" s="9">
        <v>0</v>
      </c>
      <c r="T10" s="9">
        <v>0</v>
      </c>
      <c r="U10" s="9">
        <v>40</v>
      </c>
      <c r="V10" s="9">
        <v>6970</v>
      </c>
      <c r="W10" s="9">
        <v>131</v>
      </c>
      <c r="X10" s="9">
        <v>35584</v>
      </c>
      <c r="Y10" s="7">
        <f t="shared" si="2"/>
        <v>303</v>
      </c>
      <c r="Z10" s="7">
        <f t="shared" si="3"/>
        <v>860289</v>
      </c>
      <c r="AA10" s="12">
        <v>0</v>
      </c>
      <c r="AB10" s="12">
        <v>0</v>
      </c>
      <c r="AC10" s="12">
        <v>91</v>
      </c>
      <c r="AD10" s="12">
        <v>38475</v>
      </c>
      <c r="AE10" s="12">
        <v>95</v>
      </c>
      <c r="AF10" s="12">
        <v>84273</v>
      </c>
      <c r="AG10" s="12">
        <v>0</v>
      </c>
      <c r="AH10" s="12">
        <v>0</v>
      </c>
      <c r="AI10" s="12">
        <v>62</v>
      </c>
      <c r="AJ10" s="12">
        <v>7727</v>
      </c>
      <c r="AK10" s="12">
        <v>390</v>
      </c>
      <c r="AL10" s="12">
        <v>91083</v>
      </c>
      <c r="AM10" s="20">
        <f t="shared" si="4"/>
        <v>15691</v>
      </c>
      <c r="AN10" s="20">
        <f t="shared" si="5"/>
        <v>2260023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9</v>
      </c>
      <c r="BD10" s="9">
        <v>19658</v>
      </c>
      <c r="BE10" s="9">
        <v>0</v>
      </c>
      <c r="BF10" s="9">
        <v>0</v>
      </c>
      <c r="BG10" s="9">
        <v>224</v>
      </c>
      <c r="BH10" s="9">
        <v>59599</v>
      </c>
      <c r="BI10" s="7">
        <f t="shared" si="7"/>
        <v>233</v>
      </c>
      <c r="BJ10" s="7">
        <f t="shared" si="7"/>
        <v>79257</v>
      </c>
      <c r="BK10" s="7">
        <f t="shared" si="8"/>
        <v>15924</v>
      </c>
      <c r="BL10" s="7">
        <f t="shared" si="8"/>
        <v>2339280</v>
      </c>
    </row>
    <row r="11" spans="1:64" ht="20.25" x14ac:dyDescent="0.4">
      <c r="A11" s="14">
        <v>5</v>
      </c>
      <c r="B11" s="15" t="s">
        <v>47</v>
      </c>
      <c r="C11" s="8">
        <v>6</v>
      </c>
      <c r="D11" s="8">
        <v>1262</v>
      </c>
      <c r="E11" s="8">
        <v>2</v>
      </c>
      <c r="F11" s="8">
        <v>421</v>
      </c>
      <c r="G11" s="19">
        <f t="shared" si="0"/>
        <v>8</v>
      </c>
      <c r="H11" s="19">
        <f t="shared" si="0"/>
        <v>1683</v>
      </c>
      <c r="I11" s="8">
        <v>0</v>
      </c>
      <c r="J11" s="8">
        <v>0</v>
      </c>
      <c r="K11" s="8">
        <v>4</v>
      </c>
      <c r="L11" s="8">
        <v>336</v>
      </c>
      <c r="M11" s="7">
        <f t="shared" si="1"/>
        <v>12</v>
      </c>
      <c r="N11" s="7">
        <f t="shared" si="1"/>
        <v>2019</v>
      </c>
      <c r="O11" s="8">
        <v>0</v>
      </c>
      <c r="P11" s="8">
        <v>26500</v>
      </c>
      <c r="Q11" s="8">
        <v>0</v>
      </c>
      <c r="R11" s="8">
        <v>23500</v>
      </c>
      <c r="S11" s="8">
        <v>0</v>
      </c>
      <c r="T11" s="8">
        <v>0</v>
      </c>
      <c r="U11" s="8">
        <v>0</v>
      </c>
      <c r="V11" s="8">
        <v>0</v>
      </c>
      <c r="W11" s="8">
        <v>32</v>
      </c>
      <c r="X11" s="8">
        <v>3444</v>
      </c>
      <c r="Y11" s="7">
        <f t="shared" si="2"/>
        <v>32</v>
      </c>
      <c r="Z11" s="7">
        <f t="shared" si="3"/>
        <v>53444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20</v>
      </c>
      <c r="AL11" s="12">
        <v>18340</v>
      </c>
      <c r="AM11" s="20">
        <f t="shared" si="4"/>
        <v>64</v>
      </c>
      <c r="AN11" s="20">
        <f t="shared" si="5"/>
        <v>73803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4</v>
      </c>
      <c r="BH11" s="8">
        <v>231</v>
      </c>
      <c r="BI11" s="7">
        <f t="shared" si="7"/>
        <v>4</v>
      </c>
      <c r="BJ11" s="7">
        <f t="shared" si="7"/>
        <v>231</v>
      </c>
      <c r="BK11" s="7">
        <f t="shared" si="8"/>
        <v>68</v>
      </c>
      <c r="BL11" s="7">
        <f t="shared" si="8"/>
        <v>74034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15</v>
      </c>
      <c r="D13" s="8">
        <v>2784</v>
      </c>
      <c r="E13" s="8">
        <v>5</v>
      </c>
      <c r="F13" s="8">
        <v>928</v>
      </c>
      <c r="G13" s="19">
        <f t="shared" si="0"/>
        <v>20</v>
      </c>
      <c r="H13" s="19">
        <f t="shared" si="0"/>
        <v>3712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20</v>
      </c>
      <c r="N13" s="7">
        <f t="shared" si="1"/>
        <v>3712</v>
      </c>
      <c r="O13" s="8">
        <v>20</v>
      </c>
      <c r="P13" s="8">
        <v>9637</v>
      </c>
      <c r="Q13" s="8">
        <v>0</v>
      </c>
      <c r="R13" s="8">
        <v>0</v>
      </c>
      <c r="S13" s="8">
        <v>0</v>
      </c>
      <c r="T13" s="8">
        <v>0</v>
      </c>
      <c r="U13" s="8">
        <v>2</v>
      </c>
      <c r="V13" s="8">
        <v>3102</v>
      </c>
      <c r="W13" s="8">
        <v>2</v>
      </c>
      <c r="X13" s="8">
        <v>3653</v>
      </c>
      <c r="Y13" s="7">
        <f t="shared" si="2"/>
        <v>24</v>
      </c>
      <c r="Z13" s="7">
        <f t="shared" si="3"/>
        <v>16392</v>
      </c>
      <c r="AA13" s="12">
        <v>0</v>
      </c>
      <c r="AB13" s="12">
        <v>0</v>
      </c>
      <c r="AC13" s="12">
        <v>4</v>
      </c>
      <c r="AD13" s="12">
        <v>1988</v>
      </c>
      <c r="AE13" s="12">
        <v>6</v>
      </c>
      <c r="AF13" s="12">
        <v>13662</v>
      </c>
      <c r="AG13" s="12">
        <v>0</v>
      </c>
      <c r="AH13" s="12">
        <v>0</v>
      </c>
      <c r="AI13" s="12">
        <v>0</v>
      </c>
      <c r="AJ13" s="12">
        <v>0</v>
      </c>
      <c r="AK13" s="12">
        <v>20</v>
      </c>
      <c r="AL13" s="12">
        <v>2484</v>
      </c>
      <c r="AM13" s="20">
        <f t="shared" si="4"/>
        <v>74</v>
      </c>
      <c r="AN13" s="20">
        <f t="shared" si="5"/>
        <v>38238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</v>
      </c>
      <c r="BH13" s="8">
        <v>331</v>
      </c>
      <c r="BI13" s="7">
        <f t="shared" si="7"/>
        <v>1</v>
      </c>
      <c r="BJ13" s="7">
        <f t="shared" si="7"/>
        <v>331</v>
      </c>
      <c r="BK13" s="7">
        <f t="shared" si="8"/>
        <v>75</v>
      </c>
      <c r="BL13" s="7">
        <f t="shared" si="8"/>
        <v>38569</v>
      </c>
    </row>
    <row r="14" spans="1:64" ht="20.25" x14ac:dyDescent="0.4">
      <c r="A14" s="14">
        <v>8</v>
      </c>
      <c r="B14" s="15" t="s">
        <v>50</v>
      </c>
      <c r="C14" s="8">
        <v>390</v>
      </c>
      <c r="D14" s="8">
        <v>34848</v>
      </c>
      <c r="E14" s="8">
        <v>130</v>
      </c>
      <c r="F14" s="8">
        <v>11615</v>
      </c>
      <c r="G14" s="19">
        <f t="shared" si="0"/>
        <v>520</v>
      </c>
      <c r="H14" s="19">
        <f t="shared" si="0"/>
        <v>46463</v>
      </c>
      <c r="I14" s="8">
        <v>22</v>
      </c>
      <c r="J14" s="8">
        <v>7574</v>
      </c>
      <c r="K14" s="8">
        <v>0</v>
      </c>
      <c r="L14" s="8">
        <v>0</v>
      </c>
      <c r="M14" s="7">
        <f t="shared" si="1"/>
        <v>542</v>
      </c>
      <c r="N14" s="7">
        <f t="shared" si="1"/>
        <v>54037</v>
      </c>
      <c r="O14" s="8">
        <v>80</v>
      </c>
      <c r="P14" s="8">
        <v>59809</v>
      </c>
      <c r="Q14" s="8">
        <v>0</v>
      </c>
      <c r="R14" s="8">
        <v>29583</v>
      </c>
      <c r="S14" s="8">
        <v>0</v>
      </c>
      <c r="T14" s="8">
        <v>0</v>
      </c>
      <c r="U14" s="8">
        <v>7</v>
      </c>
      <c r="V14" s="8">
        <v>2424</v>
      </c>
      <c r="W14" s="8">
        <v>8</v>
      </c>
      <c r="X14" s="8">
        <v>2354</v>
      </c>
      <c r="Y14" s="7">
        <f t="shared" si="2"/>
        <v>95</v>
      </c>
      <c r="Z14" s="7">
        <f t="shared" si="3"/>
        <v>94170</v>
      </c>
      <c r="AA14" s="12">
        <v>0</v>
      </c>
      <c r="AB14" s="12">
        <v>0</v>
      </c>
      <c r="AC14" s="12">
        <v>9</v>
      </c>
      <c r="AD14" s="12">
        <v>6429</v>
      </c>
      <c r="AE14" s="12">
        <v>16</v>
      </c>
      <c r="AF14" s="12">
        <v>28572</v>
      </c>
      <c r="AG14" s="12">
        <v>0</v>
      </c>
      <c r="AH14" s="12">
        <v>0</v>
      </c>
      <c r="AI14" s="12">
        <v>5</v>
      </c>
      <c r="AJ14" s="12">
        <v>15714</v>
      </c>
      <c r="AK14" s="12">
        <v>12</v>
      </c>
      <c r="AL14" s="12">
        <v>19784</v>
      </c>
      <c r="AM14" s="20">
        <f t="shared" si="4"/>
        <v>679</v>
      </c>
      <c r="AN14" s="20">
        <f t="shared" si="5"/>
        <v>218706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4</v>
      </c>
      <c r="BD14" s="8">
        <v>8878</v>
      </c>
      <c r="BE14" s="8">
        <v>0</v>
      </c>
      <c r="BF14" s="8">
        <v>0</v>
      </c>
      <c r="BG14" s="8">
        <v>68</v>
      </c>
      <c r="BH14" s="8">
        <v>21476</v>
      </c>
      <c r="BI14" s="7">
        <f t="shared" si="7"/>
        <v>72</v>
      </c>
      <c r="BJ14" s="7">
        <f t="shared" si="7"/>
        <v>30354</v>
      </c>
      <c r="BK14" s="7">
        <f t="shared" si="8"/>
        <v>751</v>
      </c>
      <c r="BL14" s="7">
        <f t="shared" si="8"/>
        <v>249060</v>
      </c>
    </row>
    <row r="15" spans="1:64" ht="20.25" x14ac:dyDescent="0.4">
      <c r="A15" s="14">
        <v>9</v>
      </c>
      <c r="B15" s="15" t="s">
        <v>51</v>
      </c>
      <c r="C15" s="8">
        <v>411</v>
      </c>
      <c r="D15" s="8">
        <v>63871</v>
      </c>
      <c r="E15" s="8">
        <v>137</v>
      </c>
      <c r="F15" s="8">
        <v>21290</v>
      </c>
      <c r="G15" s="19">
        <f t="shared" si="0"/>
        <v>548</v>
      </c>
      <c r="H15" s="19">
        <f t="shared" si="0"/>
        <v>85161</v>
      </c>
      <c r="I15" s="8">
        <v>1071</v>
      </c>
      <c r="J15" s="8">
        <v>15484</v>
      </c>
      <c r="K15" s="8">
        <v>115</v>
      </c>
      <c r="L15" s="8">
        <v>356150</v>
      </c>
      <c r="M15" s="7">
        <f t="shared" si="1"/>
        <v>1734</v>
      </c>
      <c r="N15" s="7">
        <f t="shared" si="1"/>
        <v>456795</v>
      </c>
      <c r="O15" s="8">
        <v>616</v>
      </c>
      <c r="P15" s="8">
        <v>95474</v>
      </c>
      <c r="Q15" s="8">
        <v>45</v>
      </c>
      <c r="R15" s="8">
        <v>112515</v>
      </c>
      <c r="S15" s="8">
        <v>0</v>
      </c>
      <c r="T15" s="8">
        <v>0</v>
      </c>
      <c r="U15" s="8">
        <v>4</v>
      </c>
      <c r="V15" s="8">
        <v>8814</v>
      </c>
      <c r="W15" s="8">
        <v>0</v>
      </c>
      <c r="X15" s="8">
        <v>0</v>
      </c>
      <c r="Y15" s="7">
        <f t="shared" si="2"/>
        <v>665</v>
      </c>
      <c r="Z15" s="7">
        <f t="shared" si="3"/>
        <v>216803</v>
      </c>
      <c r="AA15" s="12">
        <v>0</v>
      </c>
      <c r="AB15" s="12">
        <v>0</v>
      </c>
      <c r="AC15" s="12">
        <v>34</v>
      </c>
      <c r="AD15" s="12">
        <v>14010</v>
      </c>
      <c r="AE15" s="12">
        <v>31</v>
      </c>
      <c r="AF15" s="12">
        <v>54920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2464</v>
      </c>
      <c r="AN15" s="20">
        <f t="shared" si="5"/>
        <v>742528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5</v>
      </c>
      <c r="BD15" s="8">
        <v>12681</v>
      </c>
      <c r="BE15" s="8">
        <v>0</v>
      </c>
      <c r="BF15" s="8">
        <v>0</v>
      </c>
      <c r="BG15" s="8">
        <v>165</v>
      </c>
      <c r="BH15" s="8">
        <v>18436</v>
      </c>
      <c r="BI15" s="7">
        <f t="shared" si="7"/>
        <v>170</v>
      </c>
      <c r="BJ15" s="7">
        <f t="shared" si="7"/>
        <v>31117</v>
      </c>
      <c r="BK15" s="7">
        <f t="shared" si="8"/>
        <v>2634</v>
      </c>
      <c r="BL15" s="7">
        <f t="shared" si="8"/>
        <v>773645</v>
      </c>
    </row>
    <row r="16" spans="1:64" ht="20.25" x14ac:dyDescent="0.4">
      <c r="A16" s="14">
        <v>10</v>
      </c>
      <c r="B16" s="15" t="s">
        <v>52</v>
      </c>
      <c r="C16" s="8">
        <v>53</v>
      </c>
      <c r="D16" s="8">
        <v>9692</v>
      </c>
      <c r="E16" s="8">
        <v>18</v>
      </c>
      <c r="F16" s="8">
        <v>3230</v>
      </c>
      <c r="G16" s="19">
        <f t="shared" si="0"/>
        <v>71</v>
      </c>
      <c r="H16" s="19">
        <f t="shared" si="0"/>
        <v>12922</v>
      </c>
      <c r="I16" s="8">
        <v>0</v>
      </c>
      <c r="J16" s="8">
        <v>0</v>
      </c>
      <c r="K16" s="8">
        <v>4</v>
      </c>
      <c r="L16" s="8">
        <v>1194</v>
      </c>
      <c r="M16" s="7">
        <f t="shared" si="1"/>
        <v>75</v>
      </c>
      <c r="N16" s="7">
        <f t="shared" si="1"/>
        <v>14116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92</v>
      </c>
      <c r="X16" s="8">
        <v>76192</v>
      </c>
      <c r="Y16" s="7">
        <f t="shared" si="2"/>
        <v>92</v>
      </c>
      <c r="Z16" s="7">
        <f t="shared" si="3"/>
        <v>76192</v>
      </c>
      <c r="AA16" s="12">
        <v>0</v>
      </c>
      <c r="AB16" s="12">
        <v>0</v>
      </c>
      <c r="AC16" s="12">
        <v>4</v>
      </c>
      <c r="AD16" s="12">
        <v>1148</v>
      </c>
      <c r="AE16" s="12">
        <v>14</v>
      </c>
      <c r="AF16" s="12">
        <v>29998</v>
      </c>
      <c r="AG16" s="12">
        <v>0</v>
      </c>
      <c r="AH16" s="12">
        <v>0</v>
      </c>
      <c r="AI16" s="12">
        <v>0</v>
      </c>
      <c r="AJ16" s="12">
        <v>0</v>
      </c>
      <c r="AK16" s="12">
        <v>43</v>
      </c>
      <c r="AL16" s="12">
        <v>13234</v>
      </c>
      <c r="AM16" s="20">
        <f t="shared" si="4"/>
        <v>228</v>
      </c>
      <c r="AN16" s="20">
        <f t="shared" si="5"/>
        <v>134688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74</v>
      </c>
      <c r="BH16" s="8">
        <v>19804</v>
      </c>
      <c r="BI16" s="7">
        <f t="shared" si="7"/>
        <v>74</v>
      </c>
      <c r="BJ16" s="7">
        <f t="shared" si="7"/>
        <v>19804</v>
      </c>
      <c r="BK16" s="7">
        <f t="shared" si="8"/>
        <v>302</v>
      </c>
      <c r="BL16" s="7">
        <f t="shared" si="8"/>
        <v>154492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72</v>
      </c>
      <c r="D18" s="8">
        <v>9378</v>
      </c>
      <c r="E18" s="8">
        <v>24</v>
      </c>
      <c r="F18" s="8">
        <v>3126</v>
      </c>
      <c r="G18" s="19">
        <f t="shared" si="0"/>
        <v>96</v>
      </c>
      <c r="H18" s="19">
        <f t="shared" si="0"/>
        <v>12504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96</v>
      </c>
      <c r="N18" s="7">
        <f t="shared" si="1"/>
        <v>12504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</v>
      </c>
      <c r="X18" s="8">
        <v>3524</v>
      </c>
      <c r="Y18" s="7">
        <f t="shared" si="2"/>
        <v>4</v>
      </c>
      <c r="Z18" s="7">
        <f t="shared" si="3"/>
        <v>3524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4</v>
      </c>
      <c r="AL18" s="12">
        <v>4152</v>
      </c>
      <c r="AM18" s="20">
        <f t="shared" si="4"/>
        <v>104</v>
      </c>
      <c r="AN18" s="20">
        <f t="shared" si="5"/>
        <v>20180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48</v>
      </c>
      <c r="BH18" s="8">
        <v>6984</v>
      </c>
      <c r="BI18" s="7">
        <f t="shared" si="7"/>
        <v>48</v>
      </c>
      <c r="BJ18" s="7">
        <f t="shared" si="7"/>
        <v>6984</v>
      </c>
      <c r="BK18" s="7">
        <f t="shared" si="8"/>
        <v>152</v>
      </c>
      <c r="BL18" s="7">
        <f t="shared" si="8"/>
        <v>27164</v>
      </c>
    </row>
    <row r="19" spans="1:64" ht="20.25" x14ac:dyDescent="0.4">
      <c r="A19" s="14">
        <v>13</v>
      </c>
      <c r="B19" s="15" t="s">
        <v>55</v>
      </c>
      <c r="C19" s="8">
        <v>111</v>
      </c>
      <c r="D19" s="8">
        <v>15560</v>
      </c>
      <c r="E19" s="8">
        <v>37</v>
      </c>
      <c r="F19" s="8">
        <v>5186</v>
      </c>
      <c r="G19" s="19">
        <f t="shared" si="0"/>
        <v>148</v>
      </c>
      <c r="H19" s="19">
        <f t="shared" si="0"/>
        <v>20746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148</v>
      </c>
      <c r="N19" s="7">
        <f t="shared" si="1"/>
        <v>20746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</v>
      </c>
      <c r="X19" s="8">
        <v>7595</v>
      </c>
      <c r="Y19" s="7">
        <f t="shared" si="2"/>
        <v>8</v>
      </c>
      <c r="Z19" s="7">
        <f t="shared" si="3"/>
        <v>7595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8</v>
      </c>
      <c r="AL19" s="12">
        <v>8448</v>
      </c>
      <c r="AM19" s="20">
        <f t="shared" si="4"/>
        <v>164</v>
      </c>
      <c r="AN19" s="20">
        <f t="shared" si="5"/>
        <v>36789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32</v>
      </c>
      <c r="BH19" s="8">
        <v>14626</v>
      </c>
      <c r="BI19" s="7">
        <f t="shared" si="7"/>
        <v>32</v>
      </c>
      <c r="BJ19" s="7">
        <f t="shared" si="7"/>
        <v>14626</v>
      </c>
      <c r="BK19" s="7">
        <f t="shared" si="8"/>
        <v>196</v>
      </c>
      <c r="BL19" s="7">
        <f t="shared" si="8"/>
        <v>51415</v>
      </c>
    </row>
    <row r="20" spans="1:64" ht="20.25" x14ac:dyDescent="0.4">
      <c r="A20" s="14">
        <v>14</v>
      </c>
      <c r="B20" s="15" t="s">
        <v>56</v>
      </c>
      <c r="C20" s="8">
        <v>707</v>
      </c>
      <c r="D20" s="8">
        <v>39335</v>
      </c>
      <c r="E20" s="8">
        <v>236</v>
      </c>
      <c r="F20" s="8">
        <v>13112</v>
      </c>
      <c r="G20" s="19">
        <f t="shared" si="0"/>
        <v>943</v>
      </c>
      <c r="H20" s="19">
        <f t="shared" si="0"/>
        <v>52447</v>
      </c>
      <c r="I20" s="8">
        <v>95</v>
      </c>
      <c r="J20" s="8">
        <v>16534</v>
      </c>
      <c r="K20" s="8">
        <v>10</v>
      </c>
      <c r="L20" s="8">
        <v>3094</v>
      </c>
      <c r="M20" s="7">
        <f t="shared" si="1"/>
        <v>1048</v>
      </c>
      <c r="N20" s="7">
        <f t="shared" si="1"/>
        <v>72075</v>
      </c>
      <c r="O20" s="8">
        <v>29</v>
      </c>
      <c r="P20" s="8">
        <v>5086</v>
      </c>
      <c r="Q20" s="8">
        <v>20</v>
      </c>
      <c r="R20" s="8">
        <v>3638</v>
      </c>
      <c r="S20" s="8">
        <v>0</v>
      </c>
      <c r="T20" s="8">
        <v>0</v>
      </c>
      <c r="U20" s="8">
        <v>4</v>
      </c>
      <c r="V20" s="8">
        <v>444</v>
      </c>
      <c r="W20" s="8">
        <v>159</v>
      </c>
      <c r="X20" s="8">
        <v>72162</v>
      </c>
      <c r="Y20" s="7">
        <f t="shared" si="2"/>
        <v>212</v>
      </c>
      <c r="Z20" s="7">
        <f t="shared" si="3"/>
        <v>81330</v>
      </c>
      <c r="AA20" s="12">
        <v>0</v>
      </c>
      <c r="AB20" s="12">
        <v>0</v>
      </c>
      <c r="AC20" s="12">
        <v>18</v>
      </c>
      <c r="AD20" s="12">
        <v>15588</v>
      </c>
      <c r="AE20" s="12">
        <v>27</v>
      </c>
      <c r="AF20" s="12">
        <v>31051</v>
      </c>
      <c r="AG20" s="12">
        <v>0</v>
      </c>
      <c r="AH20" s="12">
        <v>0</v>
      </c>
      <c r="AI20" s="12">
        <v>0</v>
      </c>
      <c r="AJ20" s="12">
        <v>0</v>
      </c>
      <c r="AK20" s="12">
        <v>170</v>
      </c>
      <c r="AL20" s="12">
        <v>64903</v>
      </c>
      <c r="AM20" s="20">
        <f t="shared" si="4"/>
        <v>1475</v>
      </c>
      <c r="AN20" s="20">
        <f t="shared" si="5"/>
        <v>264947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217</v>
      </c>
      <c r="BH20" s="8">
        <v>65859</v>
      </c>
      <c r="BI20" s="7">
        <f t="shared" si="7"/>
        <v>217</v>
      </c>
      <c r="BJ20" s="7">
        <f t="shared" si="7"/>
        <v>65859</v>
      </c>
      <c r="BK20" s="7">
        <f t="shared" si="8"/>
        <v>1692</v>
      </c>
      <c r="BL20" s="7">
        <f t="shared" si="8"/>
        <v>330806</v>
      </c>
    </row>
    <row r="21" spans="1:64" ht="20.25" x14ac:dyDescent="0.4">
      <c r="A21" s="14">
        <v>15</v>
      </c>
      <c r="B21" s="15" t="s">
        <v>57</v>
      </c>
      <c r="C21" s="8">
        <v>5</v>
      </c>
      <c r="D21" s="8">
        <v>839</v>
      </c>
      <c r="E21" s="8">
        <v>1</v>
      </c>
      <c r="F21" s="8">
        <v>280</v>
      </c>
      <c r="G21" s="19">
        <f t="shared" si="0"/>
        <v>6</v>
      </c>
      <c r="H21" s="19">
        <f t="shared" si="0"/>
        <v>1119</v>
      </c>
      <c r="I21" s="8">
        <v>32</v>
      </c>
      <c r="J21" s="8">
        <v>5680</v>
      </c>
      <c r="K21" s="8">
        <v>55</v>
      </c>
      <c r="L21" s="8">
        <v>8753</v>
      </c>
      <c r="M21" s="7">
        <f t="shared" si="1"/>
        <v>93</v>
      </c>
      <c r="N21" s="7">
        <f t="shared" si="1"/>
        <v>15552</v>
      </c>
      <c r="O21" s="8">
        <v>8</v>
      </c>
      <c r="P21" s="8">
        <v>5454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8</v>
      </c>
      <c r="Z21" s="7">
        <f t="shared" si="3"/>
        <v>5454</v>
      </c>
      <c r="AA21" s="12">
        <v>0</v>
      </c>
      <c r="AB21" s="12">
        <v>0</v>
      </c>
      <c r="AC21" s="12">
        <v>0</v>
      </c>
      <c r="AD21" s="12">
        <v>0</v>
      </c>
      <c r="AE21" s="12">
        <v>8</v>
      </c>
      <c r="AF21" s="12">
        <v>4003</v>
      </c>
      <c r="AG21" s="12">
        <v>0</v>
      </c>
      <c r="AH21" s="12">
        <v>0</v>
      </c>
      <c r="AI21" s="12">
        <v>9</v>
      </c>
      <c r="AJ21" s="12">
        <v>2202</v>
      </c>
      <c r="AK21" s="12">
        <v>23</v>
      </c>
      <c r="AL21" s="12">
        <v>5519</v>
      </c>
      <c r="AM21" s="20">
        <f t="shared" si="4"/>
        <v>141</v>
      </c>
      <c r="AN21" s="20">
        <f t="shared" si="5"/>
        <v>32730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18</v>
      </c>
      <c r="BH21" s="8">
        <v>4569</v>
      </c>
      <c r="BI21" s="7">
        <f t="shared" si="7"/>
        <v>18</v>
      </c>
      <c r="BJ21" s="7">
        <f t="shared" si="7"/>
        <v>4569</v>
      </c>
      <c r="BK21" s="7">
        <f t="shared" si="8"/>
        <v>159</v>
      </c>
      <c r="BL21" s="7">
        <f t="shared" si="8"/>
        <v>37299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131</v>
      </c>
      <c r="D25" s="8">
        <v>28475</v>
      </c>
      <c r="E25" s="8">
        <v>44</v>
      </c>
      <c r="F25" s="8">
        <v>9492</v>
      </c>
      <c r="G25" s="19">
        <f t="shared" si="0"/>
        <v>175</v>
      </c>
      <c r="H25" s="19">
        <f t="shared" si="0"/>
        <v>37967</v>
      </c>
      <c r="I25" s="8">
        <v>108</v>
      </c>
      <c r="J25" s="8">
        <v>17878</v>
      </c>
      <c r="K25" s="8">
        <v>28</v>
      </c>
      <c r="L25" s="8">
        <v>13167</v>
      </c>
      <c r="M25" s="7">
        <f t="shared" si="1"/>
        <v>311</v>
      </c>
      <c r="N25" s="7">
        <f t="shared" si="1"/>
        <v>69012</v>
      </c>
      <c r="O25" s="8">
        <v>14</v>
      </c>
      <c r="P25" s="8">
        <v>11460</v>
      </c>
      <c r="Q25" s="8">
        <v>28</v>
      </c>
      <c r="R25" s="8">
        <v>18511</v>
      </c>
      <c r="S25" s="8">
        <v>0</v>
      </c>
      <c r="T25" s="8">
        <v>0</v>
      </c>
      <c r="U25" s="8">
        <v>0</v>
      </c>
      <c r="V25" s="8">
        <v>0</v>
      </c>
      <c r="W25" s="8">
        <v>9</v>
      </c>
      <c r="X25" s="8">
        <v>6482</v>
      </c>
      <c r="Y25" s="7">
        <f t="shared" si="2"/>
        <v>51</v>
      </c>
      <c r="Z25" s="7">
        <f t="shared" si="3"/>
        <v>36453</v>
      </c>
      <c r="AA25" s="12">
        <v>0</v>
      </c>
      <c r="AB25" s="12">
        <v>0</v>
      </c>
      <c r="AC25" s="12">
        <v>10</v>
      </c>
      <c r="AD25" s="12">
        <v>3999</v>
      </c>
      <c r="AE25" s="12">
        <v>26</v>
      </c>
      <c r="AF25" s="12">
        <v>34346</v>
      </c>
      <c r="AG25" s="12">
        <v>0</v>
      </c>
      <c r="AH25" s="12">
        <v>0</v>
      </c>
      <c r="AI25" s="12">
        <v>0</v>
      </c>
      <c r="AJ25" s="12">
        <v>0</v>
      </c>
      <c r="AK25" s="12">
        <v>508</v>
      </c>
      <c r="AL25" s="12">
        <v>123706</v>
      </c>
      <c r="AM25" s="20">
        <f t="shared" si="4"/>
        <v>906</v>
      </c>
      <c r="AN25" s="20">
        <f t="shared" si="5"/>
        <v>267516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695</v>
      </c>
      <c r="BH25" s="8">
        <v>79091</v>
      </c>
      <c r="BI25" s="7">
        <f t="shared" si="7"/>
        <v>695</v>
      </c>
      <c r="BJ25" s="7">
        <f t="shared" si="7"/>
        <v>79091</v>
      </c>
      <c r="BK25" s="7">
        <f t="shared" si="8"/>
        <v>1601</v>
      </c>
      <c r="BL25" s="7">
        <f t="shared" si="8"/>
        <v>346607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135</v>
      </c>
      <c r="D27" s="8">
        <v>35433</v>
      </c>
      <c r="E27" s="8">
        <v>45</v>
      </c>
      <c r="F27" s="8">
        <v>11811</v>
      </c>
      <c r="G27" s="19">
        <f t="shared" si="0"/>
        <v>180</v>
      </c>
      <c r="H27" s="19">
        <f t="shared" si="0"/>
        <v>47244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180</v>
      </c>
      <c r="N27" s="7">
        <f t="shared" si="1"/>
        <v>47244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</v>
      </c>
      <c r="X27" s="8">
        <v>15814</v>
      </c>
      <c r="Y27" s="7">
        <f t="shared" si="2"/>
        <v>24</v>
      </c>
      <c r="Z27" s="7">
        <f t="shared" si="3"/>
        <v>15814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20</v>
      </c>
      <c r="AL27" s="12">
        <v>16661</v>
      </c>
      <c r="AM27" s="20">
        <f t="shared" si="4"/>
        <v>224</v>
      </c>
      <c r="AN27" s="20">
        <f t="shared" si="5"/>
        <v>79719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164</v>
      </c>
      <c r="BH27" s="8">
        <v>49812</v>
      </c>
      <c r="BI27" s="7">
        <f t="shared" si="7"/>
        <v>164</v>
      </c>
      <c r="BJ27" s="7">
        <f t="shared" si="7"/>
        <v>49812</v>
      </c>
      <c r="BK27" s="7">
        <f t="shared" si="8"/>
        <v>388</v>
      </c>
      <c r="BL27" s="7">
        <f t="shared" si="8"/>
        <v>129531</v>
      </c>
    </row>
    <row r="28" spans="1:64" ht="20.25" x14ac:dyDescent="0.4">
      <c r="A28" s="14">
        <v>22</v>
      </c>
      <c r="B28" s="15" t="s">
        <v>64</v>
      </c>
      <c r="C28" s="8">
        <v>10</v>
      </c>
      <c r="D28" s="8">
        <v>1059</v>
      </c>
      <c r="E28" s="8">
        <v>3</v>
      </c>
      <c r="F28" s="8">
        <v>353</v>
      </c>
      <c r="G28" s="19">
        <f t="shared" si="0"/>
        <v>13</v>
      </c>
      <c r="H28" s="19">
        <f t="shared" si="0"/>
        <v>1412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13</v>
      </c>
      <c r="N28" s="7">
        <f t="shared" si="1"/>
        <v>1412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</v>
      </c>
      <c r="X28" s="8">
        <v>2184</v>
      </c>
      <c r="Y28" s="7">
        <f t="shared" si="2"/>
        <v>16</v>
      </c>
      <c r="Z28" s="7">
        <f t="shared" si="3"/>
        <v>2184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28</v>
      </c>
      <c r="AL28" s="12">
        <v>4004</v>
      </c>
      <c r="AM28" s="20">
        <f t="shared" si="4"/>
        <v>57</v>
      </c>
      <c r="AN28" s="20">
        <f t="shared" si="5"/>
        <v>7600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120</v>
      </c>
      <c r="BH28" s="8">
        <v>16996</v>
      </c>
      <c r="BI28" s="7">
        <f t="shared" si="7"/>
        <v>120</v>
      </c>
      <c r="BJ28" s="7">
        <f t="shared" si="7"/>
        <v>16996</v>
      </c>
      <c r="BK28" s="7">
        <f t="shared" si="8"/>
        <v>177</v>
      </c>
      <c r="BL28" s="7">
        <f t="shared" si="8"/>
        <v>24596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42</v>
      </c>
      <c r="D33" s="8">
        <v>14625</v>
      </c>
      <c r="E33" s="8">
        <v>14</v>
      </c>
      <c r="F33" s="8">
        <v>4875</v>
      </c>
      <c r="G33" s="19">
        <f t="shared" si="0"/>
        <v>56</v>
      </c>
      <c r="H33" s="19">
        <f t="shared" si="0"/>
        <v>19500</v>
      </c>
      <c r="I33" s="8">
        <v>104</v>
      </c>
      <c r="J33" s="8">
        <v>2715</v>
      </c>
      <c r="K33" s="8">
        <v>4</v>
      </c>
      <c r="L33" s="8">
        <v>2596</v>
      </c>
      <c r="M33" s="7">
        <f t="shared" si="1"/>
        <v>164</v>
      </c>
      <c r="N33" s="7">
        <f t="shared" si="1"/>
        <v>24811</v>
      </c>
      <c r="O33" s="8">
        <v>12</v>
      </c>
      <c r="P33" s="8">
        <v>289</v>
      </c>
      <c r="Q33" s="8">
        <v>12</v>
      </c>
      <c r="R33" s="8">
        <v>65</v>
      </c>
      <c r="S33" s="8">
        <v>0</v>
      </c>
      <c r="T33" s="8">
        <v>0</v>
      </c>
      <c r="U33" s="8">
        <v>0</v>
      </c>
      <c r="V33" s="8">
        <v>0</v>
      </c>
      <c r="W33" s="8">
        <v>40</v>
      </c>
      <c r="X33" s="8">
        <v>10664</v>
      </c>
      <c r="Y33" s="7">
        <f t="shared" si="2"/>
        <v>64</v>
      </c>
      <c r="Z33" s="7">
        <f t="shared" si="3"/>
        <v>11018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78</v>
      </c>
      <c r="AL33" s="12">
        <v>28645</v>
      </c>
      <c r="AM33" s="20">
        <f t="shared" si="4"/>
        <v>306</v>
      </c>
      <c r="AN33" s="20">
        <f t="shared" si="5"/>
        <v>64474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255</v>
      </c>
      <c r="BH33" s="8">
        <v>9164</v>
      </c>
      <c r="BI33" s="7">
        <f t="shared" si="7"/>
        <v>255</v>
      </c>
      <c r="BJ33" s="7">
        <f t="shared" si="7"/>
        <v>9164</v>
      </c>
      <c r="BK33" s="7">
        <f t="shared" si="8"/>
        <v>561</v>
      </c>
      <c r="BL33" s="7">
        <f t="shared" si="8"/>
        <v>73638</v>
      </c>
    </row>
    <row r="34" spans="1:64" ht="20.25" x14ac:dyDescent="0.4">
      <c r="A34" s="14">
        <v>28</v>
      </c>
      <c r="B34" s="15" t="s">
        <v>70</v>
      </c>
      <c r="C34" s="8">
        <v>76</v>
      </c>
      <c r="D34" s="8">
        <v>138382</v>
      </c>
      <c r="E34" s="8">
        <v>25</v>
      </c>
      <c r="F34" s="8">
        <v>46128</v>
      </c>
      <c r="G34" s="19">
        <f t="shared" si="0"/>
        <v>101</v>
      </c>
      <c r="H34" s="19">
        <f t="shared" si="0"/>
        <v>184510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101</v>
      </c>
      <c r="N34" s="7">
        <f t="shared" si="1"/>
        <v>184510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101</v>
      </c>
      <c r="AN34" s="20">
        <f t="shared" si="5"/>
        <v>184510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101</v>
      </c>
      <c r="BL34" s="7">
        <f t="shared" si="8"/>
        <v>184510</v>
      </c>
    </row>
    <row r="35" spans="1:64" ht="20.25" x14ac:dyDescent="0.4">
      <c r="A35" s="14">
        <v>29</v>
      </c>
      <c r="B35" s="15" t="s">
        <v>71</v>
      </c>
      <c r="C35" s="8">
        <v>303</v>
      </c>
      <c r="D35" s="8">
        <v>58660</v>
      </c>
      <c r="E35" s="8">
        <v>101</v>
      </c>
      <c r="F35" s="8">
        <v>19554</v>
      </c>
      <c r="G35" s="19">
        <f t="shared" si="0"/>
        <v>404</v>
      </c>
      <c r="H35" s="19">
        <f t="shared" si="0"/>
        <v>78214</v>
      </c>
      <c r="I35" s="8">
        <v>32</v>
      </c>
      <c r="J35" s="8">
        <v>12252</v>
      </c>
      <c r="K35" s="8">
        <v>0</v>
      </c>
      <c r="L35" s="8">
        <v>0</v>
      </c>
      <c r="M35" s="7">
        <f t="shared" si="1"/>
        <v>436</v>
      </c>
      <c r="N35" s="7">
        <f t="shared" si="1"/>
        <v>90466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27</v>
      </c>
      <c r="X35" s="8">
        <v>16153</v>
      </c>
      <c r="Y35" s="7">
        <f t="shared" si="2"/>
        <v>27</v>
      </c>
      <c r="Z35" s="7">
        <f t="shared" si="3"/>
        <v>16153</v>
      </c>
      <c r="AA35" s="12">
        <v>0</v>
      </c>
      <c r="AB35" s="12">
        <v>0</v>
      </c>
      <c r="AC35" s="12">
        <v>0</v>
      </c>
      <c r="AD35" s="12">
        <v>0</v>
      </c>
      <c r="AE35" s="12">
        <v>8</v>
      </c>
      <c r="AF35" s="12">
        <v>2823</v>
      </c>
      <c r="AG35" s="12">
        <v>0</v>
      </c>
      <c r="AH35" s="12">
        <v>0</v>
      </c>
      <c r="AI35" s="12">
        <v>0</v>
      </c>
      <c r="AJ35" s="12">
        <v>0</v>
      </c>
      <c r="AK35" s="12">
        <v>34</v>
      </c>
      <c r="AL35" s="12">
        <v>20081</v>
      </c>
      <c r="AM35" s="20">
        <f t="shared" si="4"/>
        <v>505</v>
      </c>
      <c r="AN35" s="20">
        <f t="shared" si="5"/>
        <v>129523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275</v>
      </c>
      <c r="BH35" s="8">
        <v>62252</v>
      </c>
      <c r="BI35" s="7">
        <f t="shared" si="7"/>
        <v>275</v>
      </c>
      <c r="BJ35" s="7">
        <f t="shared" si="7"/>
        <v>62252</v>
      </c>
      <c r="BK35" s="7">
        <f t="shared" si="8"/>
        <v>780</v>
      </c>
      <c r="BL35" s="7">
        <f t="shared" si="8"/>
        <v>191775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93</v>
      </c>
      <c r="D38" s="8">
        <v>9900</v>
      </c>
      <c r="E38" s="8">
        <v>31</v>
      </c>
      <c r="F38" s="8">
        <v>3300</v>
      </c>
      <c r="G38" s="19">
        <f t="shared" si="0"/>
        <v>124</v>
      </c>
      <c r="H38" s="19">
        <f t="shared" si="0"/>
        <v>13200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124</v>
      </c>
      <c r="N38" s="7">
        <f t="shared" si="1"/>
        <v>13200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108</v>
      </c>
      <c r="X38" s="8">
        <v>11000</v>
      </c>
      <c r="Y38" s="7">
        <f t="shared" si="2"/>
        <v>108</v>
      </c>
      <c r="Z38" s="7">
        <f t="shared" si="3"/>
        <v>11000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108</v>
      </c>
      <c r="AL38" s="12">
        <v>11000</v>
      </c>
      <c r="AM38" s="20">
        <f t="shared" si="4"/>
        <v>340</v>
      </c>
      <c r="AN38" s="20">
        <f t="shared" si="5"/>
        <v>35200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328</v>
      </c>
      <c r="BH38" s="8">
        <v>35200</v>
      </c>
      <c r="BI38" s="7">
        <f t="shared" si="7"/>
        <v>328</v>
      </c>
      <c r="BJ38" s="7">
        <f t="shared" si="7"/>
        <v>35200</v>
      </c>
      <c r="BK38" s="7">
        <f t="shared" si="8"/>
        <v>668</v>
      </c>
      <c r="BL38" s="7">
        <f t="shared" si="8"/>
        <v>70400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83577</v>
      </c>
      <c r="D40" s="8">
        <v>10160344</v>
      </c>
      <c r="E40" s="8">
        <v>27859</v>
      </c>
      <c r="F40" s="8">
        <v>3386781</v>
      </c>
      <c r="G40" s="19">
        <f t="shared" si="0"/>
        <v>111436</v>
      </c>
      <c r="H40" s="19">
        <f t="shared" si="0"/>
        <v>13547125</v>
      </c>
      <c r="I40" s="8">
        <v>17062</v>
      </c>
      <c r="J40" s="8">
        <v>299138</v>
      </c>
      <c r="K40" s="8">
        <v>4027</v>
      </c>
      <c r="L40" s="8">
        <v>798848</v>
      </c>
      <c r="M40" s="7">
        <f t="shared" si="1"/>
        <v>132525</v>
      </c>
      <c r="N40" s="7">
        <f t="shared" si="1"/>
        <v>14645111</v>
      </c>
      <c r="O40" s="8">
        <v>119</v>
      </c>
      <c r="P40" s="8">
        <v>210520</v>
      </c>
      <c r="Q40" s="8">
        <v>1724</v>
      </c>
      <c r="R40" s="8">
        <v>548124</v>
      </c>
      <c r="S40" s="8">
        <v>0</v>
      </c>
      <c r="T40" s="8">
        <v>0</v>
      </c>
      <c r="U40" s="8">
        <v>0</v>
      </c>
      <c r="V40" s="8">
        <v>0</v>
      </c>
      <c r="W40" s="8">
        <v>1652</v>
      </c>
      <c r="X40" s="8">
        <v>453235</v>
      </c>
      <c r="Y40" s="7">
        <f t="shared" si="2"/>
        <v>3495</v>
      </c>
      <c r="Z40" s="7">
        <f t="shared" si="3"/>
        <v>1211879</v>
      </c>
      <c r="AA40" s="12">
        <v>0</v>
      </c>
      <c r="AB40" s="12">
        <v>0</v>
      </c>
      <c r="AC40" s="12">
        <v>692</v>
      </c>
      <c r="AD40" s="12">
        <v>388834</v>
      </c>
      <c r="AE40" s="12">
        <v>813</v>
      </c>
      <c r="AF40" s="12">
        <v>928561</v>
      </c>
      <c r="AG40" s="12">
        <v>0</v>
      </c>
      <c r="AH40" s="12">
        <v>0</v>
      </c>
      <c r="AI40" s="12">
        <v>0</v>
      </c>
      <c r="AJ40" s="12">
        <v>0</v>
      </c>
      <c r="AK40" s="12">
        <v>4873</v>
      </c>
      <c r="AL40" s="12">
        <v>1410683</v>
      </c>
      <c r="AM40" s="20">
        <f t="shared" si="4"/>
        <v>142398</v>
      </c>
      <c r="AN40" s="20">
        <f t="shared" si="5"/>
        <v>18585068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151</v>
      </c>
      <c r="BD40" s="8">
        <v>467433</v>
      </c>
      <c r="BE40" s="8">
        <v>0</v>
      </c>
      <c r="BF40" s="8">
        <v>0</v>
      </c>
      <c r="BG40" s="8">
        <v>17434</v>
      </c>
      <c r="BH40" s="8">
        <v>3908274</v>
      </c>
      <c r="BI40" s="7">
        <f t="shared" si="7"/>
        <v>17585</v>
      </c>
      <c r="BJ40" s="7">
        <f t="shared" si="7"/>
        <v>4375707</v>
      </c>
      <c r="BK40" s="7">
        <f t="shared" si="8"/>
        <v>159983</v>
      </c>
      <c r="BL40" s="7">
        <f t="shared" si="8"/>
        <v>22960775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0</v>
      </c>
      <c r="F42" s="8">
        <v>0</v>
      </c>
      <c r="G42" s="19">
        <f t="shared" si="0"/>
        <v>0</v>
      </c>
      <c r="H42" s="19">
        <f t="shared" si="0"/>
        <v>0</v>
      </c>
      <c r="I42" s="8">
        <v>1400</v>
      </c>
      <c r="J42" s="8">
        <v>43296</v>
      </c>
      <c r="K42" s="8">
        <v>260</v>
      </c>
      <c r="L42" s="8">
        <v>28136</v>
      </c>
      <c r="M42" s="7">
        <f t="shared" si="1"/>
        <v>1660</v>
      </c>
      <c r="N42" s="7">
        <f t="shared" si="1"/>
        <v>71432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1660</v>
      </c>
      <c r="AN42" s="20">
        <f t="shared" si="5"/>
        <v>71432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1660</v>
      </c>
      <c r="BL42" s="7">
        <f t="shared" si="8"/>
        <v>71432</v>
      </c>
    </row>
    <row r="43" spans="1:64" ht="20.25" x14ac:dyDescent="0.4">
      <c r="A43" s="14">
        <v>37</v>
      </c>
      <c r="B43" s="15" t="s">
        <v>79</v>
      </c>
      <c r="C43" s="8">
        <v>33563</v>
      </c>
      <c r="D43" s="8">
        <v>1394646</v>
      </c>
      <c r="E43" s="8">
        <v>11187</v>
      </c>
      <c r="F43" s="8">
        <v>464882</v>
      </c>
      <c r="G43" s="19">
        <f t="shared" si="0"/>
        <v>44750</v>
      </c>
      <c r="H43" s="19">
        <f t="shared" si="0"/>
        <v>1859528</v>
      </c>
      <c r="I43" s="8">
        <v>861</v>
      </c>
      <c r="J43" s="8">
        <v>360596</v>
      </c>
      <c r="K43" s="8">
        <v>0</v>
      </c>
      <c r="L43" s="8">
        <v>0</v>
      </c>
      <c r="M43" s="7">
        <f t="shared" si="1"/>
        <v>45611</v>
      </c>
      <c r="N43" s="7">
        <f t="shared" si="1"/>
        <v>2220124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4</v>
      </c>
      <c r="X43" s="8">
        <v>2756</v>
      </c>
      <c r="Y43" s="7">
        <f t="shared" si="2"/>
        <v>4</v>
      </c>
      <c r="Z43" s="7">
        <f t="shared" si="3"/>
        <v>2756</v>
      </c>
      <c r="AA43" s="12">
        <v>0</v>
      </c>
      <c r="AB43" s="12">
        <v>0</v>
      </c>
      <c r="AC43" s="12">
        <v>0</v>
      </c>
      <c r="AD43" s="12">
        <v>0</v>
      </c>
      <c r="AE43" s="12">
        <v>64</v>
      </c>
      <c r="AF43" s="12">
        <v>74548</v>
      </c>
      <c r="AG43" s="12">
        <v>0</v>
      </c>
      <c r="AH43" s="12">
        <v>0</v>
      </c>
      <c r="AI43" s="12">
        <v>0</v>
      </c>
      <c r="AJ43" s="12">
        <v>0</v>
      </c>
      <c r="AK43" s="12">
        <v>1358</v>
      </c>
      <c r="AL43" s="12">
        <v>239111</v>
      </c>
      <c r="AM43" s="20">
        <f t="shared" si="4"/>
        <v>47037</v>
      </c>
      <c r="AN43" s="20">
        <f t="shared" si="5"/>
        <v>2536539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1508</v>
      </c>
      <c r="BH43" s="8">
        <v>223288</v>
      </c>
      <c r="BI43" s="7">
        <f t="shared" si="7"/>
        <v>1508</v>
      </c>
      <c r="BJ43" s="7">
        <f t="shared" si="7"/>
        <v>223288</v>
      </c>
      <c r="BK43" s="7">
        <f t="shared" si="8"/>
        <v>48545</v>
      </c>
      <c r="BL43" s="7">
        <f t="shared" si="8"/>
        <v>2759827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28</v>
      </c>
      <c r="X45" s="8">
        <v>88128</v>
      </c>
      <c r="Y45" s="7">
        <f t="shared" si="2"/>
        <v>28</v>
      </c>
      <c r="Z45" s="7">
        <f t="shared" si="3"/>
        <v>88128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8</v>
      </c>
      <c r="AL45" s="12">
        <v>49680</v>
      </c>
      <c r="AM45" s="20">
        <f t="shared" si="4"/>
        <v>36</v>
      </c>
      <c r="AN45" s="20">
        <f t="shared" si="5"/>
        <v>137808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36</v>
      </c>
      <c r="BL45" s="7">
        <f t="shared" si="8"/>
        <v>137808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49" si="9">SUM(C48,E48)</f>
        <v>0</v>
      </c>
      <c r="H48" s="19">
        <f t="shared" ref="H48:H49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49" si="11">SUM(G48,I48,K48)</f>
        <v>0</v>
      </c>
      <c r="N48" s="7">
        <f t="shared" ref="N48:N49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49" si="13">SUM(O48+Q48+S48+U48+W48)</f>
        <v>0</v>
      </c>
      <c r="Z48" s="7">
        <f t="shared" ref="Z48:Z49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49" si="15">SUM(M48,Y48,AA48,AC48,AE48,AG48,AI48,AK48)</f>
        <v>0</v>
      </c>
      <c r="AN48" s="20">
        <f t="shared" ref="AN48:AN49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49" si="17">SUM(AS48+AU48+AW48)</f>
        <v>0</v>
      </c>
      <c r="AZ48" s="7">
        <f t="shared" ref="AZ48:AZ49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49" si="19">SUM(AQ48,AY48,BA48,BC48,BE48,BG48)</f>
        <v>0</v>
      </c>
      <c r="BJ48" s="7">
        <f t="shared" ref="BJ48:BJ49" si="20">SUM(AR48,AZ48,BB48,BD48,BF48,BH48)</f>
        <v>0</v>
      </c>
      <c r="BK48" s="7">
        <f t="shared" ref="BK48:BK49" si="21">SUM(AM48,BI48)</f>
        <v>0</v>
      </c>
      <c r="BL48" s="7">
        <f t="shared" ref="BL48:BL49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>SUM(C51,E51)</f>
        <v>0</v>
      </c>
      <c r="H51" s="19">
        <f>SUM(D51,F51)</f>
        <v>0</v>
      </c>
      <c r="I51" s="8">
        <v>0</v>
      </c>
      <c r="J51" s="8">
        <v>0</v>
      </c>
      <c r="K51" s="8">
        <v>0</v>
      </c>
      <c r="L51" s="8">
        <v>0</v>
      </c>
      <c r="M51" s="7">
        <f>SUM(G51,I51,K51)</f>
        <v>0</v>
      </c>
      <c r="N51" s="7">
        <f>SUM(H51,J51,L51)</f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>SUM(O51+Q51+S51+U51+W51)</f>
        <v>0</v>
      </c>
      <c r="Z51" s="7">
        <f>SUM(P51+R51+T51+V51+X51)</f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>SUM(M51,Y51,AA51,AC51,AE51,AG51,AI51,AK51)</f>
        <v>0</v>
      </c>
      <c r="AN51" s="20">
        <f>SUM(N51+Z51+AB51+AD51+AF51+AH51+AJ51+AL51)</f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>SUM(AS51+AU51+AW51)</f>
        <v>0</v>
      </c>
      <c r="AZ51" s="7">
        <f>SUM(AT51+AV51+AX51)</f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>SUM(AQ51,AY51,BA51,BC51,BE51,BG51)</f>
        <v>0</v>
      </c>
      <c r="BJ51" s="7">
        <f>SUM(AR51,AZ51,BB51,BD51,BF51,BH51)</f>
        <v>0</v>
      </c>
      <c r="BK51" s="7">
        <f>SUM(AM51,BI51)</f>
        <v>0</v>
      </c>
      <c r="BL51" s="7">
        <f>SUM(AN51,BJ51)</f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153993</v>
      </c>
      <c r="D53" s="13">
        <f>SUM(D7:D52)</f>
        <v>15248479</v>
      </c>
      <c r="E53" s="13">
        <f>SUM(E7:E52)</f>
        <v>51329</v>
      </c>
      <c r="F53" s="13">
        <f>SUM(F7:F52)</f>
        <v>5082829</v>
      </c>
      <c r="G53" s="19">
        <f t="shared" si="0"/>
        <v>205322</v>
      </c>
      <c r="H53" s="19">
        <f t="shared" si="0"/>
        <v>20331308</v>
      </c>
      <c r="I53" s="13">
        <f>SUM(I7:I52)</f>
        <v>53646</v>
      </c>
      <c r="J53" s="13">
        <f>SUM(J7:J52)</f>
        <v>2015439</v>
      </c>
      <c r="K53" s="13">
        <f>SUM(K7:K52)</f>
        <v>11134</v>
      </c>
      <c r="L53" s="13">
        <f>SUM(L7:L52)</f>
        <v>2053257</v>
      </c>
      <c r="M53" s="7">
        <f t="shared" si="1"/>
        <v>270102</v>
      </c>
      <c r="N53" s="7">
        <f t="shared" si="1"/>
        <v>24400004</v>
      </c>
      <c r="O53" s="13">
        <f t="shared" ref="O53:X53" si="23">SUM(O7:O52)</f>
        <v>3377</v>
      </c>
      <c r="P53" s="13">
        <f t="shared" si="23"/>
        <v>1932144</v>
      </c>
      <c r="Q53" s="13">
        <f t="shared" si="23"/>
        <v>2108</v>
      </c>
      <c r="R53" s="13">
        <f t="shared" si="23"/>
        <v>1970527</v>
      </c>
      <c r="S53" s="13">
        <f t="shared" si="23"/>
        <v>0</v>
      </c>
      <c r="T53" s="13">
        <f t="shared" si="23"/>
        <v>0</v>
      </c>
      <c r="U53" s="13">
        <f t="shared" si="23"/>
        <v>115</v>
      </c>
      <c r="V53" s="13">
        <f t="shared" si="23"/>
        <v>63685</v>
      </c>
      <c r="W53" s="13">
        <f t="shared" si="23"/>
        <v>11467</v>
      </c>
      <c r="X53" s="13">
        <f t="shared" si="23"/>
        <v>2539789</v>
      </c>
      <c r="Y53" s="7">
        <f t="shared" si="2"/>
        <v>17067</v>
      </c>
      <c r="Z53" s="7">
        <f t="shared" si="3"/>
        <v>6506145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2595</v>
      </c>
      <c r="AD53" s="13">
        <f t="shared" si="24"/>
        <v>953744</v>
      </c>
      <c r="AE53" s="13">
        <f t="shared" si="24"/>
        <v>2830</v>
      </c>
      <c r="AF53" s="13">
        <f t="shared" si="24"/>
        <v>2444975</v>
      </c>
      <c r="AG53" s="13">
        <f t="shared" si="24"/>
        <v>0</v>
      </c>
      <c r="AH53" s="13">
        <f t="shared" si="24"/>
        <v>0</v>
      </c>
      <c r="AI53" s="13">
        <f t="shared" si="24"/>
        <v>240</v>
      </c>
      <c r="AJ53" s="13">
        <f t="shared" si="24"/>
        <v>48303</v>
      </c>
      <c r="AK53" s="13">
        <f t="shared" si="24"/>
        <v>9077</v>
      </c>
      <c r="AL53" s="13">
        <f t="shared" si="24"/>
        <v>2515388</v>
      </c>
      <c r="AM53" s="20">
        <f t="shared" si="4"/>
        <v>301911</v>
      </c>
      <c r="AN53" s="20">
        <f t="shared" si="4"/>
        <v>36868559</v>
      </c>
      <c r="AO53" s="13">
        <f t="shared" ref="AO53:AX53" si="25">SUM(AO7:AO52)</f>
        <v>192</v>
      </c>
      <c r="AP53" s="13">
        <f t="shared" si="25"/>
        <v>64383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309</v>
      </c>
      <c r="BD53" s="13">
        <f t="shared" si="26"/>
        <v>698654</v>
      </c>
      <c r="BE53" s="13">
        <f t="shared" si="26"/>
        <v>0</v>
      </c>
      <c r="BF53" s="13">
        <f t="shared" si="26"/>
        <v>0</v>
      </c>
      <c r="BG53" s="13">
        <f t="shared" si="26"/>
        <v>26185</v>
      </c>
      <c r="BH53" s="13">
        <f t="shared" si="26"/>
        <v>5798606</v>
      </c>
      <c r="BI53" s="7">
        <f t="shared" si="7"/>
        <v>26494</v>
      </c>
      <c r="BJ53" s="7">
        <f t="shared" si="7"/>
        <v>6497260</v>
      </c>
      <c r="BK53" s="7">
        <f t="shared" si="8"/>
        <v>328405</v>
      </c>
      <c r="BL53" s="7">
        <f t="shared" si="8"/>
        <v>43365819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F61" sqref="F61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5" width="10.140625" style="1" customWidth="1"/>
    <col min="6" max="6" width="14.5703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11.85546875" style="1" customWidth="1"/>
    <col min="29" max="29" width="9.42578125" style="1" customWidth="1"/>
    <col min="30" max="30" width="12.28515625" style="1" customWidth="1"/>
    <col min="31" max="31" width="9.28515625" style="1" customWidth="1"/>
    <col min="32" max="32" width="13.140625" style="1" customWidth="1"/>
    <col min="33" max="33" width="10" style="1" bestFit="1" customWidth="1"/>
    <col min="34" max="34" width="14.42578125" style="1" customWidth="1"/>
    <col min="35" max="35" width="10" style="1" bestFit="1" customWidth="1"/>
    <col min="36" max="36" width="13.85546875" style="1" customWidth="1"/>
    <col min="37" max="37" width="10" style="1" bestFit="1" customWidth="1"/>
    <col min="38" max="38" width="16.42578125" style="1" customWidth="1"/>
    <col min="39" max="39" width="10" style="1" bestFit="1" customWidth="1"/>
    <col min="40" max="40" width="14.710937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49" width="9.28515625" style="1" hidden="1" customWidth="1"/>
    <col min="50" max="50" width="14.85546875" style="1" hidden="1" customWidth="1"/>
    <col min="51" max="52" width="9.28515625" style="1" hidden="1" customWidth="1"/>
    <col min="53" max="53" width="9.140625" style="1" customWidth="1"/>
    <col min="54" max="54" width="14" style="1" customWidth="1"/>
    <col min="55" max="55" width="9.140625" style="1" customWidth="1"/>
    <col min="56" max="56" width="15.1406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4.85546875" style="1" customWidth="1"/>
    <col min="61" max="61" width="13.7109375" style="1" customWidth="1"/>
    <col min="62" max="62" width="13.140625" style="1" customWidth="1"/>
    <col min="63" max="63" width="9.140625" style="1" customWidth="1"/>
    <col min="64" max="64" width="12" style="1" customWidth="1"/>
    <col min="65" max="66" width="9.140625" style="1" customWidth="1"/>
    <col min="67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100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36928</v>
      </c>
      <c r="D7" s="8">
        <v>4617500</v>
      </c>
      <c r="E7" s="8">
        <v>24619</v>
      </c>
      <c r="F7" s="8">
        <v>4480600</v>
      </c>
      <c r="G7" s="19">
        <f>SUM(C7,E7)</f>
        <v>61547</v>
      </c>
      <c r="H7" s="19">
        <f>SUM(D7,F7)</f>
        <v>9098100</v>
      </c>
      <c r="I7" s="8">
        <v>9166</v>
      </c>
      <c r="J7" s="8">
        <v>869900</v>
      </c>
      <c r="K7" s="8">
        <v>8524</v>
      </c>
      <c r="L7" s="8">
        <v>8953100</v>
      </c>
      <c r="M7" s="7">
        <f>SUM(G7,I7,K7)</f>
        <v>79237</v>
      </c>
      <c r="N7" s="7">
        <f>SUM(H7,J7,L7)</f>
        <v>18921100</v>
      </c>
      <c r="O7" s="8">
        <v>24405</v>
      </c>
      <c r="P7" s="8">
        <v>5018900</v>
      </c>
      <c r="Q7" s="8">
        <v>2065</v>
      </c>
      <c r="R7" s="8">
        <v>2696500</v>
      </c>
      <c r="S7" s="8">
        <v>195</v>
      </c>
      <c r="T7" s="8">
        <v>1767600</v>
      </c>
      <c r="U7" s="8">
        <v>97</v>
      </c>
      <c r="V7" s="8">
        <v>98700</v>
      </c>
      <c r="W7" s="8">
        <v>235</v>
      </c>
      <c r="X7" s="8">
        <v>47800</v>
      </c>
      <c r="Y7" s="7">
        <f>SUM(O7+Q7+S7+U7+W7)</f>
        <v>26997</v>
      </c>
      <c r="Z7" s="7">
        <f>SUM(P7+R7+T7+V7+X7)</f>
        <v>9629500</v>
      </c>
      <c r="AA7" s="12">
        <v>20</v>
      </c>
      <c r="AB7" s="12">
        <v>1582900</v>
      </c>
      <c r="AC7" s="12">
        <v>2025</v>
      </c>
      <c r="AD7" s="12">
        <v>405800</v>
      </c>
      <c r="AE7" s="12">
        <v>3300</v>
      </c>
      <c r="AF7" s="12">
        <v>2214600</v>
      </c>
      <c r="AG7" s="12">
        <v>260</v>
      </c>
      <c r="AH7" s="12">
        <v>136200</v>
      </c>
      <c r="AI7" s="12">
        <v>2600</v>
      </c>
      <c r="AJ7" s="12">
        <v>261400</v>
      </c>
      <c r="AK7" s="12">
        <v>0</v>
      </c>
      <c r="AL7" s="12">
        <v>0</v>
      </c>
      <c r="AM7" s="20">
        <f>SUM(M7,Y7,AA7,AC7,AE7,AG7,AI7,AK7)</f>
        <v>114439</v>
      </c>
      <c r="AN7" s="20">
        <f>SUM(N7,Z7,AB7,AD7,AF7,AH7,AJ7,AL7)</f>
        <v>33151500</v>
      </c>
      <c r="AO7" s="12">
        <v>15173</v>
      </c>
      <c r="AP7" s="12">
        <v>5762500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220</v>
      </c>
      <c r="BB7" s="8">
        <v>234400</v>
      </c>
      <c r="BC7" s="8">
        <v>186</v>
      </c>
      <c r="BD7" s="8">
        <v>934100</v>
      </c>
      <c r="BE7" s="8">
        <v>10700</v>
      </c>
      <c r="BF7" s="8">
        <v>2159300</v>
      </c>
      <c r="BG7" s="8">
        <v>5325</v>
      </c>
      <c r="BH7" s="8">
        <v>10748600</v>
      </c>
      <c r="BI7" s="7">
        <f>SUM(AQ7,AY7,BA7,BC7,BE7,BG7)</f>
        <v>16431</v>
      </c>
      <c r="BJ7" s="7">
        <f>SUM(AR7,AZ7,BB7,BD7,BF7,BH7)</f>
        <v>14076400</v>
      </c>
      <c r="BK7" s="7">
        <f>SUM(AM7,BI7)</f>
        <v>130870</v>
      </c>
      <c r="BL7" s="7">
        <f>SUM(AN7,BJ7)</f>
        <v>47227900</v>
      </c>
    </row>
    <row r="8" spans="1:64" ht="20.25" x14ac:dyDescent="0.4">
      <c r="A8" s="14">
        <v>2</v>
      </c>
      <c r="B8" s="15" t="s">
        <v>44</v>
      </c>
      <c r="C8" s="8">
        <v>9836</v>
      </c>
      <c r="D8" s="8">
        <v>2138800</v>
      </c>
      <c r="E8" s="8">
        <v>6557</v>
      </c>
      <c r="F8" s="8">
        <v>1647300</v>
      </c>
      <c r="G8" s="19">
        <f t="shared" ref="G8:H53" si="0">SUM(C8,E8)</f>
        <v>16393</v>
      </c>
      <c r="H8" s="19">
        <f t="shared" si="0"/>
        <v>3786100</v>
      </c>
      <c r="I8" s="8">
        <v>2323</v>
      </c>
      <c r="J8" s="8">
        <v>407700</v>
      </c>
      <c r="K8" s="8">
        <v>2108</v>
      </c>
      <c r="L8" s="8">
        <v>3024700</v>
      </c>
      <c r="M8" s="7">
        <f t="shared" ref="M8:N53" si="1">SUM(G8,I8,K8)</f>
        <v>20824</v>
      </c>
      <c r="N8" s="7">
        <f t="shared" si="1"/>
        <v>7218500</v>
      </c>
      <c r="O8" s="8">
        <v>23210</v>
      </c>
      <c r="P8" s="8">
        <v>4813959</v>
      </c>
      <c r="Q8" s="8">
        <v>2580</v>
      </c>
      <c r="R8" s="8">
        <v>3879800</v>
      </c>
      <c r="S8" s="8">
        <v>45</v>
      </c>
      <c r="T8" s="8">
        <v>223300</v>
      </c>
      <c r="U8" s="8">
        <v>22</v>
      </c>
      <c r="V8" s="8">
        <v>23000</v>
      </c>
      <c r="W8" s="8">
        <v>1300</v>
      </c>
      <c r="X8" s="8">
        <v>252500</v>
      </c>
      <c r="Y8" s="7">
        <f t="shared" ref="Y8:Y53" si="2">SUM(O8+Q8+S8+U8+W8)</f>
        <v>27157</v>
      </c>
      <c r="Z8" s="7">
        <f t="shared" ref="Z8:Z53" si="3">SUM(P8+R8+T8+V8+X8)</f>
        <v>9192559</v>
      </c>
      <c r="AA8" s="12">
        <v>21</v>
      </c>
      <c r="AB8" s="12">
        <v>1295100</v>
      </c>
      <c r="AC8" s="12">
        <v>1500</v>
      </c>
      <c r="AD8" s="12">
        <v>300600</v>
      </c>
      <c r="AE8" s="12">
        <v>2072</v>
      </c>
      <c r="AF8" s="12">
        <v>1692100</v>
      </c>
      <c r="AG8" s="12">
        <v>160</v>
      </c>
      <c r="AH8" s="12">
        <v>83800</v>
      </c>
      <c r="AI8" s="12">
        <v>1100</v>
      </c>
      <c r="AJ8" s="12">
        <v>117600</v>
      </c>
      <c r="AK8" s="12">
        <v>0</v>
      </c>
      <c r="AL8" s="12">
        <v>0</v>
      </c>
      <c r="AM8" s="20">
        <f t="shared" ref="AM8:AN53" si="4">SUM(M8,Y8,AA8,AC8,AE8,AG8,AI8,AK8)</f>
        <v>52834</v>
      </c>
      <c r="AN8" s="20">
        <f t="shared" ref="AN8:AN52" si="5">SUM(N8+Z8+AB8+AD8+AF8+AH8+AJ8+AL8)</f>
        <v>19900259</v>
      </c>
      <c r="AO8" s="12">
        <v>5861</v>
      </c>
      <c r="AP8" s="12">
        <v>2029200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350</v>
      </c>
      <c r="BB8" s="8">
        <v>360900</v>
      </c>
      <c r="BC8" s="8">
        <v>120</v>
      </c>
      <c r="BD8" s="8">
        <v>637200</v>
      </c>
      <c r="BE8" s="8">
        <v>2200</v>
      </c>
      <c r="BF8" s="8">
        <v>440400</v>
      </c>
      <c r="BG8" s="8">
        <v>1760</v>
      </c>
      <c r="BH8" s="8">
        <v>3548800</v>
      </c>
      <c r="BI8" s="7">
        <f t="shared" ref="BI8:BJ53" si="7">SUM(AQ8,AY8,BA8,BC8,BE8,BG8)</f>
        <v>4430</v>
      </c>
      <c r="BJ8" s="7">
        <f t="shared" si="7"/>
        <v>4987300</v>
      </c>
      <c r="BK8" s="7">
        <f t="shared" ref="BK8:BL53" si="8">SUM(AM8,BI8)</f>
        <v>57264</v>
      </c>
      <c r="BL8" s="7">
        <f t="shared" si="8"/>
        <v>24887559</v>
      </c>
    </row>
    <row r="9" spans="1:64" ht="20.25" x14ac:dyDescent="0.4">
      <c r="A9" s="14">
        <v>3</v>
      </c>
      <c r="B9" s="15" t="s">
        <v>45</v>
      </c>
      <c r="C9" s="8">
        <v>10081</v>
      </c>
      <c r="D9" s="8">
        <v>1760800</v>
      </c>
      <c r="E9" s="8">
        <v>2962</v>
      </c>
      <c r="F9" s="8">
        <v>585800</v>
      </c>
      <c r="G9" s="19">
        <f t="shared" si="0"/>
        <v>13043</v>
      </c>
      <c r="H9" s="19">
        <f t="shared" si="0"/>
        <v>2346600</v>
      </c>
      <c r="I9" s="8">
        <v>5515</v>
      </c>
      <c r="J9" s="8">
        <v>1289400</v>
      </c>
      <c r="K9" s="8">
        <v>994</v>
      </c>
      <c r="L9" s="8">
        <v>4505300</v>
      </c>
      <c r="M9" s="7">
        <f t="shared" si="1"/>
        <v>19552</v>
      </c>
      <c r="N9" s="7">
        <f t="shared" si="1"/>
        <v>8141300</v>
      </c>
      <c r="O9" s="8">
        <v>10665</v>
      </c>
      <c r="P9" s="8">
        <v>2337200</v>
      </c>
      <c r="Q9" s="8">
        <v>1985</v>
      </c>
      <c r="R9" s="8">
        <v>2182000</v>
      </c>
      <c r="S9" s="8">
        <v>171</v>
      </c>
      <c r="T9" s="8">
        <v>1786900</v>
      </c>
      <c r="U9" s="8">
        <v>96</v>
      </c>
      <c r="V9" s="8">
        <v>96100</v>
      </c>
      <c r="W9" s="8">
        <v>145</v>
      </c>
      <c r="X9" s="8">
        <v>30900</v>
      </c>
      <c r="Y9" s="7">
        <f t="shared" si="2"/>
        <v>13062</v>
      </c>
      <c r="Z9" s="7">
        <f t="shared" si="3"/>
        <v>6433100</v>
      </c>
      <c r="AA9" s="12">
        <v>10</v>
      </c>
      <c r="AB9" s="12">
        <v>751200</v>
      </c>
      <c r="AC9" s="12">
        <v>767</v>
      </c>
      <c r="AD9" s="12">
        <v>157000</v>
      </c>
      <c r="AE9" s="12">
        <v>1115</v>
      </c>
      <c r="AF9" s="12">
        <v>1667200</v>
      </c>
      <c r="AG9" s="12">
        <v>102</v>
      </c>
      <c r="AH9" s="12">
        <v>58500</v>
      </c>
      <c r="AI9" s="12">
        <v>1070</v>
      </c>
      <c r="AJ9" s="12">
        <v>112900</v>
      </c>
      <c r="AK9" s="12">
        <v>0</v>
      </c>
      <c r="AL9" s="12">
        <v>0</v>
      </c>
      <c r="AM9" s="20">
        <f t="shared" si="4"/>
        <v>35678</v>
      </c>
      <c r="AN9" s="20">
        <f t="shared" si="5"/>
        <v>17321200</v>
      </c>
      <c r="AO9" s="12">
        <v>4943</v>
      </c>
      <c r="AP9" s="12">
        <v>1521800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101</v>
      </c>
      <c r="BB9" s="8">
        <v>110800</v>
      </c>
      <c r="BC9" s="8">
        <v>124</v>
      </c>
      <c r="BD9" s="8">
        <v>634700</v>
      </c>
      <c r="BE9" s="8">
        <v>32185</v>
      </c>
      <c r="BF9" s="8">
        <v>6517300</v>
      </c>
      <c r="BG9" s="8">
        <v>2795</v>
      </c>
      <c r="BH9" s="8">
        <v>5595900</v>
      </c>
      <c r="BI9" s="7">
        <f t="shared" si="7"/>
        <v>35205</v>
      </c>
      <c r="BJ9" s="7">
        <f t="shared" si="7"/>
        <v>12858700</v>
      </c>
      <c r="BK9" s="7">
        <f t="shared" si="8"/>
        <v>70883</v>
      </c>
      <c r="BL9" s="7">
        <f t="shared" si="8"/>
        <v>30179900</v>
      </c>
    </row>
    <row r="10" spans="1:64" ht="20.25" x14ac:dyDescent="0.4">
      <c r="A10" s="14">
        <v>4</v>
      </c>
      <c r="B10" s="15" t="s">
        <v>46</v>
      </c>
      <c r="C10" s="9">
        <v>20388</v>
      </c>
      <c r="D10" s="9">
        <v>2774700</v>
      </c>
      <c r="E10" s="9">
        <v>13592</v>
      </c>
      <c r="F10" s="9">
        <v>2137000</v>
      </c>
      <c r="G10" s="19">
        <f t="shared" si="0"/>
        <v>33980</v>
      </c>
      <c r="H10" s="19">
        <f t="shared" si="0"/>
        <v>4911700</v>
      </c>
      <c r="I10" s="9">
        <v>4669</v>
      </c>
      <c r="J10" s="9">
        <v>1102600</v>
      </c>
      <c r="K10" s="9">
        <v>2393</v>
      </c>
      <c r="L10" s="9">
        <v>5081800</v>
      </c>
      <c r="M10" s="7">
        <f t="shared" si="1"/>
        <v>41042</v>
      </c>
      <c r="N10" s="7">
        <f t="shared" si="1"/>
        <v>11096100</v>
      </c>
      <c r="O10" s="9">
        <v>12255</v>
      </c>
      <c r="P10" s="9">
        <v>2863600</v>
      </c>
      <c r="Q10" s="9">
        <v>1530</v>
      </c>
      <c r="R10" s="9">
        <v>2240300</v>
      </c>
      <c r="S10" s="9">
        <v>15</v>
      </c>
      <c r="T10" s="9">
        <v>658900</v>
      </c>
      <c r="U10" s="9">
        <v>25</v>
      </c>
      <c r="V10" s="9">
        <v>26700</v>
      </c>
      <c r="W10" s="9">
        <v>270</v>
      </c>
      <c r="X10" s="9">
        <v>55500</v>
      </c>
      <c r="Y10" s="7">
        <f t="shared" si="2"/>
        <v>14095</v>
      </c>
      <c r="Z10" s="7">
        <f t="shared" si="3"/>
        <v>5845000</v>
      </c>
      <c r="AA10" s="12">
        <v>20</v>
      </c>
      <c r="AB10" s="12">
        <v>845200</v>
      </c>
      <c r="AC10" s="12">
        <v>1440</v>
      </c>
      <c r="AD10" s="12">
        <v>288200</v>
      </c>
      <c r="AE10" s="12">
        <v>1060</v>
      </c>
      <c r="AF10" s="12">
        <v>1662700</v>
      </c>
      <c r="AG10" s="12">
        <v>130</v>
      </c>
      <c r="AH10" s="12">
        <v>68200</v>
      </c>
      <c r="AI10" s="12">
        <v>1400</v>
      </c>
      <c r="AJ10" s="12">
        <v>143800</v>
      </c>
      <c r="AK10" s="12">
        <v>0</v>
      </c>
      <c r="AL10" s="12">
        <v>0</v>
      </c>
      <c r="AM10" s="20">
        <f t="shared" si="4"/>
        <v>59187</v>
      </c>
      <c r="AN10" s="20">
        <f t="shared" si="5"/>
        <v>19949200</v>
      </c>
      <c r="AO10" s="12">
        <v>5483</v>
      </c>
      <c r="AP10" s="12">
        <v>1241500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110</v>
      </c>
      <c r="BB10" s="9">
        <v>113900</v>
      </c>
      <c r="BC10" s="9">
        <v>90</v>
      </c>
      <c r="BD10" s="9">
        <v>474500</v>
      </c>
      <c r="BE10" s="9">
        <v>460</v>
      </c>
      <c r="BF10" s="9">
        <v>93200</v>
      </c>
      <c r="BG10" s="9">
        <v>2020</v>
      </c>
      <c r="BH10" s="9">
        <v>4146900</v>
      </c>
      <c r="BI10" s="7">
        <f t="shared" si="7"/>
        <v>2680</v>
      </c>
      <c r="BJ10" s="7">
        <f t="shared" si="7"/>
        <v>4828500</v>
      </c>
      <c r="BK10" s="7">
        <f t="shared" si="8"/>
        <v>61867</v>
      </c>
      <c r="BL10" s="7">
        <f t="shared" si="8"/>
        <v>24777700</v>
      </c>
    </row>
    <row r="11" spans="1:64" ht="20.25" x14ac:dyDescent="0.4">
      <c r="A11" s="14">
        <v>5</v>
      </c>
      <c r="B11" s="15" t="s">
        <v>47</v>
      </c>
      <c r="C11" s="8">
        <v>0</v>
      </c>
      <c r="D11" s="8">
        <v>0</v>
      </c>
      <c r="E11" s="8">
        <v>0</v>
      </c>
      <c r="F11" s="8">
        <v>0</v>
      </c>
      <c r="G11" s="19">
        <f t="shared" si="0"/>
        <v>0</v>
      </c>
      <c r="H11" s="19">
        <f t="shared" si="0"/>
        <v>0</v>
      </c>
      <c r="I11" s="8">
        <v>45</v>
      </c>
      <c r="J11" s="8">
        <v>26300</v>
      </c>
      <c r="K11" s="8">
        <v>91</v>
      </c>
      <c r="L11" s="8">
        <v>98400</v>
      </c>
      <c r="M11" s="7">
        <f t="shared" si="1"/>
        <v>136</v>
      </c>
      <c r="N11" s="7">
        <f t="shared" si="1"/>
        <v>124700</v>
      </c>
      <c r="O11" s="8">
        <v>280</v>
      </c>
      <c r="P11" s="8">
        <v>278300</v>
      </c>
      <c r="Q11" s="8">
        <v>240</v>
      </c>
      <c r="R11" s="8">
        <v>185800</v>
      </c>
      <c r="S11" s="8">
        <v>3</v>
      </c>
      <c r="T11" s="8">
        <v>14400</v>
      </c>
      <c r="U11" s="8">
        <v>2</v>
      </c>
      <c r="V11" s="8">
        <v>1500</v>
      </c>
      <c r="W11" s="8">
        <v>80</v>
      </c>
      <c r="X11" s="8">
        <v>16300</v>
      </c>
      <c r="Y11" s="7">
        <f t="shared" si="2"/>
        <v>605</v>
      </c>
      <c r="Z11" s="7">
        <f t="shared" si="3"/>
        <v>496300</v>
      </c>
      <c r="AA11" s="12">
        <v>0</v>
      </c>
      <c r="AB11" s="12">
        <v>0</v>
      </c>
      <c r="AC11" s="12">
        <v>95</v>
      </c>
      <c r="AD11" s="12">
        <v>19400</v>
      </c>
      <c r="AE11" s="12">
        <v>100</v>
      </c>
      <c r="AF11" s="12">
        <v>109800</v>
      </c>
      <c r="AG11" s="12">
        <v>1</v>
      </c>
      <c r="AH11" s="12">
        <v>5400</v>
      </c>
      <c r="AI11" s="12">
        <v>70</v>
      </c>
      <c r="AJ11" s="12">
        <v>7600</v>
      </c>
      <c r="AK11" s="12">
        <v>0</v>
      </c>
      <c r="AL11" s="12">
        <v>0</v>
      </c>
      <c r="AM11" s="20">
        <f t="shared" si="4"/>
        <v>1007</v>
      </c>
      <c r="AN11" s="20">
        <f t="shared" si="5"/>
        <v>763200</v>
      </c>
      <c r="AO11" s="12">
        <v>121</v>
      </c>
      <c r="AP11" s="12">
        <v>91600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10</v>
      </c>
      <c r="BB11" s="8">
        <v>23300</v>
      </c>
      <c r="BC11" s="8">
        <v>8</v>
      </c>
      <c r="BD11" s="8">
        <v>41100</v>
      </c>
      <c r="BE11" s="8">
        <v>140</v>
      </c>
      <c r="BF11" s="8">
        <v>28400</v>
      </c>
      <c r="BG11" s="8">
        <v>115</v>
      </c>
      <c r="BH11" s="8">
        <v>229000</v>
      </c>
      <c r="BI11" s="7">
        <f t="shared" si="7"/>
        <v>273</v>
      </c>
      <c r="BJ11" s="7">
        <f t="shared" si="7"/>
        <v>321800</v>
      </c>
      <c r="BK11" s="7">
        <f t="shared" si="8"/>
        <v>1280</v>
      </c>
      <c r="BL11" s="7">
        <f t="shared" si="8"/>
        <v>1085000</v>
      </c>
    </row>
    <row r="12" spans="1:64" ht="20.25" x14ac:dyDescent="0.4">
      <c r="A12" s="14">
        <v>6</v>
      </c>
      <c r="B12" s="15" t="s">
        <v>48</v>
      </c>
      <c r="C12" s="8">
        <v>65</v>
      </c>
      <c r="D12" s="8">
        <v>103500</v>
      </c>
      <c r="E12" s="8">
        <v>43</v>
      </c>
      <c r="F12" s="8">
        <v>79700</v>
      </c>
      <c r="G12" s="19">
        <f t="shared" si="0"/>
        <v>108</v>
      </c>
      <c r="H12" s="19">
        <f t="shared" si="0"/>
        <v>183200</v>
      </c>
      <c r="I12" s="8">
        <v>84</v>
      </c>
      <c r="J12" s="8">
        <v>19700</v>
      </c>
      <c r="K12" s="8">
        <v>29</v>
      </c>
      <c r="L12" s="8">
        <v>73800</v>
      </c>
      <c r="M12" s="7">
        <f t="shared" si="1"/>
        <v>221</v>
      </c>
      <c r="N12" s="7">
        <f t="shared" si="1"/>
        <v>276700</v>
      </c>
      <c r="O12" s="8">
        <v>250</v>
      </c>
      <c r="P12" s="8">
        <v>208800</v>
      </c>
      <c r="Q12" s="8">
        <v>180</v>
      </c>
      <c r="R12" s="8">
        <v>139300</v>
      </c>
      <c r="S12" s="8">
        <v>2</v>
      </c>
      <c r="T12" s="8">
        <v>10800</v>
      </c>
      <c r="U12" s="8">
        <v>2</v>
      </c>
      <c r="V12" s="8">
        <v>1100</v>
      </c>
      <c r="W12" s="8">
        <v>60</v>
      </c>
      <c r="X12" s="8">
        <v>12200</v>
      </c>
      <c r="Y12" s="7">
        <f t="shared" si="2"/>
        <v>494</v>
      </c>
      <c r="Z12" s="7">
        <f t="shared" si="3"/>
        <v>372200</v>
      </c>
      <c r="AA12" s="12">
        <v>0</v>
      </c>
      <c r="AB12" s="12">
        <v>0</v>
      </c>
      <c r="AC12" s="12">
        <v>72</v>
      </c>
      <c r="AD12" s="12">
        <v>14600</v>
      </c>
      <c r="AE12" s="12">
        <v>80</v>
      </c>
      <c r="AF12" s="12">
        <v>82400</v>
      </c>
      <c r="AG12" s="12">
        <v>1</v>
      </c>
      <c r="AH12" s="12">
        <v>4000</v>
      </c>
      <c r="AI12" s="12">
        <v>50</v>
      </c>
      <c r="AJ12" s="12">
        <v>5700</v>
      </c>
      <c r="AK12" s="12">
        <v>0</v>
      </c>
      <c r="AL12" s="12">
        <v>0</v>
      </c>
      <c r="AM12" s="20">
        <f t="shared" si="4"/>
        <v>918</v>
      </c>
      <c r="AN12" s="20">
        <f t="shared" si="5"/>
        <v>755600</v>
      </c>
      <c r="AO12" s="12">
        <v>110</v>
      </c>
      <c r="AP12" s="12">
        <v>90700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15</v>
      </c>
      <c r="BB12" s="8">
        <v>17500</v>
      </c>
      <c r="BC12" s="8">
        <v>6</v>
      </c>
      <c r="BD12" s="8">
        <v>30800</v>
      </c>
      <c r="BE12" s="8">
        <v>105</v>
      </c>
      <c r="BF12" s="8">
        <v>21300</v>
      </c>
      <c r="BG12" s="8">
        <v>80</v>
      </c>
      <c r="BH12" s="8">
        <v>171700</v>
      </c>
      <c r="BI12" s="7">
        <f t="shared" si="7"/>
        <v>206</v>
      </c>
      <c r="BJ12" s="7">
        <f t="shared" si="7"/>
        <v>241300</v>
      </c>
      <c r="BK12" s="7">
        <f t="shared" si="8"/>
        <v>1124</v>
      </c>
      <c r="BL12" s="7">
        <f t="shared" si="8"/>
        <v>996900</v>
      </c>
    </row>
    <row r="13" spans="1:64" ht="20.25" x14ac:dyDescent="0.4">
      <c r="A13" s="14">
        <v>7</v>
      </c>
      <c r="B13" s="15" t="s">
        <v>49</v>
      </c>
      <c r="C13" s="8">
        <v>15</v>
      </c>
      <c r="D13" s="8">
        <v>5000</v>
      </c>
      <c r="E13" s="8">
        <v>14</v>
      </c>
      <c r="F13" s="8">
        <v>5000</v>
      </c>
      <c r="G13" s="19">
        <f t="shared" si="0"/>
        <v>29</v>
      </c>
      <c r="H13" s="19">
        <f t="shared" si="0"/>
        <v>10000</v>
      </c>
      <c r="I13" s="8">
        <v>45</v>
      </c>
      <c r="J13" s="8">
        <v>26400</v>
      </c>
      <c r="K13" s="8">
        <v>96</v>
      </c>
      <c r="L13" s="8">
        <v>98400</v>
      </c>
      <c r="M13" s="7">
        <f t="shared" si="1"/>
        <v>170</v>
      </c>
      <c r="N13" s="7">
        <f t="shared" si="1"/>
        <v>134800</v>
      </c>
      <c r="O13" s="8">
        <v>210</v>
      </c>
      <c r="P13" s="8">
        <v>347900</v>
      </c>
      <c r="Q13" s="8">
        <v>255</v>
      </c>
      <c r="R13" s="8">
        <v>232200</v>
      </c>
      <c r="S13" s="8">
        <v>6</v>
      </c>
      <c r="T13" s="8">
        <v>18000</v>
      </c>
      <c r="U13" s="8">
        <v>2</v>
      </c>
      <c r="V13" s="8">
        <v>1900</v>
      </c>
      <c r="W13" s="8">
        <v>100</v>
      </c>
      <c r="X13" s="8">
        <v>20400</v>
      </c>
      <c r="Y13" s="7">
        <f t="shared" si="2"/>
        <v>573</v>
      </c>
      <c r="Z13" s="7">
        <f t="shared" si="3"/>
        <v>620400</v>
      </c>
      <c r="AA13" s="12">
        <v>0</v>
      </c>
      <c r="AB13" s="12">
        <v>0</v>
      </c>
      <c r="AC13" s="12">
        <v>120</v>
      </c>
      <c r="AD13" s="12">
        <v>24200</v>
      </c>
      <c r="AE13" s="12">
        <v>130</v>
      </c>
      <c r="AF13" s="12">
        <v>137300</v>
      </c>
      <c r="AG13" s="12">
        <v>1</v>
      </c>
      <c r="AH13" s="12">
        <v>6800</v>
      </c>
      <c r="AI13" s="12">
        <v>90</v>
      </c>
      <c r="AJ13" s="12">
        <v>9400</v>
      </c>
      <c r="AK13" s="12">
        <v>0</v>
      </c>
      <c r="AL13" s="12">
        <v>0</v>
      </c>
      <c r="AM13" s="20">
        <f t="shared" si="4"/>
        <v>1084</v>
      </c>
      <c r="AN13" s="20">
        <f t="shared" si="5"/>
        <v>932900</v>
      </c>
      <c r="AO13" s="12">
        <v>130</v>
      </c>
      <c r="AP13" s="12">
        <v>110700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25</v>
      </c>
      <c r="BB13" s="8">
        <v>29100</v>
      </c>
      <c r="BC13" s="8">
        <v>10</v>
      </c>
      <c r="BD13" s="8">
        <v>51400</v>
      </c>
      <c r="BE13" s="8">
        <v>170</v>
      </c>
      <c r="BF13" s="8">
        <v>35500</v>
      </c>
      <c r="BG13" s="8">
        <v>140</v>
      </c>
      <c r="BH13" s="8">
        <v>286200</v>
      </c>
      <c r="BI13" s="7">
        <f t="shared" si="7"/>
        <v>345</v>
      </c>
      <c r="BJ13" s="7">
        <f t="shared" si="7"/>
        <v>402200</v>
      </c>
      <c r="BK13" s="7">
        <f t="shared" si="8"/>
        <v>1429</v>
      </c>
      <c r="BL13" s="7">
        <f t="shared" si="8"/>
        <v>1335100</v>
      </c>
    </row>
    <row r="14" spans="1:64" ht="20.25" x14ac:dyDescent="0.4">
      <c r="A14" s="14">
        <v>8</v>
      </c>
      <c r="B14" s="15" t="s">
        <v>50</v>
      </c>
      <c r="C14" s="8">
        <v>0</v>
      </c>
      <c r="D14" s="8">
        <v>0</v>
      </c>
      <c r="E14" s="8">
        <v>0</v>
      </c>
      <c r="F14" s="8">
        <v>0</v>
      </c>
      <c r="G14" s="19">
        <f t="shared" si="0"/>
        <v>0</v>
      </c>
      <c r="H14" s="19">
        <f t="shared" si="0"/>
        <v>0</v>
      </c>
      <c r="I14" s="8">
        <v>45</v>
      </c>
      <c r="J14" s="8">
        <v>26400</v>
      </c>
      <c r="K14" s="8">
        <v>97</v>
      </c>
      <c r="L14" s="8">
        <v>98300</v>
      </c>
      <c r="M14" s="7">
        <f t="shared" si="1"/>
        <v>142</v>
      </c>
      <c r="N14" s="7">
        <f t="shared" si="1"/>
        <v>124700</v>
      </c>
      <c r="O14" s="8">
        <v>335</v>
      </c>
      <c r="P14" s="8">
        <v>347900</v>
      </c>
      <c r="Q14" s="8">
        <v>260</v>
      </c>
      <c r="R14" s="8">
        <v>232200</v>
      </c>
      <c r="S14" s="8">
        <v>4</v>
      </c>
      <c r="T14" s="8">
        <v>18000</v>
      </c>
      <c r="U14" s="8">
        <v>2</v>
      </c>
      <c r="V14" s="8">
        <v>700</v>
      </c>
      <c r="W14" s="8">
        <v>100</v>
      </c>
      <c r="X14" s="8">
        <v>20400</v>
      </c>
      <c r="Y14" s="7">
        <f t="shared" si="2"/>
        <v>701</v>
      </c>
      <c r="Z14" s="7">
        <f t="shared" si="3"/>
        <v>619200</v>
      </c>
      <c r="AA14" s="12">
        <v>0</v>
      </c>
      <c r="AB14" s="12">
        <v>0</v>
      </c>
      <c r="AC14" s="12">
        <v>104</v>
      </c>
      <c r="AD14" s="12">
        <v>24200</v>
      </c>
      <c r="AE14" s="12">
        <v>55</v>
      </c>
      <c r="AF14" s="12">
        <v>110700</v>
      </c>
      <c r="AG14" s="12">
        <v>2</v>
      </c>
      <c r="AH14" s="12">
        <v>6700</v>
      </c>
      <c r="AI14" s="12">
        <v>110</v>
      </c>
      <c r="AJ14" s="12">
        <v>12400</v>
      </c>
      <c r="AK14" s="12">
        <v>0</v>
      </c>
      <c r="AL14" s="12">
        <v>0</v>
      </c>
      <c r="AM14" s="20">
        <f t="shared" si="4"/>
        <v>1114</v>
      </c>
      <c r="AN14" s="20">
        <f t="shared" si="5"/>
        <v>897900</v>
      </c>
      <c r="AO14" s="12">
        <v>133</v>
      </c>
      <c r="AP14" s="12">
        <v>101800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25</v>
      </c>
      <c r="BB14" s="8">
        <v>29100</v>
      </c>
      <c r="BC14" s="8">
        <v>60</v>
      </c>
      <c r="BD14" s="8">
        <v>302400</v>
      </c>
      <c r="BE14" s="8">
        <v>175</v>
      </c>
      <c r="BF14" s="8">
        <v>35500</v>
      </c>
      <c r="BG14" s="8">
        <v>81</v>
      </c>
      <c r="BH14" s="8">
        <v>163700</v>
      </c>
      <c r="BI14" s="7">
        <f t="shared" si="7"/>
        <v>341</v>
      </c>
      <c r="BJ14" s="7">
        <f t="shared" si="7"/>
        <v>530700</v>
      </c>
      <c r="BK14" s="7">
        <f t="shared" si="8"/>
        <v>1455</v>
      </c>
      <c r="BL14" s="7">
        <f t="shared" si="8"/>
        <v>1428600</v>
      </c>
    </row>
    <row r="15" spans="1:64" ht="20.25" x14ac:dyDescent="0.4">
      <c r="A15" s="14">
        <v>9</v>
      </c>
      <c r="B15" s="15" t="s">
        <v>51</v>
      </c>
      <c r="C15" s="8">
        <v>3430</v>
      </c>
      <c r="D15" s="8">
        <v>605500</v>
      </c>
      <c r="E15" s="8">
        <v>2287</v>
      </c>
      <c r="F15" s="8">
        <v>466400</v>
      </c>
      <c r="G15" s="19">
        <f t="shared" si="0"/>
        <v>5717</v>
      </c>
      <c r="H15" s="19">
        <f t="shared" si="0"/>
        <v>1071900</v>
      </c>
      <c r="I15" s="8">
        <v>115</v>
      </c>
      <c r="J15" s="8">
        <v>60400</v>
      </c>
      <c r="K15" s="8">
        <v>723</v>
      </c>
      <c r="L15" s="8">
        <v>375900</v>
      </c>
      <c r="M15" s="7">
        <f t="shared" si="1"/>
        <v>6555</v>
      </c>
      <c r="N15" s="7">
        <f t="shared" si="1"/>
        <v>1508200</v>
      </c>
      <c r="O15" s="8">
        <v>90</v>
      </c>
      <c r="P15" s="8">
        <v>82900</v>
      </c>
      <c r="Q15" s="8">
        <v>170</v>
      </c>
      <c r="R15" s="8">
        <v>156400</v>
      </c>
      <c r="S15" s="8">
        <v>18</v>
      </c>
      <c r="T15" s="8">
        <v>76500</v>
      </c>
      <c r="U15" s="8">
        <v>4</v>
      </c>
      <c r="V15" s="8">
        <v>4300</v>
      </c>
      <c r="W15" s="8">
        <v>530</v>
      </c>
      <c r="X15" s="8">
        <v>107100</v>
      </c>
      <c r="Y15" s="7">
        <f t="shared" si="2"/>
        <v>812</v>
      </c>
      <c r="Z15" s="7">
        <f t="shared" si="3"/>
        <v>427200</v>
      </c>
      <c r="AA15" s="12">
        <v>6</v>
      </c>
      <c r="AB15" s="12">
        <v>200000</v>
      </c>
      <c r="AC15" s="12">
        <v>215</v>
      </c>
      <c r="AD15" s="12">
        <v>43500</v>
      </c>
      <c r="AE15" s="12">
        <v>500</v>
      </c>
      <c r="AF15" s="12">
        <v>501700</v>
      </c>
      <c r="AG15" s="12">
        <v>0</v>
      </c>
      <c r="AH15" s="12">
        <v>0</v>
      </c>
      <c r="AI15" s="12">
        <v>40</v>
      </c>
      <c r="AJ15" s="12">
        <v>4700</v>
      </c>
      <c r="AK15" s="12">
        <v>0</v>
      </c>
      <c r="AL15" s="12">
        <v>0</v>
      </c>
      <c r="AM15" s="20">
        <f t="shared" si="4"/>
        <v>8128</v>
      </c>
      <c r="AN15" s="20">
        <f t="shared" si="5"/>
        <v>2685300</v>
      </c>
      <c r="AO15" s="12">
        <v>975</v>
      </c>
      <c r="AP15" s="12">
        <v>329400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20</v>
      </c>
      <c r="BB15" s="8">
        <v>22400</v>
      </c>
      <c r="BC15" s="8">
        <v>22</v>
      </c>
      <c r="BD15" s="8">
        <v>118200</v>
      </c>
      <c r="BE15" s="8">
        <v>190</v>
      </c>
      <c r="BF15" s="8">
        <v>39200</v>
      </c>
      <c r="BG15" s="8">
        <v>70</v>
      </c>
      <c r="BH15" s="8">
        <v>141200</v>
      </c>
      <c r="BI15" s="7">
        <f t="shared" si="7"/>
        <v>302</v>
      </c>
      <c r="BJ15" s="7">
        <f t="shared" si="7"/>
        <v>321000</v>
      </c>
      <c r="BK15" s="7">
        <f t="shared" si="8"/>
        <v>8430</v>
      </c>
      <c r="BL15" s="7">
        <f t="shared" si="8"/>
        <v>3006300</v>
      </c>
    </row>
    <row r="16" spans="1:64" ht="20.25" x14ac:dyDescent="0.4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40</v>
      </c>
      <c r="J16" s="8">
        <v>20400</v>
      </c>
      <c r="K16" s="8">
        <v>83</v>
      </c>
      <c r="L16" s="8">
        <v>73800</v>
      </c>
      <c r="M16" s="7">
        <f t="shared" si="1"/>
        <v>123</v>
      </c>
      <c r="N16" s="7">
        <f t="shared" si="1"/>
        <v>94200</v>
      </c>
      <c r="O16" s="8">
        <v>435</v>
      </c>
      <c r="P16" s="8">
        <v>417600</v>
      </c>
      <c r="Q16" s="8">
        <v>280</v>
      </c>
      <c r="R16" s="8">
        <v>278600</v>
      </c>
      <c r="S16" s="8">
        <v>4</v>
      </c>
      <c r="T16" s="8">
        <v>21600</v>
      </c>
      <c r="U16" s="8">
        <v>3</v>
      </c>
      <c r="V16" s="8">
        <v>1900</v>
      </c>
      <c r="W16" s="8">
        <v>120</v>
      </c>
      <c r="X16" s="8">
        <v>24400</v>
      </c>
      <c r="Y16" s="7">
        <f t="shared" si="2"/>
        <v>842</v>
      </c>
      <c r="Z16" s="7">
        <f t="shared" si="3"/>
        <v>744100</v>
      </c>
      <c r="AA16" s="12">
        <v>0</v>
      </c>
      <c r="AB16" s="12">
        <v>0</v>
      </c>
      <c r="AC16" s="12">
        <v>131</v>
      </c>
      <c r="AD16" s="12">
        <v>29200</v>
      </c>
      <c r="AE16" s="12">
        <v>78</v>
      </c>
      <c r="AF16" s="12">
        <v>345100</v>
      </c>
      <c r="AG16" s="12">
        <v>3</v>
      </c>
      <c r="AH16" s="12">
        <v>8100</v>
      </c>
      <c r="AI16" s="12">
        <v>120</v>
      </c>
      <c r="AJ16" s="12">
        <v>14200</v>
      </c>
      <c r="AK16" s="12">
        <v>0</v>
      </c>
      <c r="AL16" s="12">
        <v>0</v>
      </c>
      <c r="AM16" s="20">
        <f t="shared" si="4"/>
        <v>1297</v>
      </c>
      <c r="AN16" s="20">
        <f t="shared" si="5"/>
        <v>1234900</v>
      </c>
      <c r="AO16" s="12">
        <v>156</v>
      </c>
      <c r="AP16" s="12">
        <v>117300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30</v>
      </c>
      <c r="BB16" s="8">
        <v>34900</v>
      </c>
      <c r="BC16" s="8">
        <v>86</v>
      </c>
      <c r="BD16" s="8">
        <v>502500</v>
      </c>
      <c r="BE16" s="8">
        <v>210</v>
      </c>
      <c r="BF16" s="8">
        <v>42600</v>
      </c>
      <c r="BG16" s="8">
        <v>109</v>
      </c>
      <c r="BH16" s="8">
        <v>221000</v>
      </c>
      <c r="BI16" s="7">
        <f t="shared" si="7"/>
        <v>435</v>
      </c>
      <c r="BJ16" s="7">
        <f t="shared" si="7"/>
        <v>801000</v>
      </c>
      <c r="BK16" s="7">
        <f t="shared" si="8"/>
        <v>1732</v>
      </c>
      <c r="BL16" s="7">
        <f t="shared" si="8"/>
        <v>2035900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55</v>
      </c>
      <c r="P17" s="8">
        <v>69600</v>
      </c>
      <c r="Q17" s="8">
        <v>35</v>
      </c>
      <c r="R17" s="8">
        <v>46400</v>
      </c>
      <c r="S17" s="8">
        <v>1</v>
      </c>
      <c r="T17" s="8">
        <v>3600</v>
      </c>
      <c r="U17" s="8">
        <v>1</v>
      </c>
      <c r="V17" s="8">
        <v>400</v>
      </c>
      <c r="W17" s="8">
        <v>20</v>
      </c>
      <c r="X17" s="8">
        <v>4100</v>
      </c>
      <c r="Y17" s="7">
        <f t="shared" si="2"/>
        <v>112</v>
      </c>
      <c r="Z17" s="7">
        <f t="shared" si="3"/>
        <v>124100</v>
      </c>
      <c r="AA17" s="12">
        <v>0</v>
      </c>
      <c r="AB17" s="12">
        <v>0</v>
      </c>
      <c r="AC17" s="12">
        <v>24</v>
      </c>
      <c r="AD17" s="12">
        <v>4800</v>
      </c>
      <c r="AE17" s="12">
        <v>25</v>
      </c>
      <c r="AF17" s="12">
        <v>27500</v>
      </c>
      <c r="AG17" s="12">
        <v>1</v>
      </c>
      <c r="AH17" s="12">
        <v>1300</v>
      </c>
      <c r="AI17" s="12">
        <v>10</v>
      </c>
      <c r="AJ17" s="12">
        <v>1900</v>
      </c>
      <c r="AK17" s="12">
        <v>0</v>
      </c>
      <c r="AL17" s="12">
        <v>0</v>
      </c>
      <c r="AM17" s="20">
        <f t="shared" si="4"/>
        <v>172</v>
      </c>
      <c r="AN17" s="20">
        <f t="shared" si="5"/>
        <v>159600</v>
      </c>
      <c r="AO17" s="12">
        <v>21</v>
      </c>
      <c r="AP17" s="12">
        <v>19200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5</v>
      </c>
      <c r="BB17" s="8">
        <v>5800</v>
      </c>
      <c r="BC17" s="8">
        <v>2</v>
      </c>
      <c r="BD17" s="8">
        <v>10300</v>
      </c>
      <c r="BE17" s="8">
        <v>35</v>
      </c>
      <c r="BF17" s="8">
        <v>7100</v>
      </c>
      <c r="BG17" s="8">
        <v>28</v>
      </c>
      <c r="BH17" s="8">
        <v>57200</v>
      </c>
      <c r="BI17" s="7">
        <f t="shared" si="7"/>
        <v>70</v>
      </c>
      <c r="BJ17" s="7">
        <f t="shared" si="7"/>
        <v>80400</v>
      </c>
      <c r="BK17" s="7">
        <f t="shared" si="8"/>
        <v>242</v>
      </c>
      <c r="BL17" s="7">
        <f t="shared" si="8"/>
        <v>240000</v>
      </c>
    </row>
    <row r="18" spans="1:64" ht="20.25" x14ac:dyDescent="0.4">
      <c r="A18" s="14">
        <v>12</v>
      </c>
      <c r="B18" s="15" t="s">
        <v>54</v>
      </c>
      <c r="C18" s="8">
        <v>47</v>
      </c>
      <c r="D18" s="8">
        <v>19600</v>
      </c>
      <c r="E18" s="8">
        <v>31</v>
      </c>
      <c r="F18" s="8">
        <v>15100</v>
      </c>
      <c r="G18" s="19">
        <f t="shared" si="0"/>
        <v>78</v>
      </c>
      <c r="H18" s="19">
        <f t="shared" si="0"/>
        <v>34700</v>
      </c>
      <c r="I18" s="8">
        <v>61</v>
      </c>
      <c r="J18" s="8">
        <v>49200</v>
      </c>
      <c r="K18" s="8">
        <v>21</v>
      </c>
      <c r="L18" s="8">
        <v>36700</v>
      </c>
      <c r="M18" s="7">
        <f t="shared" si="1"/>
        <v>160</v>
      </c>
      <c r="N18" s="7">
        <f t="shared" si="1"/>
        <v>120600</v>
      </c>
      <c r="O18" s="8">
        <v>85</v>
      </c>
      <c r="P18" s="8">
        <v>96900</v>
      </c>
      <c r="Q18" s="8">
        <v>55</v>
      </c>
      <c r="R18" s="8">
        <v>65000</v>
      </c>
      <c r="S18" s="8">
        <v>3</v>
      </c>
      <c r="T18" s="8">
        <v>21400</v>
      </c>
      <c r="U18" s="8">
        <v>1</v>
      </c>
      <c r="V18" s="8">
        <v>900</v>
      </c>
      <c r="W18" s="8">
        <v>340</v>
      </c>
      <c r="X18" s="8">
        <v>68400</v>
      </c>
      <c r="Y18" s="7">
        <f t="shared" si="2"/>
        <v>484</v>
      </c>
      <c r="Z18" s="7">
        <f t="shared" si="3"/>
        <v>252600</v>
      </c>
      <c r="AA18" s="12">
        <v>0</v>
      </c>
      <c r="AB18" s="12">
        <v>0</v>
      </c>
      <c r="AC18" s="12">
        <v>72</v>
      </c>
      <c r="AD18" s="12">
        <v>14600</v>
      </c>
      <c r="AE18" s="12">
        <v>170</v>
      </c>
      <c r="AF18" s="12">
        <v>64500</v>
      </c>
      <c r="AG18" s="12">
        <v>1</v>
      </c>
      <c r="AH18" s="12">
        <v>2800</v>
      </c>
      <c r="AI18" s="12">
        <v>50</v>
      </c>
      <c r="AJ18" s="12">
        <v>5200</v>
      </c>
      <c r="AK18" s="12">
        <v>0</v>
      </c>
      <c r="AL18" s="12">
        <v>0</v>
      </c>
      <c r="AM18" s="20">
        <f t="shared" si="4"/>
        <v>937</v>
      </c>
      <c r="AN18" s="20">
        <f t="shared" si="5"/>
        <v>460300</v>
      </c>
      <c r="AO18" s="12">
        <v>112</v>
      </c>
      <c r="AP18" s="12">
        <v>68400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9</v>
      </c>
      <c r="BB18" s="8">
        <v>9500</v>
      </c>
      <c r="BC18" s="8">
        <v>1</v>
      </c>
      <c r="BD18" s="8">
        <v>6800</v>
      </c>
      <c r="BE18" s="8">
        <v>110</v>
      </c>
      <c r="BF18" s="8">
        <v>23700</v>
      </c>
      <c r="BG18" s="8">
        <v>20</v>
      </c>
      <c r="BH18" s="8">
        <v>21300</v>
      </c>
      <c r="BI18" s="7">
        <f t="shared" si="7"/>
        <v>140</v>
      </c>
      <c r="BJ18" s="7">
        <f t="shared" si="7"/>
        <v>61300</v>
      </c>
      <c r="BK18" s="7">
        <f t="shared" si="8"/>
        <v>1077</v>
      </c>
      <c r="BL18" s="7">
        <f t="shared" si="8"/>
        <v>521600</v>
      </c>
    </row>
    <row r="19" spans="1:64" ht="20.25" x14ac:dyDescent="0.4">
      <c r="A19" s="14">
        <v>13</v>
      </c>
      <c r="B19" s="15" t="s">
        <v>55</v>
      </c>
      <c r="C19" s="8">
        <v>0</v>
      </c>
      <c r="D19" s="8">
        <v>0</v>
      </c>
      <c r="E19" s="8">
        <v>100</v>
      </c>
      <c r="F19" s="8">
        <v>500000</v>
      </c>
      <c r="G19" s="19">
        <f t="shared" si="0"/>
        <v>100</v>
      </c>
      <c r="H19" s="19">
        <f t="shared" si="0"/>
        <v>500000</v>
      </c>
      <c r="I19" s="8">
        <v>0</v>
      </c>
      <c r="J19" s="8">
        <v>0</v>
      </c>
      <c r="K19" s="8">
        <v>34</v>
      </c>
      <c r="L19" s="8">
        <v>10000</v>
      </c>
      <c r="M19" s="7">
        <f t="shared" si="1"/>
        <v>134</v>
      </c>
      <c r="N19" s="7">
        <f t="shared" si="1"/>
        <v>510000</v>
      </c>
      <c r="O19" s="8">
        <v>35</v>
      </c>
      <c r="P19" s="8">
        <v>19100</v>
      </c>
      <c r="Q19" s="8">
        <v>20</v>
      </c>
      <c r="R19" s="8">
        <v>20600</v>
      </c>
      <c r="S19" s="8">
        <v>2</v>
      </c>
      <c r="T19" s="8">
        <v>8800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57</v>
      </c>
      <c r="Z19" s="7">
        <f t="shared" si="3"/>
        <v>48500</v>
      </c>
      <c r="AA19" s="12">
        <v>0</v>
      </c>
      <c r="AB19" s="12">
        <v>0</v>
      </c>
      <c r="AC19" s="12">
        <v>2</v>
      </c>
      <c r="AD19" s="12">
        <v>500</v>
      </c>
      <c r="AE19" s="12">
        <v>20</v>
      </c>
      <c r="AF19" s="12">
        <v>51900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213</v>
      </c>
      <c r="AN19" s="20">
        <f t="shared" si="5"/>
        <v>610900</v>
      </c>
      <c r="AO19" s="12">
        <v>14</v>
      </c>
      <c r="AP19" s="12">
        <v>8500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9</v>
      </c>
      <c r="BD19" s="8">
        <v>45600</v>
      </c>
      <c r="BE19" s="8">
        <v>80</v>
      </c>
      <c r="BF19" s="8">
        <v>17200</v>
      </c>
      <c r="BG19" s="8">
        <v>8</v>
      </c>
      <c r="BH19" s="8">
        <v>16500</v>
      </c>
      <c r="BI19" s="7">
        <f t="shared" si="7"/>
        <v>97</v>
      </c>
      <c r="BJ19" s="7">
        <f t="shared" si="7"/>
        <v>79300</v>
      </c>
      <c r="BK19" s="7">
        <f t="shared" si="8"/>
        <v>310</v>
      </c>
      <c r="BL19" s="7">
        <f t="shared" si="8"/>
        <v>690200</v>
      </c>
    </row>
    <row r="20" spans="1:64" ht="20.25" x14ac:dyDescent="0.4">
      <c r="A20" s="14">
        <v>14</v>
      </c>
      <c r="B20" s="15" t="s">
        <v>56</v>
      </c>
      <c r="C20" s="8">
        <v>3707</v>
      </c>
      <c r="D20" s="8">
        <v>746400</v>
      </c>
      <c r="E20" s="8">
        <v>2472</v>
      </c>
      <c r="F20" s="8">
        <v>420900</v>
      </c>
      <c r="G20" s="19">
        <f t="shared" si="0"/>
        <v>6179</v>
      </c>
      <c r="H20" s="19">
        <f t="shared" si="0"/>
        <v>1167300</v>
      </c>
      <c r="I20" s="8">
        <v>1931</v>
      </c>
      <c r="J20" s="8">
        <v>271900</v>
      </c>
      <c r="K20" s="8">
        <v>1552</v>
      </c>
      <c r="L20" s="8">
        <v>1921900</v>
      </c>
      <c r="M20" s="7">
        <f t="shared" si="1"/>
        <v>9662</v>
      </c>
      <c r="N20" s="7">
        <f t="shared" si="1"/>
        <v>3361100</v>
      </c>
      <c r="O20" s="8">
        <v>625</v>
      </c>
      <c r="P20" s="8">
        <v>1544300</v>
      </c>
      <c r="Q20" s="8">
        <v>430</v>
      </c>
      <c r="R20" s="8">
        <v>1176600</v>
      </c>
      <c r="S20" s="8">
        <v>50</v>
      </c>
      <c r="T20" s="8">
        <v>249900</v>
      </c>
      <c r="U20" s="8">
        <v>18</v>
      </c>
      <c r="V20" s="8">
        <v>18400</v>
      </c>
      <c r="W20" s="8">
        <v>75</v>
      </c>
      <c r="X20" s="8">
        <v>15300</v>
      </c>
      <c r="Y20" s="7">
        <f t="shared" si="2"/>
        <v>1198</v>
      </c>
      <c r="Z20" s="7">
        <f t="shared" si="3"/>
        <v>3004500</v>
      </c>
      <c r="AA20" s="12">
        <v>7</v>
      </c>
      <c r="AB20" s="12">
        <v>300000</v>
      </c>
      <c r="AC20" s="12">
        <v>252</v>
      </c>
      <c r="AD20" s="12">
        <v>56600</v>
      </c>
      <c r="AE20" s="12">
        <v>620</v>
      </c>
      <c r="AF20" s="12">
        <v>625100</v>
      </c>
      <c r="AG20" s="12">
        <v>0</v>
      </c>
      <c r="AH20" s="12">
        <v>0</v>
      </c>
      <c r="AI20" s="12">
        <v>780</v>
      </c>
      <c r="AJ20" s="12">
        <v>78400</v>
      </c>
      <c r="AK20" s="12">
        <v>0</v>
      </c>
      <c r="AL20" s="12">
        <v>0</v>
      </c>
      <c r="AM20" s="20">
        <f t="shared" si="4"/>
        <v>12519</v>
      </c>
      <c r="AN20" s="20">
        <f t="shared" si="5"/>
        <v>7425700</v>
      </c>
      <c r="AO20" s="12">
        <v>1501</v>
      </c>
      <c r="AP20" s="12">
        <v>575100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35</v>
      </c>
      <c r="BB20" s="8">
        <v>38000</v>
      </c>
      <c r="BC20" s="8">
        <v>260</v>
      </c>
      <c r="BD20" s="8">
        <v>1300800</v>
      </c>
      <c r="BE20" s="8">
        <v>2400</v>
      </c>
      <c r="BF20" s="8">
        <v>489400</v>
      </c>
      <c r="BG20" s="8">
        <v>230</v>
      </c>
      <c r="BH20" s="8">
        <v>471400</v>
      </c>
      <c r="BI20" s="7">
        <f t="shared" si="7"/>
        <v>2925</v>
      </c>
      <c r="BJ20" s="7">
        <f t="shared" si="7"/>
        <v>2299600</v>
      </c>
      <c r="BK20" s="7">
        <f t="shared" si="8"/>
        <v>15444</v>
      </c>
      <c r="BL20" s="7">
        <f t="shared" si="8"/>
        <v>9725300</v>
      </c>
    </row>
    <row r="21" spans="1:64" ht="20.25" x14ac:dyDescent="0.4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45</v>
      </c>
      <c r="P21" s="8">
        <v>19100</v>
      </c>
      <c r="Q21" s="8">
        <v>15</v>
      </c>
      <c r="R21" s="8">
        <v>20600</v>
      </c>
      <c r="S21" s="8">
        <v>2</v>
      </c>
      <c r="T21" s="8">
        <v>8800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62</v>
      </c>
      <c r="Z21" s="7">
        <f t="shared" si="3"/>
        <v>48500</v>
      </c>
      <c r="AA21" s="12">
        <v>0</v>
      </c>
      <c r="AB21" s="12">
        <v>0</v>
      </c>
      <c r="AC21" s="12">
        <v>9</v>
      </c>
      <c r="AD21" s="12">
        <v>2000</v>
      </c>
      <c r="AE21" s="12">
        <v>20</v>
      </c>
      <c r="AF21" s="12">
        <v>21900</v>
      </c>
      <c r="AG21" s="12">
        <v>0</v>
      </c>
      <c r="AH21" s="12">
        <v>0</v>
      </c>
      <c r="AI21" s="12">
        <v>20</v>
      </c>
      <c r="AJ21" s="12">
        <v>2800</v>
      </c>
      <c r="AK21" s="12">
        <v>0</v>
      </c>
      <c r="AL21" s="12">
        <v>0</v>
      </c>
      <c r="AM21" s="20">
        <f t="shared" si="4"/>
        <v>111</v>
      </c>
      <c r="AN21" s="20">
        <f t="shared" si="5"/>
        <v>75200</v>
      </c>
      <c r="AO21" s="12">
        <v>13</v>
      </c>
      <c r="AP21" s="12">
        <v>9000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1</v>
      </c>
      <c r="BB21" s="8">
        <v>1300</v>
      </c>
      <c r="BC21" s="8">
        <v>9</v>
      </c>
      <c r="BD21" s="8">
        <v>45600</v>
      </c>
      <c r="BE21" s="8">
        <v>80</v>
      </c>
      <c r="BF21" s="8">
        <v>17200</v>
      </c>
      <c r="BG21" s="8">
        <v>8</v>
      </c>
      <c r="BH21" s="8">
        <v>16500</v>
      </c>
      <c r="BI21" s="7">
        <f t="shared" si="7"/>
        <v>98</v>
      </c>
      <c r="BJ21" s="7">
        <f t="shared" si="7"/>
        <v>80600</v>
      </c>
      <c r="BK21" s="7">
        <f t="shared" si="8"/>
        <v>209</v>
      </c>
      <c r="BL21" s="7">
        <f t="shared" si="8"/>
        <v>155800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20</v>
      </c>
      <c r="P22" s="8">
        <v>9500</v>
      </c>
      <c r="Q22" s="8">
        <v>8</v>
      </c>
      <c r="R22" s="8">
        <v>10300</v>
      </c>
      <c r="S22" s="8">
        <v>1</v>
      </c>
      <c r="T22" s="8">
        <v>4400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29</v>
      </c>
      <c r="Z22" s="7">
        <f t="shared" si="3"/>
        <v>24200</v>
      </c>
      <c r="AA22" s="12">
        <v>0</v>
      </c>
      <c r="AB22" s="12">
        <v>0</v>
      </c>
      <c r="AC22" s="12">
        <v>4</v>
      </c>
      <c r="AD22" s="12">
        <v>1000</v>
      </c>
      <c r="AE22" s="12">
        <v>10</v>
      </c>
      <c r="AF22" s="12">
        <v>21000</v>
      </c>
      <c r="AG22" s="12">
        <v>0</v>
      </c>
      <c r="AH22" s="12">
        <v>0</v>
      </c>
      <c r="AI22" s="12">
        <v>10</v>
      </c>
      <c r="AJ22" s="12">
        <v>1400</v>
      </c>
      <c r="AK22" s="12">
        <v>0</v>
      </c>
      <c r="AL22" s="12">
        <v>0</v>
      </c>
      <c r="AM22" s="20">
        <f t="shared" si="4"/>
        <v>53</v>
      </c>
      <c r="AN22" s="20">
        <f t="shared" si="5"/>
        <v>47600</v>
      </c>
      <c r="AO22" s="12">
        <v>6</v>
      </c>
      <c r="AP22" s="12">
        <v>4500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1</v>
      </c>
      <c r="BB22" s="8">
        <v>700</v>
      </c>
      <c r="BC22" s="8">
        <v>4</v>
      </c>
      <c r="BD22" s="8">
        <v>22800</v>
      </c>
      <c r="BE22" s="8">
        <v>40</v>
      </c>
      <c r="BF22" s="8">
        <v>8600</v>
      </c>
      <c r="BG22" s="8">
        <v>4</v>
      </c>
      <c r="BH22" s="8">
        <v>8200</v>
      </c>
      <c r="BI22" s="7">
        <f t="shared" si="7"/>
        <v>49</v>
      </c>
      <c r="BJ22" s="7">
        <f t="shared" si="7"/>
        <v>40300</v>
      </c>
      <c r="BK22" s="7">
        <f t="shared" si="8"/>
        <v>102</v>
      </c>
      <c r="BL22" s="7">
        <f t="shared" si="8"/>
        <v>87900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20</v>
      </c>
      <c r="P23" s="8">
        <v>9500</v>
      </c>
      <c r="Q23" s="8">
        <v>8</v>
      </c>
      <c r="R23" s="8">
        <v>10300</v>
      </c>
      <c r="S23" s="8">
        <v>1</v>
      </c>
      <c r="T23" s="8">
        <v>4400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29</v>
      </c>
      <c r="Z23" s="7">
        <f t="shared" si="3"/>
        <v>24200</v>
      </c>
      <c r="AA23" s="12">
        <v>0</v>
      </c>
      <c r="AB23" s="12">
        <v>0</v>
      </c>
      <c r="AC23" s="12">
        <v>1</v>
      </c>
      <c r="AD23" s="12">
        <v>300</v>
      </c>
      <c r="AE23" s="12">
        <v>10</v>
      </c>
      <c r="AF23" s="12">
        <v>22000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40</v>
      </c>
      <c r="AN23" s="20">
        <f t="shared" si="5"/>
        <v>46500</v>
      </c>
      <c r="AO23" s="12">
        <v>5</v>
      </c>
      <c r="AP23" s="12">
        <v>4300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4</v>
      </c>
      <c r="BD23" s="8">
        <v>22800</v>
      </c>
      <c r="BE23" s="8">
        <v>40</v>
      </c>
      <c r="BF23" s="8">
        <v>8600</v>
      </c>
      <c r="BG23" s="8">
        <v>4</v>
      </c>
      <c r="BH23" s="8">
        <v>8300</v>
      </c>
      <c r="BI23" s="7">
        <f t="shared" si="7"/>
        <v>48</v>
      </c>
      <c r="BJ23" s="7">
        <f t="shared" si="7"/>
        <v>39700</v>
      </c>
      <c r="BK23" s="7">
        <f t="shared" si="8"/>
        <v>88</v>
      </c>
      <c r="BL23" s="7">
        <f t="shared" si="8"/>
        <v>86200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20</v>
      </c>
      <c r="P24" s="8">
        <v>9500</v>
      </c>
      <c r="Q24" s="8">
        <v>8</v>
      </c>
      <c r="R24" s="8">
        <v>10300</v>
      </c>
      <c r="S24" s="8">
        <v>1</v>
      </c>
      <c r="T24" s="8">
        <v>4400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29</v>
      </c>
      <c r="Z24" s="7">
        <f t="shared" si="3"/>
        <v>24200</v>
      </c>
      <c r="AA24" s="12">
        <v>0</v>
      </c>
      <c r="AB24" s="12">
        <v>0</v>
      </c>
      <c r="AC24" s="12">
        <v>1</v>
      </c>
      <c r="AD24" s="12">
        <v>300</v>
      </c>
      <c r="AE24" s="12">
        <v>10</v>
      </c>
      <c r="AF24" s="12">
        <v>20500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40</v>
      </c>
      <c r="AN24" s="20">
        <f t="shared" si="5"/>
        <v>45000</v>
      </c>
      <c r="AO24" s="12">
        <v>5</v>
      </c>
      <c r="AP24" s="12">
        <v>4300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9</v>
      </c>
      <c r="BB24" s="8">
        <v>9500</v>
      </c>
      <c r="BC24" s="8">
        <v>4</v>
      </c>
      <c r="BD24" s="8">
        <v>22800</v>
      </c>
      <c r="BE24" s="8">
        <v>40</v>
      </c>
      <c r="BF24" s="8">
        <v>8600</v>
      </c>
      <c r="BG24" s="8">
        <v>4</v>
      </c>
      <c r="BH24" s="8">
        <v>8300</v>
      </c>
      <c r="BI24" s="7">
        <f t="shared" si="7"/>
        <v>57</v>
      </c>
      <c r="BJ24" s="7">
        <f t="shared" si="7"/>
        <v>49200</v>
      </c>
      <c r="BK24" s="7">
        <f t="shared" si="8"/>
        <v>97</v>
      </c>
      <c r="BL24" s="7">
        <f t="shared" si="8"/>
        <v>94200</v>
      </c>
    </row>
    <row r="25" spans="1:64" ht="20.25" x14ac:dyDescent="0.4">
      <c r="A25" s="14">
        <v>19</v>
      </c>
      <c r="B25" s="15" t="s">
        <v>61</v>
      </c>
      <c r="C25" s="8">
        <v>4381</v>
      </c>
      <c r="D25" s="8">
        <v>1615500</v>
      </c>
      <c r="E25" s="8">
        <v>821</v>
      </c>
      <c r="F25" s="8">
        <v>244200</v>
      </c>
      <c r="G25" s="19">
        <f t="shared" si="0"/>
        <v>5202</v>
      </c>
      <c r="H25" s="19">
        <f t="shared" si="0"/>
        <v>1859700</v>
      </c>
      <c r="I25" s="8">
        <v>358</v>
      </c>
      <c r="J25" s="8">
        <v>81600</v>
      </c>
      <c r="K25" s="8">
        <v>144</v>
      </c>
      <c r="L25" s="8">
        <v>73000</v>
      </c>
      <c r="M25" s="7">
        <f t="shared" si="1"/>
        <v>5704</v>
      </c>
      <c r="N25" s="7">
        <f t="shared" si="1"/>
        <v>2014300</v>
      </c>
      <c r="O25" s="8">
        <v>245</v>
      </c>
      <c r="P25" s="8">
        <v>661600</v>
      </c>
      <c r="Q25" s="8">
        <v>1500</v>
      </c>
      <c r="R25" s="8">
        <v>745600</v>
      </c>
      <c r="S25" s="8">
        <v>10</v>
      </c>
      <c r="T25" s="8">
        <v>121800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1755</v>
      </c>
      <c r="Z25" s="7">
        <f t="shared" si="3"/>
        <v>1529000</v>
      </c>
      <c r="AA25" s="12">
        <v>4</v>
      </c>
      <c r="AB25" s="12">
        <v>150000</v>
      </c>
      <c r="AC25" s="12">
        <v>9</v>
      </c>
      <c r="AD25" s="12">
        <v>1800</v>
      </c>
      <c r="AE25" s="12">
        <v>100</v>
      </c>
      <c r="AF25" s="12">
        <v>105600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7572</v>
      </c>
      <c r="AN25" s="20">
        <f t="shared" si="5"/>
        <v>3800700</v>
      </c>
      <c r="AO25" s="12">
        <v>920</v>
      </c>
      <c r="AP25" s="12">
        <v>582100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5</v>
      </c>
      <c r="BB25" s="8">
        <v>5300</v>
      </c>
      <c r="BC25" s="8">
        <v>54</v>
      </c>
      <c r="BD25" s="8">
        <v>274600</v>
      </c>
      <c r="BE25" s="8">
        <v>360</v>
      </c>
      <c r="BF25" s="8">
        <v>72300</v>
      </c>
      <c r="BG25" s="8">
        <v>31</v>
      </c>
      <c r="BH25" s="8">
        <v>62400</v>
      </c>
      <c r="BI25" s="7">
        <f t="shared" si="7"/>
        <v>450</v>
      </c>
      <c r="BJ25" s="7">
        <f t="shared" si="7"/>
        <v>414600</v>
      </c>
      <c r="BK25" s="7">
        <f t="shared" si="8"/>
        <v>8022</v>
      </c>
      <c r="BL25" s="7">
        <f t="shared" si="8"/>
        <v>4215300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20</v>
      </c>
      <c r="P26" s="8">
        <v>9500</v>
      </c>
      <c r="Q26" s="8">
        <v>8</v>
      </c>
      <c r="R26" s="8">
        <v>10300</v>
      </c>
      <c r="S26" s="8">
        <v>1</v>
      </c>
      <c r="T26" s="8">
        <v>4400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29</v>
      </c>
      <c r="Z26" s="7">
        <f t="shared" si="3"/>
        <v>24200</v>
      </c>
      <c r="AA26" s="12">
        <v>0</v>
      </c>
      <c r="AB26" s="12">
        <v>0</v>
      </c>
      <c r="AC26" s="12">
        <v>1</v>
      </c>
      <c r="AD26" s="12">
        <v>300</v>
      </c>
      <c r="AE26" s="12">
        <v>10</v>
      </c>
      <c r="AF26" s="12">
        <v>21000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40</v>
      </c>
      <c r="AN26" s="20">
        <f t="shared" si="5"/>
        <v>45500</v>
      </c>
      <c r="AO26" s="12">
        <v>5</v>
      </c>
      <c r="AP26" s="12">
        <v>4300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4</v>
      </c>
      <c r="BD26" s="8">
        <v>22800</v>
      </c>
      <c r="BE26" s="8">
        <v>40</v>
      </c>
      <c r="BF26" s="8">
        <v>8600</v>
      </c>
      <c r="BG26" s="8">
        <v>4</v>
      </c>
      <c r="BH26" s="8">
        <v>8300</v>
      </c>
      <c r="BI26" s="7">
        <f t="shared" si="7"/>
        <v>48</v>
      </c>
      <c r="BJ26" s="7">
        <f t="shared" si="7"/>
        <v>39700</v>
      </c>
      <c r="BK26" s="7">
        <f t="shared" si="8"/>
        <v>88</v>
      </c>
      <c r="BL26" s="7">
        <f t="shared" si="8"/>
        <v>85200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20</v>
      </c>
      <c r="P27" s="8">
        <v>9500</v>
      </c>
      <c r="Q27" s="8">
        <v>8</v>
      </c>
      <c r="R27" s="8">
        <v>10300</v>
      </c>
      <c r="S27" s="8">
        <v>1</v>
      </c>
      <c r="T27" s="8">
        <v>4400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29</v>
      </c>
      <c r="Z27" s="7">
        <f t="shared" si="3"/>
        <v>24200</v>
      </c>
      <c r="AA27" s="12">
        <v>0</v>
      </c>
      <c r="AB27" s="12">
        <v>0</v>
      </c>
      <c r="AC27" s="12">
        <v>1</v>
      </c>
      <c r="AD27" s="12">
        <v>300</v>
      </c>
      <c r="AE27" s="12">
        <v>10</v>
      </c>
      <c r="AF27" s="12">
        <v>20500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40</v>
      </c>
      <c r="AN27" s="20">
        <f t="shared" si="5"/>
        <v>45000</v>
      </c>
      <c r="AO27" s="12">
        <v>5</v>
      </c>
      <c r="AP27" s="12">
        <v>4300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4</v>
      </c>
      <c r="BD27" s="8">
        <v>22800</v>
      </c>
      <c r="BE27" s="8">
        <v>40</v>
      </c>
      <c r="BF27" s="8">
        <v>8600</v>
      </c>
      <c r="BG27" s="8">
        <v>4</v>
      </c>
      <c r="BH27" s="8">
        <v>8300</v>
      </c>
      <c r="BI27" s="7">
        <f t="shared" si="7"/>
        <v>48</v>
      </c>
      <c r="BJ27" s="7">
        <f t="shared" si="7"/>
        <v>39700</v>
      </c>
      <c r="BK27" s="7">
        <f t="shared" si="8"/>
        <v>88</v>
      </c>
      <c r="BL27" s="7">
        <f t="shared" si="8"/>
        <v>84700</v>
      </c>
    </row>
    <row r="28" spans="1:64" ht="20.25" x14ac:dyDescent="0.4">
      <c r="A28" s="14">
        <v>22</v>
      </c>
      <c r="B28" s="15" t="s">
        <v>64</v>
      </c>
      <c r="C28" s="8">
        <v>26</v>
      </c>
      <c r="D28" s="8">
        <v>38300</v>
      </c>
      <c r="E28" s="8">
        <v>263</v>
      </c>
      <c r="F28" s="8">
        <v>29500</v>
      </c>
      <c r="G28" s="19">
        <f t="shared" si="0"/>
        <v>289</v>
      </c>
      <c r="H28" s="19">
        <f t="shared" si="0"/>
        <v>67800</v>
      </c>
      <c r="I28" s="8">
        <v>86</v>
      </c>
      <c r="J28" s="8">
        <v>19100</v>
      </c>
      <c r="K28" s="8">
        <v>223</v>
      </c>
      <c r="L28" s="8">
        <v>96800</v>
      </c>
      <c r="M28" s="7">
        <f t="shared" si="1"/>
        <v>598</v>
      </c>
      <c r="N28" s="7">
        <f t="shared" si="1"/>
        <v>183700</v>
      </c>
      <c r="O28" s="8">
        <v>45</v>
      </c>
      <c r="P28" s="8">
        <v>38200</v>
      </c>
      <c r="Q28" s="8">
        <v>30</v>
      </c>
      <c r="R28" s="8">
        <v>41200</v>
      </c>
      <c r="S28" s="8">
        <v>5</v>
      </c>
      <c r="T28" s="8">
        <v>17500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80</v>
      </c>
      <c r="Z28" s="7">
        <f t="shared" si="3"/>
        <v>96900</v>
      </c>
      <c r="AA28" s="12">
        <v>0</v>
      </c>
      <c r="AB28" s="12">
        <v>0</v>
      </c>
      <c r="AC28" s="12">
        <v>9</v>
      </c>
      <c r="AD28" s="12">
        <v>4000</v>
      </c>
      <c r="AE28" s="12">
        <v>40</v>
      </c>
      <c r="AF28" s="12">
        <v>43900</v>
      </c>
      <c r="AG28" s="12">
        <v>0</v>
      </c>
      <c r="AH28" s="12">
        <v>0</v>
      </c>
      <c r="AI28" s="12">
        <v>50</v>
      </c>
      <c r="AJ28" s="12">
        <v>5500</v>
      </c>
      <c r="AK28" s="12">
        <v>0</v>
      </c>
      <c r="AL28" s="12">
        <v>0</v>
      </c>
      <c r="AM28" s="20">
        <f t="shared" si="4"/>
        <v>777</v>
      </c>
      <c r="AN28" s="20">
        <f t="shared" si="5"/>
        <v>334000</v>
      </c>
      <c r="AO28" s="12">
        <v>93</v>
      </c>
      <c r="AP28" s="12">
        <v>40100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2</v>
      </c>
      <c r="BB28" s="8">
        <v>2700</v>
      </c>
      <c r="BC28" s="8">
        <v>18</v>
      </c>
      <c r="BD28" s="8">
        <v>91300</v>
      </c>
      <c r="BE28" s="8">
        <v>170</v>
      </c>
      <c r="BF28" s="8">
        <v>34300</v>
      </c>
      <c r="BG28" s="8">
        <v>16</v>
      </c>
      <c r="BH28" s="8">
        <v>33100</v>
      </c>
      <c r="BI28" s="7">
        <f t="shared" si="7"/>
        <v>206</v>
      </c>
      <c r="BJ28" s="7">
        <f t="shared" si="7"/>
        <v>161400</v>
      </c>
      <c r="BK28" s="7">
        <f t="shared" si="8"/>
        <v>983</v>
      </c>
      <c r="BL28" s="7">
        <f t="shared" si="8"/>
        <v>495400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26</v>
      </c>
      <c r="D30" s="8">
        <v>38300</v>
      </c>
      <c r="E30" s="8">
        <v>263</v>
      </c>
      <c r="F30" s="8">
        <v>29500</v>
      </c>
      <c r="G30" s="19">
        <f t="shared" si="0"/>
        <v>289</v>
      </c>
      <c r="H30" s="19">
        <f t="shared" si="0"/>
        <v>67800</v>
      </c>
      <c r="I30" s="8">
        <v>86</v>
      </c>
      <c r="J30" s="8">
        <v>19100</v>
      </c>
      <c r="K30" s="8">
        <v>223</v>
      </c>
      <c r="L30" s="8">
        <v>96800</v>
      </c>
      <c r="M30" s="7">
        <f t="shared" si="1"/>
        <v>598</v>
      </c>
      <c r="N30" s="7">
        <f t="shared" si="1"/>
        <v>183700</v>
      </c>
      <c r="O30" s="8">
        <v>45</v>
      </c>
      <c r="P30" s="8">
        <v>38200</v>
      </c>
      <c r="Q30" s="8">
        <v>30</v>
      </c>
      <c r="R30" s="8">
        <v>41200</v>
      </c>
      <c r="S30" s="8">
        <v>5</v>
      </c>
      <c r="T30" s="8">
        <v>17500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80</v>
      </c>
      <c r="Z30" s="7">
        <f t="shared" si="3"/>
        <v>96900</v>
      </c>
      <c r="AA30" s="12">
        <v>8</v>
      </c>
      <c r="AB30" s="12">
        <v>575600</v>
      </c>
      <c r="AC30" s="12">
        <v>9</v>
      </c>
      <c r="AD30" s="12">
        <v>4000</v>
      </c>
      <c r="AE30" s="12">
        <v>40</v>
      </c>
      <c r="AF30" s="12">
        <v>43900</v>
      </c>
      <c r="AG30" s="12">
        <v>0</v>
      </c>
      <c r="AH30" s="12">
        <v>0</v>
      </c>
      <c r="AI30" s="12">
        <v>50</v>
      </c>
      <c r="AJ30" s="12">
        <v>5500</v>
      </c>
      <c r="AK30" s="12">
        <v>0</v>
      </c>
      <c r="AL30" s="12">
        <v>0</v>
      </c>
      <c r="AM30" s="20">
        <f t="shared" si="4"/>
        <v>785</v>
      </c>
      <c r="AN30" s="20">
        <f t="shared" si="5"/>
        <v>909600</v>
      </c>
      <c r="AO30" s="12">
        <v>94</v>
      </c>
      <c r="AP30" s="12">
        <v>109200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2</v>
      </c>
      <c r="BB30" s="8">
        <v>2700</v>
      </c>
      <c r="BC30" s="8">
        <v>18</v>
      </c>
      <c r="BD30" s="8">
        <v>91300</v>
      </c>
      <c r="BE30" s="8">
        <v>170</v>
      </c>
      <c r="BF30" s="8">
        <v>34300</v>
      </c>
      <c r="BG30" s="8">
        <v>16</v>
      </c>
      <c r="BH30" s="8">
        <v>33100</v>
      </c>
      <c r="BI30" s="7">
        <f t="shared" si="7"/>
        <v>206</v>
      </c>
      <c r="BJ30" s="7">
        <f t="shared" si="7"/>
        <v>161400</v>
      </c>
      <c r="BK30" s="7">
        <f t="shared" si="8"/>
        <v>991</v>
      </c>
      <c r="BL30" s="7">
        <f t="shared" si="8"/>
        <v>1071000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20</v>
      </c>
      <c r="P31" s="8">
        <v>9500</v>
      </c>
      <c r="Q31" s="8">
        <v>8</v>
      </c>
      <c r="R31" s="8">
        <v>10300</v>
      </c>
      <c r="S31" s="8">
        <v>1</v>
      </c>
      <c r="T31" s="8">
        <v>4400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29</v>
      </c>
      <c r="Z31" s="7">
        <f t="shared" si="3"/>
        <v>24200</v>
      </c>
      <c r="AA31" s="12">
        <v>0</v>
      </c>
      <c r="AB31" s="12">
        <v>0</v>
      </c>
      <c r="AC31" s="12">
        <v>4</v>
      </c>
      <c r="AD31" s="12">
        <v>1000</v>
      </c>
      <c r="AE31" s="12">
        <v>10</v>
      </c>
      <c r="AF31" s="12">
        <v>21200</v>
      </c>
      <c r="AG31" s="12">
        <v>0</v>
      </c>
      <c r="AH31" s="12">
        <v>0</v>
      </c>
      <c r="AI31" s="12">
        <v>10</v>
      </c>
      <c r="AJ31" s="12">
        <v>1400</v>
      </c>
      <c r="AK31" s="12">
        <v>0</v>
      </c>
      <c r="AL31" s="12">
        <v>0</v>
      </c>
      <c r="AM31" s="20">
        <f t="shared" si="4"/>
        <v>53</v>
      </c>
      <c r="AN31" s="20">
        <f t="shared" si="5"/>
        <v>47800</v>
      </c>
      <c r="AO31" s="12">
        <v>6</v>
      </c>
      <c r="AP31" s="12">
        <v>4500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1</v>
      </c>
      <c r="BB31" s="8">
        <v>700</v>
      </c>
      <c r="BC31" s="8">
        <v>4</v>
      </c>
      <c r="BD31" s="8">
        <v>22800</v>
      </c>
      <c r="BE31" s="8">
        <v>40</v>
      </c>
      <c r="BF31" s="8">
        <v>8600</v>
      </c>
      <c r="BG31" s="8">
        <v>4</v>
      </c>
      <c r="BH31" s="8">
        <v>8200</v>
      </c>
      <c r="BI31" s="7">
        <f t="shared" si="7"/>
        <v>49</v>
      </c>
      <c r="BJ31" s="7">
        <f t="shared" si="7"/>
        <v>40300</v>
      </c>
      <c r="BK31" s="7">
        <f t="shared" si="8"/>
        <v>102</v>
      </c>
      <c r="BL31" s="7">
        <f t="shared" si="8"/>
        <v>88100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20</v>
      </c>
      <c r="P32" s="8">
        <v>9500</v>
      </c>
      <c r="Q32" s="8">
        <v>8</v>
      </c>
      <c r="R32" s="8">
        <v>10300</v>
      </c>
      <c r="S32" s="8">
        <v>1</v>
      </c>
      <c r="T32" s="8">
        <v>4400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29</v>
      </c>
      <c r="Z32" s="7">
        <f t="shared" si="3"/>
        <v>24200</v>
      </c>
      <c r="AA32" s="12">
        <v>0</v>
      </c>
      <c r="AB32" s="12">
        <v>0</v>
      </c>
      <c r="AC32" s="12">
        <v>1</v>
      </c>
      <c r="AD32" s="12">
        <v>300</v>
      </c>
      <c r="AE32" s="12">
        <v>10</v>
      </c>
      <c r="AF32" s="12">
        <v>20100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40</v>
      </c>
      <c r="AN32" s="20">
        <f t="shared" si="5"/>
        <v>44600</v>
      </c>
      <c r="AO32" s="12">
        <v>5</v>
      </c>
      <c r="AP32" s="12">
        <v>4300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4</v>
      </c>
      <c r="BD32" s="8">
        <v>22800</v>
      </c>
      <c r="BE32" s="8">
        <v>40</v>
      </c>
      <c r="BF32" s="8">
        <v>8600</v>
      </c>
      <c r="BG32" s="8">
        <v>4</v>
      </c>
      <c r="BH32" s="8">
        <v>8300</v>
      </c>
      <c r="BI32" s="7">
        <f t="shared" si="7"/>
        <v>48</v>
      </c>
      <c r="BJ32" s="7">
        <f t="shared" si="7"/>
        <v>39700</v>
      </c>
      <c r="BK32" s="7">
        <f t="shared" si="8"/>
        <v>88</v>
      </c>
      <c r="BL32" s="7">
        <f t="shared" si="8"/>
        <v>84300</v>
      </c>
    </row>
    <row r="33" spans="1:64" ht="20.25" x14ac:dyDescent="0.4">
      <c r="A33" s="14">
        <v>27</v>
      </c>
      <c r="B33" s="15" t="s">
        <v>69</v>
      </c>
      <c r="C33" s="8">
        <v>149</v>
      </c>
      <c r="D33" s="8">
        <v>79000</v>
      </c>
      <c r="E33" s="8">
        <v>433</v>
      </c>
      <c r="F33" s="8">
        <v>60900</v>
      </c>
      <c r="G33" s="19">
        <f t="shared" si="0"/>
        <v>582</v>
      </c>
      <c r="H33" s="19">
        <f t="shared" si="0"/>
        <v>139900</v>
      </c>
      <c r="I33" s="8">
        <v>86</v>
      </c>
      <c r="J33" s="8">
        <v>19000</v>
      </c>
      <c r="K33" s="8">
        <v>2185</v>
      </c>
      <c r="L33" s="8">
        <v>1096000</v>
      </c>
      <c r="M33" s="7">
        <f t="shared" si="1"/>
        <v>2853</v>
      </c>
      <c r="N33" s="7">
        <f t="shared" si="1"/>
        <v>1254900</v>
      </c>
      <c r="O33" s="8">
        <v>280</v>
      </c>
      <c r="P33" s="8">
        <v>513800</v>
      </c>
      <c r="Q33" s="8">
        <v>260</v>
      </c>
      <c r="R33" s="8">
        <v>444500</v>
      </c>
      <c r="S33" s="8">
        <v>132</v>
      </c>
      <c r="T33" s="8">
        <v>524700</v>
      </c>
      <c r="U33" s="8">
        <v>15</v>
      </c>
      <c r="V33" s="8">
        <v>15300</v>
      </c>
      <c r="W33" s="8">
        <v>57</v>
      </c>
      <c r="X33" s="8">
        <v>11500</v>
      </c>
      <c r="Y33" s="7">
        <f t="shared" si="2"/>
        <v>744</v>
      </c>
      <c r="Z33" s="7">
        <f t="shared" si="3"/>
        <v>1509800</v>
      </c>
      <c r="AA33" s="12">
        <v>2</v>
      </c>
      <c r="AB33" s="12">
        <v>100000</v>
      </c>
      <c r="AC33" s="12">
        <v>205</v>
      </c>
      <c r="AD33" s="12">
        <v>41600</v>
      </c>
      <c r="AE33" s="12">
        <v>790</v>
      </c>
      <c r="AF33" s="12">
        <v>791300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4594</v>
      </c>
      <c r="AN33" s="20">
        <f t="shared" si="5"/>
        <v>3697600</v>
      </c>
      <c r="AO33" s="12">
        <v>551</v>
      </c>
      <c r="AP33" s="12">
        <v>443700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36</v>
      </c>
      <c r="BD33" s="8">
        <v>180300</v>
      </c>
      <c r="BE33" s="8">
        <v>1300</v>
      </c>
      <c r="BF33" s="8">
        <v>274000</v>
      </c>
      <c r="BG33" s="8">
        <v>19</v>
      </c>
      <c r="BH33" s="8">
        <v>39700</v>
      </c>
      <c r="BI33" s="7">
        <f t="shared" si="7"/>
        <v>1355</v>
      </c>
      <c r="BJ33" s="7">
        <f t="shared" si="7"/>
        <v>494000</v>
      </c>
      <c r="BK33" s="7">
        <f t="shared" si="8"/>
        <v>5949</v>
      </c>
      <c r="BL33" s="7">
        <f t="shared" si="8"/>
        <v>4191600</v>
      </c>
    </row>
    <row r="34" spans="1:64" ht="20.25" x14ac:dyDescent="0.4">
      <c r="A34" s="14">
        <v>28</v>
      </c>
      <c r="B34" s="15" t="s">
        <v>70</v>
      </c>
      <c r="C34" s="8">
        <v>26</v>
      </c>
      <c r="D34" s="8">
        <v>38300</v>
      </c>
      <c r="E34" s="8">
        <v>263</v>
      </c>
      <c r="F34" s="8">
        <v>29500</v>
      </c>
      <c r="G34" s="19">
        <f t="shared" si="0"/>
        <v>289</v>
      </c>
      <c r="H34" s="19">
        <f t="shared" si="0"/>
        <v>67800</v>
      </c>
      <c r="I34" s="8">
        <v>86</v>
      </c>
      <c r="J34" s="8">
        <v>19100</v>
      </c>
      <c r="K34" s="8">
        <v>223</v>
      </c>
      <c r="L34" s="8">
        <v>356900</v>
      </c>
      <c r="M34" s="7">
        <f t="shared" si="1"/>
        <v>598</v>
      </c>
      <c r="N34" s="7">
        <f t="shared" si="1"/>
        <v>443800</v>
      </c>
      <c r="O34" s="8">
        <v>125</v>
      </c>
      <c r="P34" s="8">
        <v>414600</v>
      </c>
      <c r="Q34" s="8">
        <v>135</v>
      </c>
      <c r="R34" s="8">
        <v>323500</v>
      </c>
      <c r="S34" s="8">
        <v>5</v>
      </c>
      <c r="T34" s="8">
        <v>52600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265</v>
      </c>
      <c r="Z34" s="7">
        <f t="shared" si="3"/>
        <v>790700</v>
      </c>
      <c r="AA34" s="12">
        <v>2</v>
      </c>
      <c r="AB34" s="12">
        <v>100000</v>
      </c>
      <c r="AC34" s="12">
        <v>150</v>
      </c>
      <c r="AD34" s="12">
        <v>31200</v>
      </c>
      <c r="AE34" s="12">
        <v>600</v>
      </c>
      <c r="AF34" s="12">
        <v>606500</v>
      </c>
      <c r="AG34" s="12">
        <v>0</v>
      </c>
      <c r="AH34" s="12">
        <v>0</v>
      </c>
      <c r="AI34" s="12">
        <v>190</v>
      </c>
      <c r="AJ34" s="12">
        <v>19600</v>
      </c>
      <c r="AK34" s="12">
        <v>0</v>
      </c>
      <c r="AL34" s="12">
        <v>0</v>
      </c>
      <c r="AM34" s="20">
        <f t="shared" si="4"/>
        <v>1805</v>
      </c>
      <c r="AN34" s="20">
        <f t="shared" si="5"/>
        <v>1991800</v>
      </c>
      <c r="AO34" s="12">
        <v>216</v>
      </c>
      <c r="AP34" s="12">
        <v>135800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54</v>
      </c>
      <c r="BD34" s="8">
        <v>273900</v>
      </c>
      <c r="BE34" s="8">
        <v>500</v>
      </c>
      <c r="BF34" s="8">
        <v>103000</v>
      </c>
      <c r="BG34" s="8">
        <v>49</v>
      </c>
      <c r="BH34" s="8">
        <v>99200</v>
      </c>
      <c r="BI34" s="7">
        <f t="shared" si="7"/>
        <v>603</v>
      </c>
      <c r="BJ34" s="7">
        <f t="shared" si="7"/>
        <v>476100</v>
      </c>
      <c r="BK34" s="7">
        <f t="shared" si="8"/>
        <v>2408</v>
      </c>
      <c r="BL34" s="7">
        <f t="shared" si="8"/>
        <v>2467900</v>
      </c>
    </row>
    <row r="35" spans="1:64" ht="20.25" x14ac:dyDescent="0.4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161</v>
      </c>
      <c r="J35" s="8">
        <v>42900</v>
      </c>
      <c r="K35" s="8">
        <v>424</v>
      </c>
      <c r="L35" s="8">
        <v>217700</v>
      </c>
      <c r="M35" s="7">
        <f t="shared" si="1"/>
        <v>585</v>
      </c>
      <c r="N35" s="7">
        <f t="shared" si="1"/>
        <v>260600</v>
      </c>
      <c r="O35" s="8">
        <v>145</v>
      </c>
      <c r="P35" s="8">
        <v>447200</v>
      </c>
      <c r="Q35" s="8">
        <v>225</v>
      </c>
      <c r="R35" s="8">
        <v>384400</v>
      </c>
      <c r="S35" s="8">
        <v>10</v>
      </c>
      <c r="T35" s="8">
        <v>100700</v>
      </c>
      <c r="U35" s="8">
        <v>0</v>
      </c>
      <c r="V35" s="8">
        <v>0</v>
      </c>
      <c r="W35" s="8">
        <v>18</v>
      </c>
      <c r="X35" s="8">
        <v>3800</v>
      </c>
      <c r="Y35" s="7">
        <f t="shared" si="2"/>
        <v>398</v>
      </c>
      <c r="Z35" s="7">
        <f t="shared" si="3"/>
        <v>936100</v>
      </c>
      <c r="AA35" s="12">
        <v>0</v>
      </c>
      <c r="AB35" s="12">
        <v>0</v>
      </c>
      <c r="AC35" s="12">
        <v>250</v>
      </c>
      <c r="AD35" s="12">
        <v>50600</v>
      </c>
      <c r="AE35" s="12">
        <v>490</v>
      </c>
      <c r="AF35" s="12">
        <v>494200</v>
      </c>
      <c r="AG35" s="12">
        <v>0</v>
      </c>
      <c r="AH35" s="12">
        <v>0</v>
      </c>
      <c r="AI35" s="12">
        <v>120</v>
      </c>
      <c r="AJ35" s="12">
        <v>12400</v>
      </c>
      <c r="AK35" s="12">
        <v>0</v>
      </c>
      <c r="AL35" s="12">
        <v>0</v>
      </c>
      <c r="AM35" s="20">
        <f t="shared" si="4"/>
        <v>1843</v>
      </c>
      <c r="AN35" s="20">
        <f t="shared" si="5"/>
        <v>1753900</v>
      </c>
      <c r="AO35" s="12">
        <v>221</v>
      </c>
      <c r="AP35" s="12">
        <v>150500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6</v>
      </c>
      <c r="BB35" s="8">
        <v>6000</v>
      </c>
      <c r="BC35" s="8">
        <v>41</v>
      </c>
      <c r="BD35" s="8">
        <v>205400</v>
      </c>
      <c r="BE35" s="8">
        <v>380</v>
      </c>
      <c r="BF35" s="8">
        <v>77300</v>
      </c>
      <c r="BG35" s="8">
        <v>37</v>
      </c>
      <c r="BH35" s="8">
        <v>74400</v>
      </c>
      <c r="BI35" s="7">
        <f t="shared" si="7"/>
        <v>464</v>
      </c>
      <c r="BJ35" s="7">
        <f t="shared" si="7"/>
        <v>363100</v>
      </c>
      <c r="BK35" s="7">
        <f t="shared" si="8"/>
        <v>2307</v>
      </c>
      <c r="BL35" s="7">
        <f t="shared" si="8"/>
        <v>2117000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45</v>
      </c>
      <c r="P36" s="8">
        <v>19100</v>
      </c>
      <c r="Q36" s="8">
        <v>15</v>
      </c>
      <c r="R36" s="8">
        <v>20600</v>
      </c>
      <c r="S36" s="8">
        <v>2</v>
      </c>
      <c r="T36" s="8">
        <v>8800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62</v>
      </c>
      <c r="Z36" s="7">
        <f t="shared" si="3"/>
        <v>48500</v>
      </c>
      <c r="AA36" s="12">
        <v>0</v>
      </c>
      <c r="AB36" s="12">
        <v>0</v>
      </c>
      <c r="AC36" s="12">
        <v>2</v>
      </c>
      <c r="AD36" s="12">
        <v>500</v>
      </c>
      <c r="AE36" s="12">
        <v>20</v>
      </c>
      <c r="AF36" s="12">
        <v>21900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84</v>
      </c>
      <c r="AN36" s="20">
        <f t="shared" si="5"/>
        <v>70900</v>
      </c>
      <c r="AO36" s="12">
        <v>10</v>
      </c>
      <c r="AP36" s="12">
        <v>8500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9</v>
      </c>
      <c r="BD36" s="8">
        <v>45600</v>
      </c>
      <c r="BE36" s="8">
        <v>80</v>
      </c>
      <c r="BF36" s="8">
        <v>17200</v>
      </c>
      <c r="BG36" s="8">
        <v>8</v>
      </c>
      <c r="BH36" s="8">
        <v>16500</v>
      </c>
      <c r="BI36" s="7">
        <f t="shared" si="7"/>
        <v>97</v>
      </c>
      <c r="BJ36" s="7">
        <f t="shared" si="7"/>
        <v>79300</v>
      </c>
      <c r="BK36" s="7">
        <f t="shared" si="8"/>
        <v>181</v>
      </c>
      <c r="BL36" s="7">
        <f t="shared" si="8"/>
        <v>150200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20</v>
      </c>
      <c r="P37" s="8">
        <v>9500</v>
      </c>
      <c r="Q37" s="8">
        <v>8</v>
      </c>
      <c r="R37" s="8">
        <v>10300</v>
      </c>
      <c r="S37" s="8">
        <v>1</v>
      </c>
      <c r="T37" s="8">
        <v>4400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29</v>
      </c>
      <c r="Z37" s="7">
        <f t="shared" si="3"/>
        <v>24200</v>
      </c>
      <c r="AA37" s="12">
        <v>0</v>
      </c>
      <c r="AB37" s="12">
        <v>0</v>
      </c>
      <c r="AC37" s="12">
        <v>1</v>
      </c>
      <c r="AD37" s="12">
        <v>300</v>
      </c>
      <c r="AE37" s="12">
        <v>10</v>
      </c>
      <c r="AF37" s="12">
        <v>11000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40</v>
      </c>
      <c r="AN37" s="20">
        <f t="shared" si="5"/>
        <v>35500</v>
      </c>
      <c r="AO37" s="12">
        <v>5</v>
      </c>
      <c r="AP37" s="12">
        <v>4300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4</v>
      </c>
      <c r="BD37" s="8">
        <v>22800</v>
      </c>
      <c r="BE37" s="8">
        <v>40</v>
      </c>
      <c r="BF37" s="8">
        <v>8600</v>
      </c>
      <c r="BG37" s="8">
        <v>4</v>
      </c>
      <c r="BH37" s="8">
        <v>8200</v>
      </c>
      <c r="BI37" s="7">
        <f t="shared" si="7"/>
        <v>48</v>
      </c>
      <c r="BJ37" s="7">
        <f t="shared" si="7"/>
        <v>39600</v>
      </c>
      <c r="BK37" s="7">
        <f t="shared" si="8"/>
        <v>88</v>
      </c>
      <c r="BL37" s="7">
        <f t="shared" si="8"/>
        <v>75100</v>
      </c>
    </row>
    <row r="38" spans="1:64" ht="20.25" x14ac:dyDescent="0.4">
      <c r="A38" s="14">
        <v>32</v>
      </c>
      <c r="B38" s="15" t="s">
        <v>74</v>
      </c>
      <c r="C38" s="8">
        <v>54404</v>
      </c>
      <c r="D38" s="8">
        <v>6085000</v>
      </c>
      <c r="E38" s="8">
        <v>36167</v>
      </c>
      <c r="F38" s="8">
        <v>7968500</v>
      </c>
      <c r="G38" s="19">
        <f t="shared" si="0"/>
        <v>90571</v>
      </c>
      <c r="H38" s="19">
        <f t="shared" si="0"/>
        <v>14053500</v>
      </c>
      <c r="I38" s="8">
        <v>14337</v>
      </c>
      <c r="J38" s="8">
        <v>543700</v>
      </c>
      <c r="K38" s="8">
        <v>4355</v>
      </c>
      <c r="L38" s="8">
        <v>3056500</v>
      </c>
      <c r="M38" s="7">
        <f t="shared" si="1"/>
        <v>109263</v>
      </c>
      <c r="N38" s="7">
        <f t="shared" si="1"/>
        <v>17653700</v>
      </c>
      <c r="O38" s="8">
        <v>40</v>
      </c>
      <c r="P38" s="8">
        <v>30600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40</v>
      </c>
      <c r="Z38" s="7">
        <f t="shared" si="3"/>
        <v>30600</v>
      </c>
      <c r="AA38" s="12">
        <v>0</v>
      </c>
      <c r="AB38" s="12">
        <v>0</v>
      </c>
      <c r="AC38" s="12">
        <v>2</v>
      </c>
      <c r="AD38" s="12">
        <v>600</v>
      </c>
      <c r="AE38" s="12">
        <v>1250</v>
      </c>
      <c r="AF38" s="12">
        <v>966500</v>
      </c>
      <c r="AG38" s="12">
        <v>130</v>
      </c>
      <c r="AH38" s="12">
        <v>68200</v>
      </c>
      <c r="AI38" s="12">
        <v>1300</v>
      </c>
      <c r="AJ38" s="12">
        <v>130700</v>
      </c>
      <c r="AK38" s="12">
        <v>0</v>
      </c>
      <c r="AL38" s="12">
        <v>0</v>
      </c>
      <c r="AM38" s="20">
        <f t="shared" si="4"/>
        <v>111985</v>
      </c>
      <c r="AN38" s="20">
        <f t="shared" si="5"/>
        <v>18850300</v>
      </c>
      <c r="AO38" s="12">
        <v>13411</v>
      </c>
      <c r="AP38" s="12">
        <v>2229000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75</v>
      </c>
      <c r="BD38" s="8">
        <v>379500</v>
      </c>
      <c r="BE38" s="8">
        <v>1250</v>
      </c>
      <c r="BF38" s="8">
        <v>256700</v>
      </c>
      <c r="BG38" s="8">
        <v>180</v>
      </c>
      <c r="BH38" s="8">
        <v>379600</v>
      </c>
      <c r="BI38" s="7">
        <f t="shared" si="7"/>
        <v>1505</v>
      </c>
      <c r="BJ38" s="7">
        <f t="shared" si="7"/>
        <v>1015800</v>
      </c>
      <c r="BK38" s="7">
        <f t="shared" si="8"/>
        <v>113490</v>
      </c>
      <c r="BL38" s="7">
        <f t="shared" si="8"/>
        <v>19866100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20</v>
      </c>
      <c r="P39" s="8">
        <v>9500</v>
      </c>
      <c r="Q39" s="8">
        <v>8</v>
      </c>
      <c r="R39" s="8">
        <v>10300</v>
      </c>
      <c r="S39" s="8">
        <v>1</v>
      </c>
      <c r="T39" s="8">
        <v>4400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29</v>
      </c>
      <c r="Z39" s="7">
        <f t="shared" si="3"/>
        <v>24200</v>
      </c>
      <c r="AA39" s="12">
        <v>0</v>
      </c>
      <c r="AB39" s="12">
        <v>0</v>
      </c>
      <c r="AC39" s="12">
        <v>1</v>
      </c>
      <c r="AD39" s="12">
        <v>300</v>
      </c>
      <c r="AE39" s="12">
        <v>10</v>
      </c>
      <c r="AF39" s="12">
        <v>11000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40</v>
      </c>
      <c r="AN39" s="20">
        <f t="shared" si="5"/>
        <v>35500</v>
      </c>
      <c r="AO39" s="12">
        <v>5</v>
      </c>
      <c r="AP39" s="12">
        <v>4300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4</v>
      </c>
      <c r="BD39" s="8">
        <v>22800</v>
      </c>
      <c r="BE39" s="8">
        <v>40</v>
      </c>
      <c r="BF39" s="8">
        <v>8600</v>
      </c>
      <c r="BG39" s="8">
        <v>4</v>
      </c>
      <c r="BH39" s="8">
        <v>8200</v>
      </c>
      <c r="BI39" s="7">
        <f t="shared" si="7"/>
        <v>48</v>
      </c>
      <c r="BJ39" s="7">
        <f t="shared" si="7"/>
        <v>39600</v>
      </c>
      <c r="BK39" s="7">
        <f t="shared" si="8"/>
        <v>88</v>
      </c>
      <c r="BL39" s="7">
        <f t="shared" si="8"/>
        <v>75100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1991</v>
      </c>
      <c r="D41" s="10">
        <v>327900</v>
      </c>
      <c r="E41" s="10">
        <v>2660</v>
      </c>
      <c r="F41" s="10">
        <v>252500</v>
      </c>
      <c r="G41" s="19">
        <f t="shared" si="0"/>
        <v>4651</v>
      </c>
      <c r="H41" s="19">
        <f t="shared" si="0"/>
        <v>580400</v>
      </c>
      <c r="I41" s="10">
        <v>230</v>
      </c>
      <c r="J41" s="10">
        <v>72900</v>
      </c>
      <c r="K41" s="10">
        <v>557</v>
      </c>
      <c r="L41" s="10">
        <v>460000</v>
      </c>
      <c r="M41" s="7">
        <f t="shared" si="1"/>
        <v>5438</v>
      </c>
      <c r="N41" s="7">
        <f t="shared" si="1"/>
        <v>1113300</v>
      </c>
      <c r="O41" s="10">
        <v>0</v>
      </c>
      <c r="P41" s="10">
        <v>0</v>
      </c>
      <c r="Q41" s="10">
        <v>280</v>
      </c>
      <c r="R41" s="10">
        <v>271500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280</v>
      </c>
      <c r="Z41" s="7">
        <f t="shared" si="3"/>
        <v>271500</v>
      </c>
      <c r="AA41" s="12">
        <v>0</v>
      </c>
      <c r="AB41" s="12">
        <v>0</v>
      </c>
      <c r="AC41" s="12">
        <v>70</v>
      </c>
      <c r="AD41" s="12">
        <v>15200</v>
      </c>
      <c r="AE41" s="12">
        <v>430</v>
      </c>
      <c r="AF41" s="12">
        <v>432400</v>
      </c>
      <c r="AG41" s="12">
        <v>0</v>
      </c>
      <c r="AH41" s="12">
        <v>0</v>
      </c>
      <c r="AI41" s="12">
        <v>5</v>
      </c>
      <c r="AJ41" s="12">
        <v>500</v>
      </c>
      <c r="AK41" s="12">
        <v>0</v>
      </c>
      <c r="AL41" s="12">
        <v>0</v>
      </c>
      <c r="AM41" s="20">
        <f t="shared" si="4"/>
        <v>6223</v>
      </c>
      <c r="AN41" s="20">
        <f t="shared" si="5"/>
        <v>1832900</v>
      </c>
      <c r="AO41" s="12">
        <v>747</v>
      </c>
      <c r="AP41" s="12">
        <v>219900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2</v>
      </c>
      <c r="BD41" s="10">
        <v>7600</v>
      </c>
      <c r="BE41" s="10">
        <v>0</v>
      </c>
      <c r="BF41" s="10">
        <v>0</v>
      </c>
      <c r="BG41" s="10">
        <v>198</v>
      </c>
      <c r="BH41" s="10">
        <v>397800</v>
      </c>
      <c r="BI41" s="7">
        <f t="shared" si="7"/>
        <v>200</v>
      </c>
      <c r="BJ41" s="7">
        <f t="shared" si="7"/>
        <v>405400</v>
      </c>
      <c r="BK41" s="7">
        <f t="shared" si="8"/>
        <v>6423</v>
      </c>
      <c r="BL41" s="7">
        <f t="shared" si="8"/>
        <v>2238300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453</v>
      </c>
      <c r="F42" s="8">
        <v>63400</v>
      </c>
      <c r="G42" s="19">
        <f t="shared" si="0"/>
        <v>453</v>
      </c>
      <c r="H42" s="19">
        <f t="shared" si="0"/>
        <v>63400</v>
      </c>
      <c r="I42" s="8">
        <v>75</v>
      </c>
      <c r="J42" s="8">
        <v>19000</v>
      </c>
      <c r="K42" s="8">
        <v>240</v>
      </c>
      <c r="L42" s="8">
        <v>96900</v>
      </c>
      <c r="M42" s="7">
        <f t="shared" si="1"/>
        <v>768</v>
      </c>
      <c r="N42" s="7">
        <f t="shared" si="1"/>
        <v>179300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768</v>
      </c>
      <c r="AN42" s="20">
        <f t="shared" si="5"/>
        <v>179300</v>
      </c>
      <c r="AO42" s="12">
        <v>120</v>
      </c>
      <c r="AP42" s="12">
        <v>32700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290</v>
      </c>
      <c r="BF42" s="8">
        <v>59200</v>
      </c>
      <c r="BG42" s="8">
        <v>0</v>
      </c>
      <c r="BH42" s="8">
        <v>0</v>
      </c>
      <c r="BI42" s="7">
        <f t="shared" si="7"/>
        <v>290</v>
      </c>
      <c r="BJ42" s="7">
        <f t="shared" si="7"/>
        <v>59200</v>
      </c>
      <c r="BK42" s="7">
        <f t="shared" si="8"/>
        <v>1058</v>
      </c>
      <c r="BL42" s="7">
        <f t="shared" si="8"/>
        <v>238500</v>
      </c>
    </row>
    <row r="43" spans="1:64" ht="20.25" x14ac:dyDescent="0.4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0</v>
      </c>
      <c r="BL43" s="7">
        <f t="shared" si="8"/>
        <v>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56</v>
      </c>
      <c r="J45" s="8">
        <v>13600</v>
      </c>
      <c r="K45" s="8">
        <v>481</v>
      </c>
      <c r="L45" s="8">
        <v>48500</v>
      </c>
      <c r="M45" s="7">
        <f t="shared" si="1"/>
        <v>537</v>
      </c>
      <c r="N45" s="7">
        <f t="shared" si="1"/>
        <v>62100</v>
      </c>
      <c r="O45" s="8">
        <v>20</v>
      </c>
      <c r="P45" s="8">
        <v>9500</v>
      </c>
      <c r="Q45" s="8">
        <v>8</v>
      </c>
      <c r="R45" s="8">
        <v>10300</v>
      </c>
      <c r="S45" s="8">
        <v>1</v>
      </c>
      <c r="T45" s="8">
        <v>4400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29</v>
      </c>
      <c r="Z45" s="7">
        <f t="shared" si="3"/>
        <v>24200</v>
      </c>
      <c r="AA45" s="12">
        <v>0</v>
      </c>
      <c r="AB45" s="12">
        <v>0</v>
      </c>
      <c r="AC45" s="12">
        <v>1</v>
      </c>
      <c r="AD45" s="12">
        <v>200</v>
      </c>
      <c r="AE45" s="12">
        <v>10</v>
      </c>
      <c r="AF45" s="12">
        <v>11000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577</v>
      </c>
      <c r="AN45" s="20">
        <f t="shared" si="5"/>
        <v>97500</v>
      </c>
      <c r="AO45" s="12">
        <v>69</v>
      </c>
      <c r="AP45" s="12">
        <v>11700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4</v>
      </c>
      <c r="BD45" s="8">
        <v>22800</v>
      </c>
      <c r="BE45" s="8">
        <v>40</v>
      </c>
      <c r="BF45" s="8">
        <v>8600</v>
      </c>
      <c r="BG45" s="8">
        <v>4</v>
      </c>
      <c r="BH45" s="8">
        <v>8300</v>
      </c>
      <c r="BI45" s="7">
        <f t="shared" si="7"/>
        <v>48</v>
      </c>
      <c r="BJ45" s="7">
        <f t="shared" si="7"/>
        <v>39700</v>
      </c>
      <c r="BK45" s="7">
        <f t="shared" si="8"/>
        <v>625</v>
      </c>
      <c r="BL45" s="7">
        <f t="shared" si="8"/>
        <v>137200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50" si="9">SUM(C48,E48)</f>
        <v>0</v>
      </c>
      <c r="H48" s="19">
        <f t="shared" ref="H48:H50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50" si="11">SUM(G48,I48,K48)</f>
        <v>0</v>
      </c>
      <c r="N48" s="7">
        <f t="shared" ref="N48:N50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50" si="13">SUM(O48+Q48+S48+U48+W48)</f>
        <v>0</v>
      </c>
      <c r="Z48" s="7">
        <f t="shared" ref="Z48:Z50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50" si="15">SUM(M48,Y48,AA48,AC48,AE48,AG48,AI48,AK48)</f>
        <v>0</v>
      </c>
      <c r="AN48" s="20">
        <f t="shared" ref="AN48:AN50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50" si="17">SUM(AS48+AU48+AW48)</f>
        <v>0</v>
      </c>
      <c r="AZ48" s="7">
        <f t="shared" ref="AZ48:AZ50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50" si="19">SUM(AQ48,AY48,BA48,BC48,BE48,BG48)</f>
        <v>0</v>
      </c>
      <c r="BJ48" s="7">
        <f t="shared" ref="BJ48:BJ50" si="20">SUM(AR48,AZ48,BB48,BD48,BF48,BH48)</f>
        <v>0</v>
      </c>
      <c r="BK48" s="7">
        <f t="shared" ref="BK48:BK50" si="21">SUM(AM48,BI48)</f>
        <v>0</v>
      </c>
      <c r="BL48" s="7">
        <f t="shared" ref="BL48:BL50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4" customHeight="1" x14ac:dyDescent="0.4">
      <c r="A50" s="14">
        <v>44</v>
      </c>
      <c r="B50" s="15" t="s">
        <v>86</v>
      </c>
      <c r="C50" s="11">
        <v>0</v>
      </c>
      <c r="D50" s="11">
        <v>0</v>
      </c>
      <c r="E50" s="11">
        <v>0</v>
      </c>
      <c r="F50" s="11">
        <v>0</v>
      </c>
      <c r="G50" s="19">
        <f t="shared" si="9"/>
        <v>0</v>
      </c>
      <c r="H50" s="19">
        <f t="shared" si="10"/>
        <v>0</v>
      </c>
      <c r="I50" s="11">
        <v>0</v>
      </c>
      <c r="J50" s="11">
        <v>0</v>
      </c>
      <c r="K50" s="11">
        <v>0</v>
      </c>
      <c r="L50" s="11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11">
        <v>0</v>
      </c>
      <c r="V50" s="11">
        <v>0</v>
      </c>
      <c r="W50" s="11">
        <v>0</v>
      </c>
      <c r="X50" s="11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145500</v>
      </c>
      <c r="D53" s="13">
        <f>SUM(D7:D52)</f>
        <v>20994100</v>
      </c>
      <c r="E53" s="13">
        <f>SUM(E7:E52)</f>
        <v>94000</v>
      </c>
      <c r="F53" s="13">
        <f>SUM(F7:F52)</f>
        <v>19015800</v>
      </c>
      <c r="G53" s="19">
        <f t="shared" si="0"/>
        <v>239500</v>
      </c>
      <c r="H53" s="19">
        <f t="shared" si="0"/>
        <v>40009900</v>
      </c>
      <c r="I53" s="13">
        <f>SUM(I7:I52)</f>
        <v>39600</v>
      </c>
      <c r="J53" s="13">
        <f>SUM(J7:J52)</f>
        <v>5020300</v>
      </c>
      <c r="K53" s="13">
        <f>SUM(K7:K52)</f>
        <v>25800</v>
      </c>
      <c r="L53" s="13">
        <f>SUM(L7:L52)</f>
        <v>29951200</v>
      </c>
      <c r="M53" s="7">
        <f t="shared" si="1"/>
        <v>304900</v>
      </c>
      <c r="N53" s="7">
        <f t="shared" si="1"/>
        <v>74981400</v>
      </c>
      <c r="O53" s="13">
        <f t="shared" ref="O53:X53" si="23">SUM(O7:O52)</f>
        <v>74150</v>
      </c>
      <c r="P53" s="13">
        <f t="shared" si="23"/>
        <v>20724359</v>
      </c>
      <c r="Q53" s="13">
        <f t="shared" si="23"/>
        <v>12655</v>
      </c>
      <c r="R53" s="13">
        <f t="shared" si="23"/>
        <v>15927800</v>
      </c>
      <c r="S53" s="13">
        <f t="shared" si="23"/>
        <v>700</v>
      </c>
      <c r="T53" s="13">
        <f t="shared" si="23"/>
        <v>5776100</v>
      </c>
      <c r="U53" s="13">
        <f t="shared" si="23"/>
        <v>290</v>
      </c>
      <c r="V53" s="13">
        <f t="shared" si="23"/>
        <v>290900</v>
      </c>
      <c r="W53" s="13">
        <f t="shared" si="23"/>
        <v>3450</v>
      </c>
      <c r="X53" s="13">
        <f t="shared" si="23"/>
        <v>690600</v>
      </c>
      <c r="Y53" s="7">
        <f t="shared" si="2"/>
        <v>91245</v>
      </c>
      <c r="Z53" s="7">
        <f t="shared" si="3"/>
        <v>43409759</v>
      </c>
      <c r="AA53" s="13">
        <f t="shared" ref="AA53:AL53" si="24">SUM(AA7:AA52)</f>
        <v>100</v>
      </c>
      <c r="AB53" s="13">
        <f t="shared" si="24"/>
        <v>5900000</v>
      </c>
      <c r="AC53" s="13">
        <f t="shared" si="24"/>
        <v>7550</v>
      </c>
      <c r="AD53" s="13">
        <f t="shared" si="24"/>
        <v>1539000</v>
      </c>
      <c r="AE53" s="13">
        <f t="shared" si="24"/>
        <v>13205</v>
      </c>
      <c r="AF53" s="13">
        <f t="shared" si="24"/>
        <v>13000000</v>
      </c>
      <c r="AG53" s="13">
        <f t="shared" si="24"/>
        <v>792</v>
      </c>
      <c r="AH53" s="13">
        <f t="shared" si="24"/>
        <v>450000</v>
      </c>
      <c r="AI53" s="13">
        <f t="shared" si="24"/>
        <v>9245</v>
      </c>
      <c r="AJ53" s="13">
        <f t="shared" si="24"/>
        <v>955000</v>
      </c>
      <c r="AK53" s="13">
        <f t="shared" si="24"/>
        <v>0</v>
      </c>
      <c r="AL53" s="13">
        <f t="shared" si="24"/>
        <v>0</v>
      </c>
      <c r="AM53" s="20">
        <f t="shared" si="4"/>
        <v>427037</v>
      </c>
      <c r="AN53" s="20">
        <f t="shared" si="4"/>
        <v>140235159</v>
      </c>
      <c r="AO53" s="13">
        <f t="shared" ref="AO53:AX53" si="25">SUM(AO7:AO52)</f>
        <v>51245</v>
      </c>
      <c r="AP53" s="13">
        <f t="shared" si="25"/>
        <v>16079000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982</v>
      </c>
      <c r="BB53" s="13">
        <f t="shared" si="26"/>
        <v>1058500</v>
      </c>
      <c r="BC53" s="13">
        <f t="shared" si="26"/>
        <v>1340</v>
      </c>
      <c r="BD53" s="13">
        <f t="shared" si="26"/>
        <v>6913500</v>
      </c>
      <c r="BE53" s="13">
        <f t="shared" si="26"/>
        <v>54140</v>
      </c>
      <c r="BF53" s="13">
        <f t="shared" si="26"/>
        <v>10981600</v>
      </c>
      <c r="BG53" s="13">
        <f t="shared" si="26"/>
        <v>13383</v>
      </c>
      <c r="BH53" s="13">
        <f t="shared" si="26"/>
        <v>27054300</v>
      </c>
      <c r="BI53" s="7">
        <f t="shared" si="7"/>
        <v>69845</v>
      </c>
      <c r="BJ53" s="7">
        <f t="shared" si="7"/>
        <v>46007900</v>
      </c>
      <c r="BK53" s="7">
        <f t="shared" si="8"/>
        <v>496882</v>
      </c>
      <c r="BL53" s="7">
        <f t="shared" si="8"/>
        <v>186243059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2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7.42578125" style="1" customWidth="1"/>
    <col min="5" max="5" width="10.140625" style="1" customWidth="1"/>
    <col min="6" max="6" width="13.855468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9.8554687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11.28515625" style="1" bestFit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101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22316</v>
      </c>
      <c r="D7" s="8">
        <v>3245700</v>
      </c>
      <c r="E7" s="8">
        <v>3692</v>
      </c>
      <c r="F7" s="8">
        <v>1192400</v>
      </c>
      <c r="G7" s="19">
        <f>SUM(C7,E7)</f>
        <v>26008</v>
      </c>
      <c r="H7" s="19">
        <f>SUM(D7,F7)</f>
        <v>4438100</v>
      </c>
      <c r="I7" s="8">
        <v>0</v>
      </c>
      <c r="J7" s="8">
        <v>0</v>
      </c>
      <c r="K7" s="8">
        <v>2548</v>
      </c>
      <c r="L7" s="8">
        <v>384100</v>
      </c>
      <c r="M7" s="7">
        <f>SUM(G7,I7,K7)</f>
        <v>28556</v>
      </c>
      <c r="N7" s="7">
        <f>SUM(H7,J7,L7)</f>
        <v>4822200</v>
      </c>
      <c r="O7" s="8">
        <v>4920</v>
      </c>
      <c r="P7" s="8">
        <v>2427400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4920</v>
      </c>
      <c r="Z7" s="7">
        <f>SUM(P7+R7+T7+V7+X7)</f>
        <v>2427400</v>
      </c>
      <c r="AA7" s="12">
        <v>0</v>
      </c>
      <c r="AB7" s="12">
        <v>0</v>
      </c>
      <c r="AC7" s="12">
        <v>1560</v>
      </c>
      <c r="AD7" s="12">
        <v>272900</v>
      </c>
      <c r="AE7" s="12">
        <v>1076</v>
      </c>
      <c r="AF7" s="12">
        <v>698000</v>
      </c>
      <c r="AG7" s="12">
        <v>0</v>
      </c>
      <c r="AH7" s="12">
        <v>0</v>
      </c>
      <c r="AI7" s="12">
        <v>0</v>
      </c>
      <c r="AJ7" s="12">
        <v>0</v>
      </c>
      <c r="AK7" s="12">
        <v>1992</v>
      </c>
      <c r="AL7" s="12">
        <v>953300</v>
      </c>
      <c r="AM7" s="20">
        <f>SUM(M7,Y7,AA7,AC7,AE7,AG7,AI7,AK7)</f>
        <v>38104</v>
      </c>
      <c r="AN7" s="20">
        <f>SUM(N7,Z7,AB7,AD7,AF7,AH7,AJ7,AL7)</f>
        <v>9173800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4952</v>
      </c>
      <c r="BH7" s="8">
        <v>1227900</v>
      </c>
      <c r="BI7" s="7">
        <f>SUM(AQ7,AY7,BA7,BC7,BE7,BG7)</f>
        <v>4952</v>
      </c>
      <c r="BJ7" s="7">
        <f>SUM(AR7,AZ7,BB7,BD7,BF7,BH7)</f>
        <v>1227900</v>
      </c>
      <c r="BK7" s="7">
        <f>SUM(AM7,BI7)</f>
        <v>43056</v>
      </c>
      <c r="BL7" s="7">
        <f>SUM(AN7,BJ7)</f>
        <v>10401700</v>
      </c>
    </row>
    <row r="8" spans="1:64" ht="20.25" x14ac:dyDescent="0.4">
      <c r="A8" s="14">
        <v>2</v>
      </c>
      <c r="B8" s="15" t="s">
        <v>44</v>
      </c>
      <c r="C8" s="8">
        <v>26188</v>
      </c>
      <c r="D8" s="8">
        <v>2424900</v>
      </c>
      <c r="E8" s="8">
        <v>3056</v>
      </c>
      <c r="F8" s="8">
        <v>1156600</v>
      </c>
      <c r="G8" s="19">
        <f t="shared" ref="G8:H53" si="0">SUM(C8,E8)</f>
        <v>29244</v>
      </c>
      <c r="H8" s="19">
        <f t="shared" si="0"/>
        <v>3581500</v>
      </c>
      <c r="I8" s="8">
        <v>0</v>
      </c>
      <c r="J8" s="8">
        <v>0</v>
      </c>
      <c r="K8" s="8">
        <v>1560</v>
      </c>
      <c r="L8" s="8">
        <v>439300</v>
      </c>
      <c r="M8" s="7">
        <f t="shared" ref="M8:N53" si="1">SUM(G8,I8,K8)</f>
        <v>30804</v>
      </c>
      <c r="N8" s="7">
        <f t="shared" si="1"/>
        <v>4020800</v>
      </c>
      <c r="O8" s="8">
        <v>2340</v>
      </c>
      <c r="P8" s="8">
        <v>2664800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2340</v>
      </c>
      <c r="Z8" s="7">
        <f t="shared" ref="Z8:Z53" si="3">SUM(P8+R8+T8+V8+X8)</f>
        <v>2664800</v>
      </c>
      <c r="AA8" s="12">
        <v>0</v>
      </c>
      <c r="AB8" s="12">
        <v>0</v>
      </c>
      <c r="AC8" s="12">
        <v>756</v>
      </c>
      <c r="AD8" s="12">
        <v>214300</v>
      </c>
      <c r="AE8" s="12">
        <v>1012</v>
      </c>
      <c r="AF8" s="12">
        <v>658500</v>
      </c>
      <c r="AG8" s="12">
        <v>0</v>
      </c>
      <c r="AH8" s="12">
        <v>0</v>
      </c>
      <c r="AI8" s="12">
        <v>0</v>
      </c>
      <c r="AJ8" s="12">
        <v>0</v>
      </c>
      <c r="AK8" s="12">
        <v>1580</v>
      </c>
      <c r="AL8" s="12">
        <v>1096500</v>
      </c>
      <c r="AM8" s="20">
        <f t="shared" ref="AM8:AN53" si="4">SUM(M8,Y8,AA8,AC8,AE8,AG8,AI8,AK8)</f>
        <v>36492</v>
      </c>
      <c r="AN8" s="20">
        <f t="shared" ref="AN8:AN52" si="5">SUM(N8+Z8+AB8+AD8+AF8+AH8+AJ8+AL8)</f>
        <v>8654900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5932</v>
      </c>
      <c r="BH8" s="8">
        <v>1932700</v>
      </c>
      <c r="BI8" s="7">
        <f t="shared" ref="BI8:BJ53" si="7">SUM(AQ8,AY8,BA8,BC8,BE8,BG8)</f>
        <v>5932</v>
      </c>
      <c r="BJ8" s="7">
        <f t="shared" si="7"/>
        <v>1932700</v>
      </c>
      <c r="BK8" s="7">
        <f t="shared" ref="BK8:BL53" si="8">SUM(AM8,BI8)</f>
        <v>42424</v>
      </c>
      <c r="BL8" s="7">
        <f t="shared" si="8"/>
        <v>10587600</v>
      </c>
    </row>
    <row r="9" spans="1:64" ht="20.25" x14ac:dyDescent="0.4">
      <c r="A9" s="14">
        <v>3</v>
      </c>
      <c r="B9" s="15" t="s">
        <v>45</v>
      </c>
      <c r="C9" s="8">
        <v>6840</v>
      </c>
      <c r="D9" s="8">
        <v>904000</v>
      </c>
      <c r="E9" s="8">
        <v>832</v>
      </c>
      <c r="F9" s="8">
        <v>446600</v>
      </c>
      <c r="G9" s="19">
        <f t="shared" si="0"/>
        <v>7672</v>
      </c>
      <c r="H9" s="19">
        <f t="shared" si="0"/>
        <v>1350600</v>
      </c>
      <c r="I9" s="8">
        <v>0</v>
      </c>
      <c r="J9" s="8">
        <v>0</v>
      </c>
      <c r="K9" s="8">
        <v>320</v>
      </c>
      <c r="L9" s="8">
        <v>1423200</v>
      </c>
      <c r="M9" s="7">
        <f t="shared" si="1"/>
        <v>7992</v>
      </c>
      <c r="N9" s="7">
        <f t="shared" si="1"/>
        <v>2773800</v>
      </c>
      <c r="O9" s="8">
        <v>464</v>
      </c>
      <c r="P9" s="8">
        <v>323200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464</v>
      </c>
      <c r="Z9" s="7">
        <f t="shared" si="3"/>
        <v>323200</v>
      </c>
      <c r="AA9" s="12">
        <v>0</v>
      </c>
      <c r="AB9" s="12">
        <v>0</v>
      </c>
      <c r="AC9" s="12">
        <v>156</v>
      </c>
      <c r="AD9" s="12">
        <v>45700</v>
      </c>
      <c r="AE9" s="12">
        <v>300</v>
      </c>
      <c r="AF9" s="12">
        <v>120600</v>
      </c>
      <c r="AG9" s="12">
        <v>0</v>
      </c>
      <c r="AH9" s="12">
        <v>0</v>
      </c>
      <c r="AI9" s="12">
        <v>0</v>
      </c>
      <c r="AJ9" s="12">
        <v>0</v>
      </c>
      <c r="AK9" s="12">
        <v>352</v>
      </c>
      <c r="AL9" s="12">
        <v>102100</v>
      </c>
      <c r="AM9" s="20">
        <f t="shared" si="4"/>
        <v>9264</v>
      </c>
      <c r="AN9" s="20">
        <f t="shared" si="5"/>
        <v>3365400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912</v>
      </c>
      <c r="BH9" s="8">
        <v>253300</v>
      </c>
      <c r="BI9" s="7">
        <f t="shared" si="7"/>
        <v>912</v>
      </c>
      <c r="BJ9" s="7">
        <f t="shared" si="7"/>
        <v>253300</v>
      </c>
      <c r="BK9" s="7">
        <f t="shared" si="8"/>
        <v>10176</v>
      </c>
      <c r="BL9" s="7">
        <f t="shared" si="8"/>
        <v>3618700</v>
      </c>
    </row>
    <row r="10" spans="1:64" ht="20.25" x14ac:dyDescent="0.4">
      <c r="A10" s="14">
        <v>4</v>
      </c>
      <c r="B10" s="15" t="s">
        <v>46</v>
      </c>
      <c r="C10" s="9">
        <v>10072</v>
      </c>
      <c r="D10" s="9">
        <v>595100</v>
      </c>
      <c r="E10" s="9">
        <v>788</v>
      </c>
      <c r="F10" s="9">
        <v>93900</v>
      </c>
      <c r="G10" s="19">
        <f t="shared" si="0"/>
        <v>10860</v>
      </c>
      <c r="H10" s="19">
        <f t="shared" si="0"/>
        <v>689000</v>
      </c>
      <c r="I10" s="9">
        <v>0</v>
      </c>
      <c r="J10" s="9">
        <v>0</v>
      </c>
      <c r="K10" s="9">
        <v>768</v>
      </c>
      <c r="L10" s="9">
        <v>83300</v>
      </c>
      <c r="M10" s="7">
        <f t="shared" si="1"/>
        <v>11628</v>
      </c>
      <c r="N10" s="7">
        <f t="shared" si="1"/>
        <v>772300</v>
      </c>
      <c r="O10" s="9">
        <v>880</v>
      </c>
      <c r="P10" s="9">
        <v>416700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880</v>
      </c>
      <c r="Z10" s="7">
        <f t="shared" si="3"/>
        <v>416700</v>
      </c>
      <c r="AA10" s="12">
        <v>0</v>
      </c>
      <c r="AB10" s="12">
        <v>0</v>
      </c>
      <c r="AC10" s="12">
        <v>244</v>
      </c>
      <c r="AD10" s="12">
        <v>84000</v>
      </c>
      <c r="AE10" s="12">
        <v>432</v>
      </c>
      <c r="AF10" s="12">
        <v>172000</v>
      </c>
      <c r="AG10" s="12">
        <v>0</v>
      </c>
      <c r="AH10" s="12">
        <v>0</v>
      </c>
      <c r="AI10" s="12">
        <v>0</v>
      </c>
      <c r="AJ10" s="12">
        <v>0</v>
      </c>
      <c r="AK10" s="12">
        <v>732</v>
      </c>
      <c r="AL10" s="12">
        <v>234400</v>
      </c>
      <c r="AM10" s="20">
        <f t="shared" si="4"/>
        <v>13916</v>
      </c>
      <c r="AN10" s="20">
        <f t="shared" si="5"/>
        <v>1679400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1604</v>
      </c>
      <c r="BH10" s="9">
        <v>271000</v>
      </c>
      <c r="BI10" s="7">
        <f t="shared" si="7"/>
        <v>1604</v>
      </c>
      <c r="BJ10" s="7">
        <f t="shared" si="7"/>
        <v>271000</v>
      </c>
      <c r="BK10" s="7">
        <f t="shared" si="8"/>
        <v>15520</v>
      </c>
      <c r="BL10" s="7">
        <f t="shared" si="8"/>
        <v>1950400</v>
      </c>
    </row>
    <row r="11" spans="1:64" ht="20.25" x14ac:dyDescent="0.4">
      <c r="A11" s="14">
        <v>5</v>
      </c>
      <c r="B11" s="15" t="s">
        <v>47</v>
      </c>
      <c r="C11" s="8">
        <v>896</v>
      </c>
      <c r="D11" s="8">
        <v>126200</v>
      </c>
      <c r="E11" s="8">
        <v>100</v>
      </c>
      <c r="F11" s="8">
        <v>23100</v>
      </c>
      <c r="G11" s="19">
        <f t="shared" si="0"/>
        <v>996</v>
      </c>
      <c r="H11" s="19">
        <f t="shared" si="0"/>
        <v>149300</v>
      </c>
      <c r="I11" s="8">
        <v>0</v>
      </c>
      <c r="J11" s="8">
        <v>0</v>
      </c>
      <c r="K11" s="8">
        <v>40</v>
      </c>
      <c r="L11" s="8">
        <v>7700</v>
      </c>
      <c r="M11" s="7">
        <f t="shared" si="1"/>
        <v>1036</v>
      </c>
      <c r="N11" s="7">
        <f t="shared" si="1"/>
        <v>157000</v>
      </c>
      <c r="O11" s="8">
        <v>116</v>
      </c>
      <c r="P11" s="8">
        <v>40900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116</v>
      </c>
      <c r="Z11" s="7">
        <f t="shared" si="3"/>
        <v>40900</v>
      </c>
      <c r="AA11" s="12">
        <v>0</v>
      </c>
      <c r="AB11" s="12">
        <v>0</v>
      </c>
      <c r="AC11" s="12">
        <v>16</v>
      </c>
      <c r="AD11" s="12">
        <v>7400</v>
      </c>
      <c r="AE11" s="12">
        <v>24</v>
      </c>
      <c r="AF11" s="12">
        <v>46600</v>
      </c>
      <c r="AG11" s="12">
        <v>0</v>
      </c>
      <c r="AH11" s="12">
        <v>0</v>
      </c>
      <c r="AI11" s="12">
        <v>0</v>
      </c>
      <c r="AJ11" s="12">
        <v>0</v>
      </c>
      <c r="AK11" s="12">
        <v>80</v>
      </c>
      <c r="AL11" s="12">
        <v>63800</v>
      </c>
      <c r="AM11" s="20">
        <f t="shared" si="4"/>
        <v>1272</v>
      </c>
      <c r="AN11" s="20">
        <f t="shared" si="5"/>
        <v>315700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152</v>
      </c>
      <c r="BH11" s="8">
        <v>76900</v>
      </c>
      <c r="BI11" s="7">
        <f t="shared" si="7"/>
        <v>152</v>
      </c>
      <c r="BJ11" s="7">
        <f t="shared" si="7"/>
        <v>76900</v>
      </c>
      <c r="BK11" s="7">
        <f t="shared" si="8"/>
        <v>1424</v>
      </c>
      <c r="BL11" s="7">
        <f t="shared" si="8"/>
        <v>392600</v>
      </c>
    </row>
    <row r="12" spans="1:64" ht="20.25" x14ac:dyDescent="0.4">
      <c r="A12" s="14">
        <v>6</v>
      </c>
      <c r="B12" s="15" t="s">
        <v>48</v>
      </c>
      <c r="C12" s="8">
        <v>256</v>
      </c>
      <c r="D12" s="8">
        <v>139000</v>
      </c>
      <c r="E12" s="8">
        <v>24</v>
      </c>
      <c r="F12" s="8">
        <v>1700</v>
      </c>
      <c r="G12" s="19">
        <f t="shared" si="0"/>
        <v>280</v>
      </c>
      <c r="H12" s="19">
        <f t="shared" si="0"/>
        <v>140700</v>
      </c>
      <c r="I12" s="8">
        <v>0</v>
      </c>
      <c r="J12" s="8">
        <v>0</v>
      </c>
      <c r="K12" s="8">
        <v>32</v>
      </c>
      <c r="L12" s="8">
        <v>28300</v>
      </c>
      <c r="M12" s="7">
        <f t="shared" si="1"/>
        <v>312</v>
      </c>
      <c r="N12" s="7">
        <f t="shared" si="1"/>
        <v>169000</v>
      </c>
      <c r="O12" s="8">
        <v>48</v>
      </c>
      <c r="P12" s="8">
        <v>271900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48</v>
      </c>
      <c r="Z12" s="7">
        <f t="shared" si="3"/>
        <v>271900</v>
      </c>
      <c r="AA12" s="12">
        <v>0</v>
      </c>
      <c r="AB12" s="12">
        <v>0</v>
      </c>
      <c r="AC12" s="12">
        <v>12</v>
      </c>
      <c r="AD12" s="12">
        <v>7700</v>
      </c>
      <c r="AE12" s="12">
        <v>24</v>
      </c>
      <c r="AF12" s="12">
        <v>84500</v>
      </c>
      <c r="AG12" s="12">
        <v>0</v>
      </c>
      <c r="AH12" s="12">
        <v>0</v>
      </c>
      <c r="AI12" s="12">
        <v>0</v>
      </c>
      <c r="AJ12" s="12">
        <v>0</v>
      </c>
      <c r="AK12" s="12">
        <v>32</v>
      </c>
      <c r="AL12" s="12">
        <v>35600</v>
      </c>
      <c r="AM12" s="20">
        <f t="shared" si="4"/>
        <v>428</v>
      </c>
      <c r="AN12" s="20">
        <f t="shared" si="5"/>
        <v>568700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8</v>
      </c>
      <c r="BH12" s="8">
        <v>104000</v>
      </c>
      <c r="BI12" s="7">
        <f t="shared" si="7"/>
        <v>8</v>
      </c>
      <c r="BJ12" s="7">
        <f t="shared" si="7"/>
        <v>104000</v>
      </c>
      <c r="BK12" s="7">
        <f t="shared" si="8"/>
        <v>436</v>
      </c>
      <c r="BL12" s="7">
        <f t="shared" si="8"/>
        <v>672700</v>
      </c>
    </row>
    <row r="13" spans="1:64" ht="20.25" x14ac:dyDescent="0.4">
      <c r="A13" s="14">
        <v>7</v>
      </c>
      <c r="B13" s="15" t="s">
        <v>49</v>
      </c>
      <c r="C13" s="8">
        <v>640</v>
      </c>
      <c r="D13" s="8">
        <v>7500</v>
      </c>
      <c r="E13" s="8">
        <v>52</v>
      </c>
      <c r="F13" s="8">
        <v>3300</v>
      </c>
      <c r="G13" s="19">
        <f t="shared" si="0"/>
        <v>692</v>
      </c>
      <c r="H13" s="19">
        <f t="shared" si="0"/>
        <v>10800</v>
      </c>
      <c r="I13" s="8">
        <v>0</v>
      </c>
      <c r="J13" s="8">
        <v>0</v>
      </c>
      <c r="K13" s="8">
        <v>24</v>
      </c>
      <c r="L13" s="8">
        <v>11900</v>
      </c>
      <c r="M13" s="7">
        <f t="shared" si="1"/>
        <v>716</v>
      </c>
      <c r="N13" s="7">
        <f t="shared" si="1"/>
        <v>22700</v>
      </c>
      <c r="O13" s="8">
        <v>52</v>
      </c>
      <c r="P13" s="8">
        <v>81100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52</v>
      </c>
      <c r="Z13" s="7">
        <f t="shared" si="3"/>
        <v>81100</v>
      </c>
      <c r="AA13" s="12">
        <v>0</v>
      </c>
      <c r="AB13" s="12">
        <v>0</v>
      </c>
      <c r="AC13" s="12">
        <v>12</v>
      </c>
      <c r="AD13" s="12">
        <v>2800</v>
      </c>
      <c r="AE13" s="12">
        <v>8</v>
      </c>
      <c r="AF13" s="12">
        <v>55900</v>
      </c>
      <c r="AG13" s="12">
        <v>0</v>
      </c>
      <c r="AH13" s="12">
        <v>0</v>
      </c>
      <c r="AI13" s="12">
        <v>0</v>
      </c>
      <c r="AJ13" s="12">
        <v>0</v>
      </c>
      <c r="AK13" s="12">
        <v>20</v>
      </c>
      <c r="AL13" s="12">
        <v>89700</v>
      </c>
      <c r="AM13" s="20">
        <f t="shared" si="4"/>
        <v>808</v>
      </c>
      <c r="AN13" s="20">
        <f t="shared" si="5"/>
        <v>252200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16</v>
      </c>
      <c r="BH13" s="8">
        <v>146200</v>
      </c>
      <c r="BI13" s="7">
        <f t="shared" si="7"/>
        <v>16</v>
      </c>
      <c r="BJ13" s="7">
        <f t="shared" si="7"/>
        <v>146200</v>
      </c>
      <c r="BK13" s="7">
        <f t="shared" si="8"/>
        <v>824</v>
      </c>
      <c r="BL13" s="7">
        <f t="shared" si="8"/>
        <v>398400</v>
      </c>
    </row>
    <row r="14" spans="1:64" ht="20.25" x14ac:dyDescent="0.4">
      <c r="A14" s="14">
        <v>8</v>
      </c>
      <c r="B14" s="15" t="s">
        <v>50</v>
      </c>
      <c r="C14" s="8">
        <v>1136</v>
      </c>
      <c r="D14" s="8">
        <v>108200</v>
      </c>
      <c r="E14" s="8">
        <v>412</v>
      </c>
      <c r="F14" s="8">
        <v>85400</v>
      </c>
      <c r="G14" s="19">
        <f t="shared" si="0"/>
        <v>1548</v>
      </c>
      <c r="H14" s="19">
        <f t="shared" si="0"/>
        <v>193600</v>
      </c>
      <c r="I14" s="8">
        <v>0</v>
      </c>
      <c r="J14" s="8">
        <v>0</v>
      </c>
      <c r="K14" s="8">
        <v>376</v>
      </c>
      <c r="L14" s="8">
        <v>119900</v>
      </c>
      <c r="M14" s="7">
        <f t="shared" si="1"/>
        <v>1924</v>
      </c>
      <c r="N14" s="7">
        <f t="shared" si="1"/>
        <v>313500</v>
      </c>
      <c r="O14" s="8">
        <v>356</v>
      </c>
      <c r="P14" s="8">
        <v>85100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356</v>
      </c>
      <c r="Z14" s="7">
        <f t="shared" si="3"/>
        <v>85100</v>
      </c>
      <c r="AA14" s="12">
        <v>0</v>
      </c>
      <c r="AB14" s="12">
        <v>0</v>
      </c>
      <c r="AC14" s="12">
        <v>40</v>
      </c>
      <c r="AD14" s="12">
        <v>17200</v>
      </c>
      <c r="AE14" s="12">
        <v>116</v>
      </c>
      <c r="AF14" s="12">
        <v>31600</v>
      </c>
      <c r="AG14" s="12">
        <v>0</v>
      </c>
      <c r="AH14" s="12">
        <v>0</v>
      </c>
      <c r="AI14" s="12">
        <v>0</v>
      </c>
      <c r="AJ14" s="12">
        <v>0</v>
      </c>
      <c r="AK14" s="12">
        <v>152</v>
      </c>
      <c r="AL14" s="12">
        <v>74600</v>
      </c>
      <c r="AM14" s="20">
        <f t="shared" si="4"/>
        <v>2588</v>
      </c>
      <c r="AN14" s="20">
        <f t="shared" si="5"/>
        <v>522000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624</v>
      </c>
      <c r="BH14" s="8">
        <v>313600</v>
      </c>
      <c r="BI14" s="7">
        <f t="shared" si="7"/>
        <v>624</v>
      </c>
      <c r="BJ14" s="7">
        <f t="shared" si="7"/>
        <v>313600</v>
      </c>
      <c r="BK14" s="7">
        <f t="shared" si="8"/>
        <v>3212</v>
      </c>
      <c r="BL14" s="7">
        <f t="shared" si="8"/>
        <v>835600</v>
      </c>
    </row>
    <row r="15" spans="1:64" ht="20.25" x14ac:dyDescent="0.4">
      <c r="A15" s="14">
        <v>9</v>
      </c>
      <c r="B15" s="15" t="s">
        <v>51</v>
      </c>
      <c r="C15" s="8">
        <v>2400</v>
      </c>
      <c r="D15" s="8">
        <v>84000</v>
      </c>
      <c r="E15" s="8">
        <v>336</v>
      </c>
      <c r="F15" s="8">
        <v>51400</v>
      </c>
      <c r="G15" s="19">
        <f t="shared" si="0"/>
        <v>2736</v>
      </c>
      <c r="H15" s="19">
        <f t="shared" si="0"/>
        <v>135400</v>
      </c>
      <c r="I15" s="8">
        <v>0</v>
      </c>
      <c r="J15" s="8">
        <v>0</v>
      </c>
      <c r="K15" s="8">
        <v>56</v>
      </c>
      <c r="L15" s="8">
        <v>23300</v>
      </c>
      <c r="M15" s="7">
        <f t="shared" si="1"/>
        <v>2792</v>
      </c>
      <c r="N15" s="7">
        <f t="shared" si="1"/>
        <v>158700</v>
      </c>
      <c r="O15" s="8">
        <v>148</v>
      </c>
      <c r="P15" s="8">
        <v>31900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148</v>
      </c>
      <c r="Z15" s="7">
        <f t="shared" si="3"/>
        <v>31900</v>
      </c>
      <c r="AA15" s="12">
        <v>0</v>
      </c>
      <c r="AB15" s="12">
        <v>0</v>
      </c>
      <c r="AC15" s="12">
        <v>44</v>
      </c>
      <c r="AD15" s="12">
        <v>11600</v>
      </c>
      <c r="AE15" s="12">
        <v>120</v>
      </c>
      <c r="AF15" s="12">
        <v>14600</v>
      </c>
      <c r="AG15" s="12">
        <v>0</v>
      </c>
      <c r="AH15" s="12">
        <v>0</v>
      </c>
      <c r="AI15" s="12">
        <v>0</v>
      </c>
      <c r="AJ15" s="12">
        <v>0</v>
      </c>
      <c r="AK15" s="12">
        <v>228</v>
      </c>
      <c r="AL15" s="12">
        <v>27900</v>
      </c>
      <c r="AM15" s="20">
        <f t="shared" si="4"/>
        <v>3332</v>
      </c>
      <c r="AN15" s="20">
        <f t="shared" si="5"/>
        <v>244700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508</v>
      </c>
      <c r="BH15" s="8">
        <v>59900</v>
      </c>
      <c r="BI15" s="7">
        <f t="shared" si="7"/>
        <v>508</v>
      </c>
      <c r="BJ15" s="7">
        <f t="shared" si="7"/>
        <v>59900</v>
      </c>
      <c r="BK15" s="7">
        <f t="shared" si="8"/>
        <v>3840</v>
      </c>
      <c r="BL15" s="7">
        <f t="shared" si="8"/>
        <v>304600</v>
      </c>
    </row>
    <row r="16" spans="1:64" ht="20.25" x14ac:dyDescent="0.4">
      <c r="A16" s="14">
        <v>10</v>
      </c>
      <c r="B16" s="15" t="s">
        <v>52</v>
      </c>
      <c r="C16" s="8">
        <v>32</v>
      </c>
      <c r="D16" s="8">
        <v>16500</v>
      </c>
      <c r="E16" s="8">
        <v>48</v>
      </c>
      <c r="F16" s="8">
        <v>35500</v>
      </c>
      <c r="G16" s="19">
        <f t="shared" si="0"/>
        <v>80</v>
      </c>
      <c r="H16" s="19">
        <f t="shared" si="0"/>
        <v>52000</v>
      </c>
      <c r="I16" s="8">
        <v>0</v>
      </c>
      <c r="J16" s="8">
        <v>0</v>
      </c>
      <c r="K16" s="8">
        <v>24</v>
      </c>
      <c r="L16" s="8">
        <v>7300</v>
      </c>
      <c r="M16" s="7">
        <f t="shared" si="1"/>
        <v>104</v>
      </c>
      <c r="N16" s="7">
        <f t="shared" si="1"/>
        <v>59300</v>
      </c>
      <c r="O16" s="8">
        <v>80</v>
      </c>
      <c r="P16" s="8">
        <v>63100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80</v>
      </c>
      <c r="Z16" s="7">
        <f t="shared" si="3"/>
        <v>63100</v>
      </c>
      <c r="AA16" s="12">
        <v>0</v>
      </c>
      <c r="AB16" s="12">
        <v>0</v>
      </c>
      <c r="AC16" s="12">
        <v>32</v>
      </c>
      <c r="AD16" s="12">
        <v>17100</v>
      </c>
      <c r="AE16" s="12">
        <v>64</v>
      </c>
      <c r="AF16" s="12">
        <v>43200</v>
      </c>
      <c r="AG16" s="12">
        <v>0</v>
      </c>
      <c r="AH16" s="12">
        <v>0</v>
      </c>
      <c r="AI16" s="12">
        <v>0</v>
      </c>
      <c r="AJ16" s="12">
        <v>0</v>
      </c>
      <c r="AK16" s="12">
        <v>48</v>
      </c>
      <c r="AL16" s="12">
        <v>37700</v>
      </c>
      <c r="AM16" s="20">
        <f t="shared" si="4"/>
        <v>328</v>
      </c>
      <c r="AN16" s="20">
        <f t="shared" si="5"/>
        <v>220400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72</v>
      </c>
      <c r="BH16" s="8">
        <v>59700</v>
      </c>
      <c r="BI16" s="7">
        <f t="shared" si="7"/>
        <v>72</v>
      </c>
      <c r="BJ16" s="7">
        <f t="shared" si="7"/>
        <v>59700</v>
      </c>
      <c r="BK16" s="7">
        <f t="shared" si="8"/>
        <v>400</v>
      </c>
      <c r="BL16" s="7">
        <f t="shared" si="8"/>
        <v>280100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32</v>
      </c>
      <c r="D18" s="8">
        <v>3300</v>
      </c>
      <c r="E18" s="8">
        <v>24</v>
      </c>
      <c r="F18" s="8">
        <v>13900</v>
      </c>
      <c r="G18" s="19">
        <f t="shared" si="0"/>
        <v>56</v>
      </c>
      <c r="H18" s="19">
        <f t="shared" si="0"/>
        <v>17200</v>
      </c>
      <c r="I18" s="8">
        <v>0</v>
      </c>
      <c r="J18" s="8">
        <v>0</v>
      </c>
      <c r="K18" s="8">
        <v>8</v>
      </c>
      <c r="L18" s="8">
        <v>12300</v>
      </c>
      <c r="M18" s="7">
        <f t="shared" si="1"/>
        <v>64</v>
      </c>
      <c r="N18" s="7">
        <f t="shared" si="1"/>
        <v>29500</v>
      </c>
      <c r="O18" s="8">
        <v>32</v>
      </c>
      <c r="P18" s="8">
        <v>13000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32</v>
      </c>
      <c r="Z18" s="7">
        <f t="shared" si="3"/>
        <v>13000</v>
      </c>
      <c r="AA18" s="12">
        <v>0</v>
      </c>
      <c r="AB18" s="12">
        <v>0</v>
      </c>
      <c r="AC18" s="12">
        <v>0</v>
      </c>
      <c r="AD18" s="12">
        <v>0</v>
      </c>
      <c r="AE18" s="12">
        <v>16</v>
      </c>
      <c r="AF18" s="12">
        <v>22300</v>
      </c>
      <c r="AG18" s="12">
        <v>0</v>
      </c>
      <c r="AH18" s="12">
        <v>0</v>
      </c>
      <c r="AI18" s="12">
        <v>0</v>
      </c>
      <c r="AJ18" s="12">
        <v>0</v>
      </c>
      <c r="AK18" s="12">
        <v>32</v>
      </c>
      <c r="AL18" s="12">
        <v>29300</v>
      </c>
      <c r="AM18" s="20">
        <f t="shared" si="4"/>
        <v>144</v>
      </c>
      <c r="AN18" s="20">
        <f t="shared" si="5"/>
        <v>94100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8</v>
      </c>
      <c r="BH18" s="8">
        <v>20200</v>
      </c>
      <c r="BI18" s="7">
        <f t="shared" si="7"/>
        <v>8</v>
      </c>
      <c r="BJ18" s="7">
        <f t="shared" si="7"/>
        <v>20200</v>
      </c>
      <c r="BK18" s="7">
        <f t="shared" si="8"/>
        <v>152</v>
      </c>
      <c r="BL18" s="7">
        <f t="shared" si="8"/>
        <v>114300</v>
      </c>
    </row>
    <row r="19" spans="1:64" ht="20.25" x14ac:dyDescent="0.4">
      <c r="A19" s="14">
        <v>13</v>
      </c>
      <c r="B19" s="15" t="s">
        <v>55</v>
      </c>
      <c r="C19" s="8">
        <v>492</v>
      </c>
      <c r="D19" s="8">
        <v>308900</v>
      </c>
      <c r="E19" s="8">
        <v>64</v>
      </c>
      <c r="F19" s="8">
        <v>28500</v>
      </c>
      <c r="G19" s="19">
        <f t="shared" si="0"/>
        <v>556</v>
      </c>
      <c r="H19" s="19">
        <f t="shared" si="0"/>
        <v>337400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556</v>
      </c>
      <c r="N19" s="7">
        <f t="shared" si="1"/>
        <v>337400</v>
      </c>
      <c r="O19" s="8">
        <v>124</v>
      </c>
      <c r="P19" s="8">
        <v>248600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124</v>
      </c>
      <c r="Z19" s="7">
        <f t="shared" si="3"/>
        <v>248600</v>
      </c>
      <c r="AA19" s="12">
        <v>0</v>
      </c>
      <c r="AB19" s="12">
        <v>0</v>
      </c>
      <c r="AC19" s="12">
        <v>20</v>
      </c>
      <c r="AD19" s="12">
        <v>11900</v>
      </c>
      <c r="AE19" s="12">
        <v>20</v>
      </c>
      <c r="AF19" s="12">
        <v>126800</v>
      </c>
      <c r="AG19" s="12">
        <v>0</v>
      </c>
      <c r="AH19" s="12">
        <v>0</v>
      </c>
      <c r="AI19" s="12">
        <v>0</v>
      </c>
      <c r="AJ19" s="12">
        <v>0</v>
      </c>
      <c r="AK19" s="12">
        <v>40</v>
      </c>
      <c r="AL19" s="12">
        <v>138600</v>
      </c>
      <c r="AM19" s="20">
        <f t="shared" si="4"/>
        <v>760</v>
      </c>
      <c r="AN19" s="20">
        <f t="shared" si="5"/>
        <v>863300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232</v>
      </c>
      <c r="BH19" s="8">
        <v>46200</v>
      </c>
      <c r="BI19" s="7">
        <f t="shared" si="7"/>
        <v>232</v>
      </c>
      <c r="BJ19" s="7">
        <f t="shared" si="7"/>
        <v>46200</v>
      </c>
      <c r="BK19" s="7">
        <f t="shared" si="8"/>
        <v>992</v>
      </c>
      <c r="BL19" s="7">
        <f t="shared" si="8"/>
        <v>909500</v>
      </c>
    </row>
    <row r="20" spans="1:64" ht="20.25" x14ac:dyDescent="0.4">
      <c r="A20" s="14">
        <v>14</v>
      </c>
      <c r="B20" s="15" t="s">
        <v>56</v>
      </c>
      <c r="C20" s="8">
        <v>9544</v>
      </c>
      <c r="D20" s="8">
        <v>484600</v>
      </c>
      <c r="E20" s="8">
        <v>1140</v>
      </c>
      <c r="F20" s="8">
        <v>129900</v>
      </c>
      <c r="G20" s="19">
        <f t="shared" si="0"/>
        <v>10684</v>
      </c>
      <c r="H20" s="19">
        <f t="shared" si="0"/>
        <v>614500</v>
      </c>
      <c r="I20" s="8">
        <v>0</v>
      </c>
      <c r="J20" s="8">
        <v>0</v>
      </c>
      <c r="K20" s="8">
        <v>360</v>
      </c>
      <c r="L20" s="8">
        <v>72600</v>
      </c>
      <c r="M20" s="7">
        <f t="shared" si="1"/>
        <v>11044</v>
      </c>
      <c r="N20" s="7">
        <f t="shared" si="1"/>
        <v>687100</v>
      </c>
      <c r="O20" s="8">
        <v>1228</v>
      </c>
      <c r="P20" s="8">
        <v>721200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1228</v>
      </c>
      <c r="Z20" s="7">
        <f t="shared" si="3"/>
        <v>721200</v>
      </c>
      <c r="AA20" s="12">
        <v>0</v>
      </c>
      <c r="AB20" s="12">
        <v>0</v>
      </c>
      <c r="AC20" s="12">
        <v>104</v>
      </c>
      <c r="AD20" s="12">
        <v>52200</v>
      </c>
      <c r="AE20" s="12">
        <v>168</v>
      </c>
      <c r="AF20" s="12">
        <v>100700</v>
      </c>
      <c r="AG20" s="12">
        <v>0</v>
      </c>
      <c r="AH20" s="12">
        <v>0</v>
      </c>
      <c r="AI20" s="12">
        <v>0</v>
      </c>
      <c r="AJ20" s="12">
        <v>0</v>
      </c>
      <c r="AK20" s="12">
        <v>740</v>
      </c>
      <c r="AL20" s="12">
        <v>132800</v>
      </c>
      <c r="AM20" s="20">
        <f t="shared" si="4"/>
        <v>13284</v>
      </c>
      <c r="AN20" s="20">
        <f t="shared" si="5"/>
        <v>1694000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2292</v>
      </c>
      <c r="BH20" s="8">
        <v>332200</v>
      </c>
      <c r="BI20" s="7">
        <f t="shared" si="7"/>
        <v>2292</v>
      </c>
      <c r="BJ20" s="7">
        <f t="shared" si="7"/>
        <v>332200</v>
      </c>
      <c r="BK20" s="7">
        <f t="shared" si="8"/>
        <v>15576</v>
      </c>
      <c r="BL20" s="7">
        <f t="shared" si="8"/>
        <v>2026200</v>
      </c>
    </row>
    <row r="21" spans="1:64" ht="20.25" x14ac:dyDescent="0.4">
      <c r="A21" s="14">
        <v>15</v>
      </c>
      <c r="B21" s="15" t="s">
        <v>57</v>
      </c>
      <c r="C21" s="8">
        <v>160</v>
      </c>
      <c r="D21" s="8">
        <v>82100</v>
      </c>
      <c r="E21" s="8">
        <v>24</v>
      </c>
      <c r="F21" s="8">
        <v>8700</v>
      </c>
      <c r="G21" s="19">
        <f t="shared" si="0"/>
        <v>184</v>
      </c>
      <c r="H21" s="19">
        <f t="shared" si="0"/>
        <v>90800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184</v>
      </c>
      <c r="N21" s="7">
        <f t="shared" si="1"/>
        <v>90800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24</v>
      </c>
      <c r="AD21" s="12">
        <v>11300</v>
      </c>
      <c r="AE21" s="12">
        <v>20</v>
      </c>
      <c r="AF21" s="12">
        <v>227900</v>
      </c>
      <c r="AG21" s="12">
        <v>0</v>
      </c>
      <c r="AH21" s="12">
        <v>0</v>
      </c>
      <c r="AI21" s="12">
        <v>0</v>
      </c>
      <c r="AJ21" s="12">
        <v>0</v>
      </c>
      <c r="AK21" s="12">
        <v>36</v>
      </c>
      <c r="AL21" s="12">
        <v>305300</v>
      </c>
      <c r="AM21" s="20">
        <f t="shared" si="4"/>
        <v>264</v>
      </c>
      <c r="AN21" s="20">
        <f t="shared" si="5"/>
        <v>635300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32</v>
      </c>
      <c r="BH21" s="8">
        <v>363000</v>
      </c>
      <c r="BI21" s="7">
        <f t="shared" si="7"/>
        <v>32</v>
      </c>
      <c r="BJ21" s="7">
        <f t="shared" si="7"/>
        <v>363000</v>
      </c>
      <c r="BK21" s="7">
        <f t="shared" si="8"/>
        <v>296</v>
      </c>
      <c r="BL21" s="7">
        <f t="shared" si="8"/>
        <v>998300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640</v>
      </c>
      <c r="D23" s="8">
        <v>12000</v>
      </c>
      <c r="E23" s="8">
        <v>56</v>
      </c>
      <c r="F23" s="8">
        <v>10700</v>
      </c>
      <c r="G23" s="19">
        <f t="shared" si="0"/>
        <v>696</v>
      </c>
      <c r="H23" s="19">
        <f t="shared" si="0"/>
        <v>22700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696</v>
      </c>
      <c r="N23" s="7">
        <f t="shared" si="1"/>
        <v>22700</v>
      </c>
      <c r="O23" s="8">
        <v>36</v>
      </c>
      <c r="P23" s="8">
        <v>19200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36</v>
      </c>
      <c r="Z23" s="7">
        <f t="shared" si="3"/>
        <v>19200</v>
      </c>
      <c r="AA23" s="12">
        <v>0</v>
      </c>
      <c r="AB23" s="12">
        <v>0</v>
      </c>
      <c r="AC23" s="12">
        <v>8</v>
      </c>
      <c r="AD23" s="12">
        <v>900</v>
      </c>
      <c r="AE23" s="12">
        <v>12</v>
      </c>
      <c r="AF23" s="12">
        <v>1800</v>
      </c>
      <c r="AG23" s="12">
        <v>0</v>
      </c>
      <c r="AH23" s="12">
        <v>0</v>
      </c>
      <c r="AI23" s="12">
        <v>0</v>
      </c>
      <c r="AJ23" s="12">
        <v>0</v>
      </c>
      <c r="AK23" s="12">
        <v>20</v>
      </c>
      <c r="AL23" s="12">
        <v>3700</v>
      </c>
      <c r="AM23" s="20">
        <f t="shared" si="4"/>
        <v>772</v>
      </c>
      <c r="AN23" s="20">
        <f t="shared" si="5"/>
        <v>48300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8</v>
      </c>
      <c r="BH23" s="8">
        <v>31700</v>
      </c>
      <c r="BI23" s="7">
        <f t="shared" si="7"/>
        <v>8</v>
      </c>
      <c r="BJ23" s="7">
        <f t="shared" si="7"/>
        <v>31700</v>
      </c>
      <c r="BK23" s="7">
        <f t="shared" si="8"/>
        <v>780</v>
      </c>
      <c r="BL23" s="7">
        <f t="shared" si="8"/>
        <v>80000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408</v>
      </c>
      <c r="D27" s="8">
        <v>60600</v>
      </c>
      <c r="E27" s="8">
        <v>108</v>
      </c>
      <c r="F27" s="8">
        <v>15100</v>
      </c>
      <c r="G27" s="19">
        <f t="shared" si="0"/>
        <v>516</v>
      </c>
      <c r="H27" s="19">
        <f t="shared" si="0"/>
        <v>75700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516</v>
      </c>
      <c r="N27" s="7">
        <f t="shared" si="1"/>
        <v>75700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4</v>
      </c>
      <c r="AD27" s="12">
        <v>3700</v>
      </c>
      <c r="AE27" s="12">
        <v>16</v>
      </c>
      <c r="AF27" s="12">
        <v>1600</v>
      </c>
      <c r="AG27" s="12">
        <v>0</v>
      </c>
      <c r="AH27" s="12">
        <v>0</v>
      </c>
      <c r="AI27" s="12">
        <v>0</v>
      </c>
      <c r="AJ27" s="12">
        <v>0</v>
      </c>
      <c r="AK27" s="12">
        <v>68</v>
      </c>
      <c r="AL27" s="12">
        <v>11600</v>
      </c>
      <c r="AM27" s="20">
        <f t="shared" si="4"/>
        <v>604</v>
      </c>
      <c r="AN27" s="20">
        <f t="shared" si="5"/>
        <v>92600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248</v>
      </c>
      <c r="BH27" s="8">
        <v>126700</v>
      </c>
      <c r="BI27" s="7">
        <f t="shared" si="7"/>
        <v>248</v>
      </c>
      <c r="BJ27" s="7">
        <f t="shared" si="7"/>
        <v>126700</v>
      </c>
      <c r="BK27" s="7">
        <f t="shared" si="8"/>
        <v>852</v>
      </c>
      <c r="BL27" s="7">
        <f t="shared" si="8"/>
        <v>219300</v>
      </c>
    </row>
    <row r="28" spans="1:64" ht="20.25" x14ac:dyDescent="0.4">
      <c r="A28" s="14">
        <v>22</v>
      </c>
      <c r="B28" s="15" t="s">
        <v>64</v>
      </c>
      <c r="C28" s="8">
        <v>1224</v>
      </c>
      <c r="D28" s="8">
        <v>83200</v>
      </c>
      <c r="E28" s="8">
        <v>20</v>
      </c>
      <c r="F28" s="8">
        <v>13400</v>
      </c>
      <c r="G28" s="19">
        <f t="shared" si="0"/>
        <v>1244</v>
      </c>
      <c r="H28" s="19">
        <f t="shared" si="0"/>
        <v>96600</v>
      </c>
      <c r="I28" s="8">
        <v>0</v>
      </c>
      <c r="J28" s="8">
        <v>0</v>
      </c>
      <c r="K28" s="8">
        <v>20</v>
      </c>
      <c r="L28" s="8">
        <v>2400</v>
      </c>
      <c r="M28" s="7">
        <f t="shared" si="1"/>
        <v>1264</v>
      </c>
      <c r="N28" s="7">
        <f t="shared" si="1"/>
        <v>99000</v>
      </c>
      <c r="O28" s="8">
        <v>136</v>
      </c>
      <c r="P28" s="8">
        <v>8800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136</v>
      </c>
      <c r="Z28" s="7">
        <f t="shared" si="3"/>
        <v>8800</v>
      </c>
      <c r="AA28" s="12">
        <v>0</v>
      </c>
      <c r="AB28" s="12">
        <v>0</v>
      </c>
      <c r="AC28" s="12">
        <v>0</v>
      </c>
      <c r="AD28" s="12">
        <v>0</v>
      </c>
      <c r="AE28" s="12">
        <v>96</v>
      </c>
      <c r="AF28" s="12">
        <v>5800</v>
      </c>
      <c r="AG28" s="12">
        <v>0</v>
      </c>
      <c r="AH28" s="12">
        <v>0</v>
      </c>
      <c r="AI28" s="12">
        <v>0</v>
      </c>
      <c r="AJ28" s="12">
        <v>0</v>
      </c>
      <c r="AK28" s="12">
        <v>96</v>
      </c>
      <c r="AL28" s="12">
        <v>7400</v>
      </c>
      <c r="AM28" s="20">
        <f t="shared" si="4"/>
        <v>1592</v>
      </c>
      <c r="AN28" s="20">
        <f t="shared" si="5"/>
        <v>121000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480</v>
      </c>
      <c r="BH28" s="8">
        <v>22000</v>
      </c>
      <c r="BI28" s="7">
        <f t="shared" si="7"/>
        <v>480</v>
      </c>
      <c r="BJ28" s="7">
        <f t="shared" si="7"/>
        <v>22000</v>
      </c>
      <c r="BK28" s="7">
        <f t="shared" si="8"/>
        <v>2072</v>
      </c>
      <c r="BL28" s="7">
        <f t="shared" si="8"/>
        <v>143000</v>
      </c>
    </row>
    <row r="29" spans="1:64" ht="20.25" x14ac:dyDescent="0.4">
      <c r="A29" s="14">
        <v>23</v>
      </c>
      <c r="B29" s="15" t="s">
        <v>65</v>
      </c>
      <c r="C29" s="8">
        <v>16</v>
      </c>
      <c r="D29" s="8">
        <v>20000</v>
      </c>
      <c r="E29" s="8">
        <v>32</v>
      </c>
      <c r="F29" s="8">
        <v>21700</v>
      </c>
      <c r="G29" s="19">
        <f t="shared" si="0"/>
        <v>48</v>
      </c>
      <c r="H29" s="19">
        <f t="shared" si="0"/>
        <v>41700</v>
      </c>
      <c r="I29" s="8">
        <v>0</v>
      </c>
      <c r="J29" s="8">
        <v>0</v>
      </c>
      <c r="K29" s="8">
        <v>8</v>
      </c>
      <c r="L29" s="8">
        <v>4100</v>
      </c>
      <c r="M29" s="7">
        <f t="shared" si="1"/>
        <v>56</v>
      </c>
      <c r="N29" s="7">
        <f t="shared" si="1"/>
        <v>45800</v>
      </c>
      <c r="O29" s="8">
        <v>64</v>
      </c>
      <c r="P29" s="8">
        <v>529500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64</v>
      </c>
      <c r="Z29" s="7">
        <f t="shared" si="3"/>
        <v>529500</v>
      </c>
      <c r="AA29" s="12">
        <v>0</v>
      </c>
      <c r="AB29" s="12">
        <v>0</v>
      </c>
      <c r="AC29" s="12">
        <v>16</v>
      </c>
      <c r="AD29" s="12">
        <v>1400</v>
      </c>
      <c r="AE29" s="12">
        <v>16</v>
      </c>
      <c r="AF29" s="12">
        <v>1500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152</v>
      </c>
      <c r="AN29" s="20">
        <f t="shared" si="5"/>
        <v>578200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152</v>
      </c>
      <c r="BL29" s="7">
        <f t="shared" si="8"/>
        <v>578200</v>
      </c>
    </row>
    <row r="30" spans="1:64" ht="24.75" customHeight="1" x14ac:dyDescent="0.4">
      <c r="A30" s="14">
        <v>24</v>
      </c>
      <c r="B30" s="15" t="s">
        <v>66</v>
      </c>
      <c r="C30" s="8">
        <v>32</v>
      </c>
      <c r="D30" s="8">
        <v>50000</v>
      </c>
      <c r="E30" s="8">
        <v>32</v>
      </c>
      <c r="F30" s="8">
        <v>18000</v>
      </c>
      <c r="G30" s="19">
        <f t="shared" si="0"/>
        <v>64</v>
      </c>
      <c r="H30" s="19">
        <f t="shared" si="0"/>
        <v>68000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64</v>
      </c>
      <c r="N30" s="7">
        <f t="shared" si="1"/>
        <v>68000</v>
      </c>
      <c r="O30" s="8">
        <v>16</v>
      </c>
      <c r="P30" s="8">
        <v>13000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16</v>
      </c>
      <c r="Z30" s="7">
        <f t="shared" si="3"/>
        <v>13000</v>
      </c>
      <c r="AA30" s="12">
        <v>0</v>
      </c>
      <c r="AB30" s="12">
        <v>0</v>
      </c>
      <c r="AC30" s="12">
        <v>0</v>
      </c>
      <c r="AD30" s="12">
        <v>0</v>
      </c>
      <c r="AE30" s="12">
        <v>16</v>
      </c>
      <c r="AF30" s="12">
        <v>22300</v>
      </c>
      <c r="AG30" s="12">
        <v>0</v>
      </c>
      <c r="AH30" s="12">
        <v>0</v>
      </c>
      <c r="AI30" s="12">
        <v>0</v>
      </c>
      <c r="AJ30" s="12">
        <v>0</v>
      </c>
      <c r="AK30" s="12">
        <v>16</v>
      </c>
      <c r="AL30" s="12">
        <v>17100</v>
      </c>
      <c r="AM30" s="20">
        <f t="shared" si="4"/>
        <v>112</v>
      </c>
      <c r="AN30" s="20">
        <f t="shared" si="5"/>
        <v>120400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16</v>
      </c>
      <c r="BH30" s="8">
        <v>118500</v>
      </c>
      <c r="BI30" s="7">
        <f t="shared" si="7"/>
        <v>16</v>
      </c>
      <c r="BJ30" s="7">
        <f t="shared" si="7"/>
        <v>118500</v>
      </c>
      <c r="BK30" s="7">
        <f t="shared" si="8"/>
        <v>128</v>
      </c>
      <c r="BL30" s="7">
        <f t="shared" si="8"/>
        <v>238900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32</v>
      </c>
      <c r="D32" s="8">
        <v>23300</v>
      </c>
      <c r="E32" s="8">
        <v>24</v>
      </c>
      <c r="F32" s="8">
        <v>17100</v>
      </c>
      <c r="G32" s="19">
        <f t="shared" si="0"/>
        <v>56</v>
      </c>
      <c r="H32" s="19">
        <f t="shared" si="0"/>
        <v>40400</v>
      </c>
      <c r="I32" s="8">
        <v>0</v>
      </c>
      <c r="J32" s="8">
        <v>0</v>
      </c>
      <c r="K32" s="8">
        <v>8</v>
      </c>
      <c r="L32" s="8">
        <v>15000</v>
      </c>
      <c r="M32" s="7">
        <f t="shared" si="1"/>
        <v>64</v>
      </c>
      <c r="N32" s="7">
        <f t="shared" si="1"/>
        <v>55400</v>
      </c>
      <c r="O32" s="8">
        <v>16</v>
      </c>
      <c r="P32" s="8">
        <v>11500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16</v>
      </c>
      <c r="Z32" s="7">
        <f t="shared" si="3"/>
        <v>11500</v>
      </c>
      <c r="AA32" s="12">
        <v>0</v>
      </c>
      <c r="AB32" s="12">
        <v>0</v>
      </c>
      <c r="AC32" s="12">
        <v>0</v>
      </c>
      <c r="AD32" s="12">
        <v>0</v>
      </c>
      <c r="AE32" s="12">
        <v>16</v>
      </c>
      <c r="AF32" s="12">
        <v>9900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96</v>
      </c>
      <c r="AN32" s="20">
        <f t="shared" si="5"/>
        <v>76800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8</v>
      </c>
      <c r="BH32" s="8">
        <v>6800</v>
      </c>
      <c r="BI32" s="7">
        <f t="shared" si="7"/>
        <v>8</v>
      </c>
      <c r="BJ32" s="7">
        <f t="shared" si="7"/>
        <v>6800</v>
      </c>
      <c r="BK32" s="7">
        <f t="shared" si="8"/>
        <v>104</v>
      </c>
      <c r="BL32" s="7">
        <f t="shared" si="8"/>
        <v>83600</v>
      </c>
    </row>
    <row r="33" spans="1:64" ht="20.25" x14ac:dyDescent="0.4">
      <c r="A33" s="14">
        <v>27</v>
      </c>
      <c r="B33" s="15" t="s">
        <v>69</v>
      </c>
      <c r="C33" s="8">
        <v>4544</v>
      </c>
      <c r="D33" s="8">
        <v>728900</v>
      </c>
      <c r="E33" s="8">
        <v>580</v>
      </c>
      <c r="F33" s="8">
        <v>132200</v>
      </c>
      <c r="G33" s="19">
        <f t="shared" si="0"/>
        <v>5124</v>
      </c>
      <c r="H33" s="19">
        <f t="shared" si="0"/>
        <v>861100</v>
      </c>
      <c r="I33" s="8">
        <v>0</v>
      </c>
      <c r="J33" s="8">
        <v>0</v>
      </c>
      <c r="K33" s="8">
        <v>160</v>
      </c>
      <c r="L33" s="8">
        <v>64600</v>
      </c>
      <c r="M33" s="7">
        <f t="shared" si="1"/>
        <v>5284</v>
      </c>
      <c r="N33" s="7">
        <f t="shared" si="1"/>
        <v>925700</v>
      </c>
      <c r="O33" s="8">
        <v>524</v>
      </c>
      <c r="P33" s="8">
        <v>378600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524</v>
      </c>
      <c r="Z33" s="7">
        <f t="shared" si="3"/>
        <v>378600</v>
      </c>
      <c r="AA33" s="12">
        <v>0</v>
      </c>
      <c r="AB33" s="12">
        <v>0</v>
      </c>
      <c r="AC33" s="12">
        <v>144</v>
      </c>
      <c r="AD33" s="12">
        <v>72200</v>
      </c>
      <c r="AE33" s="12">
        <v>172</v>
      </c>
      <c r="AF33" s="12">
        <v>109400</v>
      </c>
      <c r="AG33" s="12">
        <v>0</v>
      </c>
      <c r="AH33" s="12">
        <v>0</v>
      </c>
      <c r="AI33" s="12">
        <v>0</v>
      </c>
      <c r="AJ33" s="12">
        <v>0</v>
      </c>
      <c r="AK33" s="12">
        <v>700</v>
      </c>
      <c r="AL33" s="12">
        <v>191500</v>
      </c>
      <c r="AM33" s="20">
        <f t="shared" si="4"/>
        <v>6824</v>
      </c>
      <c r="AN33" s="20">
        <f t="shared" si="5"/>
        <v>1677400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1400</v>
      </c>
      <c r="BH33" s="8">
        <v>776800</v>
      </c>
      <c r="BI33" s="7">
        <f t="shared" si="7"/>
        <v>1400</v>
      </c>
      <c r="BJ33" s="7">
        <f t="shared" si="7"/>
        <v>776800</v>
      </c>
      <c r="BK33" s="7">
        <f t="shared" si="8"/>
        <v>8224</v>
      </c>
      <c r="BL33" s="7">
        <f t="shared" si="8"/>
        <v>2454200</v>
      </c>
    </row>
    <row r="34" spans="1:64" ht="20.25" x14ac:dyDescent="0.4">
      <c r="A34" s="14">
        <v>28</v>
      </c>
      <c r="B34" s="15" t="s">
        <v>70</v>
      </c>
      <c r="C34" s="8">
        <v>1004</v>
      </c>
      <c r="D34" s="8">
        <v>872900</v>
      </c>
      <c r="E34" s="8">
        <v>292</v>
      </c>
      <c r="F34" s="8">
        <v>280300</v>
      </c>
      <c r="G34" s="19">
        <f t="shared" si="0"/>
        <v>1296</v>
      </c>
      <c r="H34" s="19">
        <f t="shared" si="0"/>
        <v>1153200</v>
      </c>
      <c r="I34" s="8">
        <v>0</v>
      </c>
      <c r="J34" s="8">
        <v>0</v>
      </c>
      <c r="K34" s="8">
        <v>24</v>
      </c>
      <c r="L34" s="8">
        <v>2100</v>
      </c>
      <c r="M34" s="7">
        <f t="shared" si="1"/>
        <v>1320</v>
      </c>
      <c r="N34" s="7">
        <f t="shared" si="1"/>
        <v>1155300</v>
      </c>
      <c r="O34" s="8">
        <v>232</v>
      </c>
      <c r="P34" s="8">
        <v>189200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232</v>
      </c>
      <c r="Z34" s="7">
        <f t="shared" si="3"/>
        <v>189200</v>
      </c>
      <c r="AA34" s="12">
        <v>0</v>
      </c>
      <c r="AB34" s="12">
        <v>0</v>
      </c>
      <c r="AC34" s="12">
        <v>68</v>
      </c>
      <c r="AD34" s="12">
        <v>40600</v>
      </c>
      <c r="AE34" s="12">
        <v>52</v>
      </c>
      <c r="AF34" s="12">
        <v>246400</v>
      </c>
      <c r="AG34" s="12">
        <v>0</v>
      </c>
      <c r="AH34" s="12">
        <v>0</v>
      </c>
      <c r="AI34" s="12">
        <v>0</v>
      </c>
      <c r="AJ34" s="12">
        <v>0</v>
      </c>
      <c r="AK34" s="12">
        <v>120</v>
      </c>
      <c r="AL34" s="12">
        <v>246600</v>
      </c>
      <c r="AM34" s="20">
        <f t="shared" si="4"/>
        <v>1792</v>
      </c>
      <c r="AN34" s="20">
        <f t="shared" si="5"/>
        <v>1878100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416</v>
      </c>
      <c r="BH34" s="8">
        <v>71200</v>
      </c>
      <c r="BI34" s="7">
        <f t="shared" si="7"/>
        <v>416</v>
      </c>
      <c r="BJ34" s="7">
        <f t="shared" si="7"/>
        <v>71200</v>
      </c>
      <c r="BK34" s="7">
        <f t="shared" si="8"/>
        <v>2208</v>
      </c>
      <c r="BL34" s="7">
        <f t="shared" si="8"/>
        <v>1949300</v>
      </c>
    </row>
    <row r="35" spans="1:64" ht="20.25" x14ac:dyDescent="0.4">
      <c r="A35" s="14">
        <v>29</v>
      </c>
      <c r="B35" s="15" t="s">
        <v>71</v>
      </c>
      <c r="C35" s="8">
        <v>3816</v>
      </c>
      <c r="D35" s="8">
        <v>469900</v>
      </c>
      <c r="E35" s="8">
        <v>336</v>
      </c>
      <c r="F35" s="8">
        <v>234300</v>
      </c>
      <c r="G35" s="19">
        <f t="shared" si="0"/>
        <v>4152</v>
      </c>
      <c r="H35" s="19">
        <f t="shared" si="0"/>
        <v>704200</v>
      </c>
      <c r="I35" s="8">
        <v>0</v>
      </c>
      <c r="J35" s="8">
        <v>0</v>
      </c>
      <c r="K35" s="8">
        <v>16</v>
      </c>
      <c r="L35" s="8">
        <v>400</v>
      </c>
      <c r="M35" s="7">
        <f t="shared" si="1"/>
        <v>4168</v>
      </c>
      <c r="N35" s="7">
        <f t="shared" si="1"/>
        <v>704600</v>
      </c>
      <c r="O35" s="8">
        <v>240</v>
      </c>
      <c r="P35" s="8">
        <v>238734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240</v>
      </c>
      <c r="Z35" s="7">
        <f t="shared" si="3"/>
        <v>238734</v>
      </c>
      <c r="AA35" s="12">
        <v>0</v>
      </c>
      <c r="AB35" s="12">
        <v>0</v>
      </c>
      <c r="AC35" s="12">
        <v>52</v>
      </c>
      <c r="AD35" s="12">
        <v>64800</v>
      </c>
      <c r="AE35" s="12">
        <v>140</v>
      </c>
      <c r="AF35" s="12">
        <v>190900</v>
      </c>
      <c r="AG35" s="12">
        <v>0</v>
      </c>
      <c r="AH35" s="12">
        <v>0</v>
      </c>
      <c r="AI35" s="12">
        <v>0</v>
      </c>
      <c r="AJ35" s="12">
        <v>0</v>
      </c>
      <c r="AK35" s="12">
        <v>180</v>
      </c>
      <c r="AL35" s="12">
        <v>277500</v>
      </c>
      <c r="AM35" s="20">
        <f t="shared" si="4"/>
        <v>4780</v>
      </c>
      <c r="AN35" s="20">
        <f t="shared" si="5"/>
        <v>1476534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432</v>
      </c>
      <c r="BH35" s="8">
        <v>121000</v>
      </c>
      <c r="BI35" s="7">
        <f t="shared" si="7"/>
        <v>432</v>
      </c>
      <c r="BJ35" s="7">
        <f t="shared" si="7"/>
        <v>121000</v>
      </c>
      <c r="BK35" s="7">
        <f t="shared" si="8"/>
        <v>5212</v>
      </c>
      <c r="BL35" s="7">
        <f t="shared" si="8"/>
        <v>1597534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29488</v>
      </c>
      <c r="D40" s="8">
        <v>3741700</v>
      </c>
      <c r="E40" s="8">
        <v>1608</v>
      </c>
      <c r="F40" s="8">
        <v>297300</v>
      </c>
      <c r="G40" s="19">
        <f t="shared" si="0"/>
        <v>31096</v>
      </c>
      <c r="H40" s="19">
        <f t="shared" si="0"/>
        <v>4039000</v>
      </c>
      <c r="I40" s="8">
        <v>0</v>
      </c>
      <c r="J40" s="8">
        <v>0</v>
      </c>
      <c r="K40" s="8">
        <v>1444</v>
      </c>
      <c r="L40" s="8">
        <v>100500</v>
      </c>
      <c r="M40" s="7">
        <f t="shared" si="1"/>
        <v>32540</v>
      </c>
      <c r="N40" s="7">
        <f t="shared" si="1"/>
        <v>4139500</v>
      </c>
      <c r="O40" s="8">
        <v>4084</v>
      </c>
      <c r="P40" s="8">
        <v>864600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4084</v>
      </c>
      <c r="Z40" s="7">
        <f t="shared" si="3"/>
        <v>864600</v>
      </c>
      <c r="AA40" s="12">
        <v>0</v>
      </c>
      <c r="AB40" s="12">
        <v>0</v>
      </c>
      <c r="AC40" s="12">
        <v>832</v>
      </c>
      <c r="AD40" s="12">
        <v>164600</v>
      </c>
      <c r="AE40" s="12">
        <v>396</v>
      </c>
      <c r="AF40" s="12">
        <v>600500</v>
      </c>
      <c r="AG40" s="12">
        <v>0</v>
      </c>
      <c r="AH40" s="12">
        <v>0</v>
      </c>
      <c r="AI40" s="12">
        <v>0</v>
      </c>
      <c r="AJ40" s="12">
        <v>0</v>
      </c>
      <c r="AK40" s="12">
        <v>2232</v>
      </c>
      <c r="AL40" s="12">
        <v>691100</v>
      </c>
      <c r="AM40" s="20">
        <f t="shared" si="4"/>
        <v>40084</v>
      </c>
      <c r="AN40" s="20">
        <f t="shared" si="5"/>
        <v>6460300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2816</v>
      </c>
      <c r="BH40" s="8">
        <v>1269300</v>
      </c>
      <c r="BI40" s="7">
        <f t="shared" si="7"/>
        <v>2816</v>
      </c>
      <c r="BJ40" s="7">
        <f t="shared" si="7"/>
        <v>1269300</v>
      </c>
      <c r="BK40" s="7">
        <f t="shared" si="8"/>
        <v>42900</v>
      </c>
      <c r="BL40" s="7">
        <f t="shared" si="8"/>
        <v>7729600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1272</v>
      </c>
      <c r="F42" s="8">
        <v>92100</v>
      </c>
      <c r="G42" s="19">
        <f t="shared" si="0"/>
        <v>1272</v>
      </c>
      <c r="H42" s="19">
        <f t="shared" si="0"/>
        <v>92100</v>
      </c>
      <c r="I42" s="8">
        <v>0</v>
      </c>
      <c r="J42" s="8">
        <v>0</v>
      </c>
      <c r="K42" s="8">
        <v>72</v>
      </c>
      <c r="L42" s="8">
        <v>2500</v>
      </c>
      <c r="M42" s="7">
        <f t="shared" si="1"/>
        <v>1344</v>
      </c>
      <c r="N42" s="7">
        <f t="shared" si="1"/>
        <v>94600</v>
      </c>
      <c r="O42" s="8">
        <v>32</v>
      </c>
      <c r="P42" s="8">
        <v>700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32</v>
      </c>
      <c r="Z42" s="7">
        <f t="shared" si="3"/>
        <v>700</v>
      </c>
      <c r="AA42" s="12">
        <v>0</v>
      </c>
      <c r="AB42" s="12">
        <v>0</v>
      </c>
      <c r="AC42" s="12">
        <v>32</v>
      </c>
      <c r="AD42" s="12">
        <v>7800</v>
      </c>
      <c r="AE42" s="12">
        <v>12</v>
      </c>
      <c r="AF42" s="12">
        <v>17200</v>
      </c>
      <c r="AG42" s="12">
        <v>0</v>
      </c>
      <c r="AH42" s="12">
        <v>0</v>
      </c>
      <c r="AI42" s="12">
        <v>0</v>
      </c>
      <c r="AJ42" s="12">
        <v>0</v>
      </c>
      <c r="AK42" s="12">
        <v>12</v>
      </c>
      <c r="AL42" s="12">
        <v>16900</v>
      </c>
      <c r="AM42" s="20">
        <f t="shared" si="4"/>
        <v>1432</v>
      </c>
      <c r="AN42" s="20">
        <f t="shared" si="5"/>
        <v>137200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224</v>
      </c>
      <c r="BH42" s="8">
        <v>9800</v>
      </c>
      <c r="BI42" s="7">
        <f t="shared" si="7"/>
        <v>224</v>
      </c>
      <c r="BJ42" s="7">
        <f t="shared" si="7"/>
        <v>9800</v>
      </c>
      <c r="BK42" s="7">
        <f t="shared" si="8"/>
        <v>1656</v>
      </c>
      <c r="BL42" s="7">
        <f t="shared" si="8"/>
        <v>147000</v>
      </c>
    </row>
    <row r="43" spans="1:64" ht="20.25" x14ac:dyDescent="0.4">
      <c r="A43" s="14">
        <v>37</v>
      </c>
      <c r="B43" s="15" t="s">
        <v>79</v>
      </c>
      <c r="C43" s="8">
        <v>65072</v>
      </c>
      <c r="D43" s="8">
        <v>2606100</v>
      </c>
      <c r="E43" s="8">
        <v>240</v>
      </c>
      <c r="F43" s="8">
        <v>65800</v>
      </c>
      <c r="G43" s="19">
        <f t="shared" si="0"/>
        <v>65312</v>
      </c>
      <c r="H43" s="19">
        <f t="shared" si="0"/>
        <v>2671900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65312</v>
      </c>
      <c r="N43" s="7">
        <f t="shared" si="1"/>
        <v>2671900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65312</v>
      </c>
      <c r="AN43" s="20">
        <f t="shared" si="5"/>
        <v>2671900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2252</v>
      </c>
      <c r="BH43" s="8">
        <v>423600</v>
      </c>
      <c r="BI43" s="7">
        <f t="shared" si="7"/>
        <v>2252</v>
      </c>
      <c r="BJ43" s="7">
        <f t="shared" si="7"/>
        <v>423600</v>
      </c>
      <c r="BK43" s="7">
        <f t="shared" si="8"/>
        <v>67564</v>
      </c>
      <c r="BL43" s="7">
        <f t="shared" si="8"/>
        <v>3095500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0.25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12</v>
      </c>
      <c r="P45" s="8">
        <v>220000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12</v>
      </c>
      <c r="Z45" s="7">
        <f t="shared" si="3"/>
        <v>220000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4</v>
      </c>
      <c r="AL45" s="12">
        <v>2200</v>
      </c>
      <c r="AM45" s="20">
        <f t="shared" si="4"/>
        <v>16</v>
      </c>
      <c r="AN45" s="20">
        <f t="shared" si="5"/>
        <v>222200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16</v>
      </c>
      <c r="BL45" s="7">
        <f t="shared" si="8"/>
        <v>222200</v>
      </c>
    </row>
    <row r="46" spans="1:64" s="3" customFormat="1" ht="20.25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ref="G46:G50" si="9">SUM(C46,E46)</f>
        <v>0</v>
      </c>
      <c r="H46" s="19">
        <f t="shared" ref="H46:H50" si="10">SUM(D46,F46)</f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ref="M46:M50" si="11">SUM(G46,I46,K46)</f>
        <v>0</v>
      </c>
      <c r="N46" s="7">
        <f t="shared" ref="N46:N50" si="12">SUM(H46,J46,L46)</f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ref="Y46:Y50" si="13">SUM(O46+Q46+S46+U46+W46)</f>
        <v>0</v>
      </c>
      <c r="Z46" s="7">
        <f t="shared" ref="Z46:Z50" si="14">SUM(P46+R46+T46+V46+X46)</f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ref="AM46:AM50" si="15">SUM(M46,Y46,AA46,AC46,AE46,AG46,AI46,AK46)</f>
        <v>0</v>
      </c>
      <c r="AN46" s="20">
        <f t="shared" ref="AN46:AN50" si="16">SUM(N46+Z46+AB46+AD46+AF46+AH46+AJ46+AL46)</f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ref="AY46:AY50" si="17">SUM(AS46+AU46+AW46)</f>
        <v>0</v>
      </c>
      <c r="AZ46" s="7">
        <f t="shared" ref="AZ46:AZ50" si="18">SUM(AT46+AV46+AX46)</f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ref="BI46:BI50" si="19">SUM(AQ46,AY46,BA46,BC46,BE46,BG46)</f>
        <v>0</v>
      </c>
      <c r="BJ46" s="7">
        <f t="shared" ref="BJ46:BJ50" si="20">SUM(AR46,AZ46,BB46,BD46,BF46,BH46)</f>
        <v>0</v>
      </c>
      <c r="BK46" s="7">
        <f t="shared" ref="BK46:BK50" si="21">SUM(AM46,BI46)</f>
        <v>0</v>
      </c>
      <c r="BL46" s="7">
        <f t="shared" ref="BL46:BL50" si="22">SUM(AN46,BJ46)</f>
        <v>0</v>
      </c>
    </row>
    <row r="47" spans="1:64" s="3" customFormat="1" ht="20.25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si="9"/>
        <v>0</v>
      </c>
      <c r="H47" s="19">
        <f t="shared" si="10"/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si="11"/>
        <v>0</v>
      </c>
      <c r="N47" s="7">
        <f t="shared" si="12"/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si="13"/>
        <v>0</v>
      </c>
      <c r="Z47" s="7">
        <f t="shared" si="14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15"/>
        <v>0</v>
      </c>
      <c r="AN47" s="20">
        <f t="shared" si="16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17"/>
        <v>0</v>
      </c>
      <c r="AZ47" s="7">
        <f t="shared" si="18"/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si="19"/>
        <v>0</v>
      </c>
      <c r="BJ47" s="7">
        <f t="shared" si="20"/>
        <v>0</v>
      </c>
      <c r="BK47" s="7">
        <f t="shared" si="21"/>
        <v>0</v>
      </c>
      <c r="BL47" s="7">
        <f t="shared" si="22"/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0.75" customHeight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187280</v>
      </c>
      <c r="D53" s="13">
        <f>SUM(D7:D52)</f>
        <v>17198600</v>
      </c>
      <c r="E53" s="13">
        <f>SUM(E7:E52)</f>
        <v>15192</v>
      </c>
      <c r="F53" s="13">
        <f>SUM(F7:F52)</f>
        <v>4468900</v>
      </c>
      <c r="G53" s="19">
        <f t="shared" si="0"/>
        <v>202472</v>
      </c>
      <c r="H53" s="19">
        <f t="shared" si="0"/>
        <v>21667500</v>
      </c>
      <c r="I53" s="13">
        <f>SUM(I7:I52)</f>
        <v>0</v>
      </c>
      <c r="J53" s="13">
        <f>SUM(J7:J52)</f>
        <v>0</v>
      </c>
      <c r="K53" s="13">
        <f>SUM(K7:K52)</f>
        <v>7868</v>
      </c>
      <c r="L53" s="13">
        <f>SUM(L7:L52)</f>
        <v>2804800</v>
      </c>
      <c r="M53" s="7">
        <f t="shared" si="1"/>
        <v>210340</v>
      </c>
      <c r="N53" s="7">
        <f t="shared" si="1"/>
        <v>24472300</v>
      </c>
      <c r="O53" s="13">
        <f t="shared" ref="O53:X53" si="23">SUM(O7:O52)</f>
        <v>16180</v>
      </c>
      <c r="P53" s="13">
        <f t="shared" si="23"/>
        <v>9862734</v>
      </c>
      <c r="Q53" s="13">
        <f t="shared" si="23"/>
        <v>0</v>
      </c>
      <c r="R53" s="13">
        <f t="shared" si="23"/>
        <v>0</v>
      </c>
      <c r="S53" s="13">
        <f t="shared" si="23"/>
        <v>0</v>
      </c>
      <c r="T53" s="13">
        <f t="shared" si="23"/>
        <v>0</v>
      </c>
      <c r="U53" s="13">
        <f t="shared" si="23"/>
        <v>0</v>
      </c>
      <c r="V53" s="13">
        <f t="shared" si="23"/>
        <v>0</v>
      </c>
      <c r="W53" s="13">
        <f t="shared" si="23"/>
        <v>0</v>
      </c>
      <c r="X53" s="13">
        <f t="shared" si="23"/>
        <v>0</v>
      </c>
      <c r="Y53" s="7">
        <f t="shared" si="2"/>
        <v>16180</v>
      </c>
      <c r="Z53" s="7">
        <f t="shared" si="3"/>
        <v>9862734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4176</v>
      </c>
      <c r="AD53" s="13">
        <f t="shared" si="24"/>
        <v>1112100</v>
      </c>
      <c r="AE53" s="13">
        <f t="shared" si="24"/>
        <v>4344</v>
      </c>
      <c r="AF53" s="13">
        <f t="shared" si="24"/>
        <v>3610500</v>
      </c>
      <c r="AG53" s="13">
        <f t="shared" si="24"/>
        <v>0</v>
      </c>
      <c r="AH53" s="13">
        <f t="shared" si="24"/>
        <v>0</v>
      </c>
      <c r="AI53" s="13">
        <f t="shared" si="24"/>
        <v>0</v>
      </c>
      <c r="AJ53" s="13">
        <f t="shared" si="24"/>
        <v>0</v>
      </c>
      <c r="AK53" s="13">
        <f t="shared" si="24"/>
        <v>9512</v>
      </c>
      <c r="AL53" s="13">
        <f t="shared" si="24"/>
        <v>4787200</v>
      </c>
      <c r="AM53" s="20">
        <f t="shared" si="4"/>
        <v>244552</v>
      </c>
      <c r="AN53" s="20">
        <f t="shared" si="4"/>
        <v>43844834</v>
      </c>
      <c r="AO53" s="13">
        <f t="shared" ref="AO53:AX53" si="25">SUM(AO7:AO52)</f>
        <v>0</v>
      </c>
      <c r="AP53" s="13">
        <f t="shared" si="25"/>
        <v>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0</v>
      </c>
      <c r="BD53" s="13">
        <f t="shared" si="26"/>
        <v>0</v>
      </c>
      <c r="BE53" s="13">
        <f t="shared" si="26"/>
        <v>0</v>
      </c>
      <c r="BF53" s="13">
        <f t="shared" si="26"/>
        <v>0</v>
      </c>
      <c r="BG53" s="13">
        <f t="shared" si="26"/>
        <v>25644</v>
      </c>
      <c r="BH53" s="13">
        <f t="shared" si="26"/>
        <v>8184200</v>
      </c>
      <c r="BI53" s="7">
        <f t="shared" si="7"/>
        <v>25644</v>
      </c>
      <c r="BJ53" s="7">
        <f t="shared" si="7"/>
        <v>8184200</v>
      </c>
      <c r="BK53" s="7">
        <f t="shared" si="8"/>
        <v>270196</v>
      </c>
      <c r="BL53" s="7">
        <f t="shared" si="8"/>
        <v>52029034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8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0.140625" style="1" customWidth="1"/>
    <col min="5" max="5" width="10" style="1" bestFit="1" customWidth="1"/>
    <col min="6" max="6" width="12.710937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2" width="9.140625" style="1" customWidth="1"/>
    <col min="23" max="23" width="10" style="1" bestFit="1" customWidth="1"/>
    <col min="24" max="24" width="12.710937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710937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1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2.71093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102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37572</v>
      </c>
      <c r="D7" s="8">
        <v>4567487.8499999996</v>
      </c>
      <c r="E7" s="8">
        <v>1823</v>
      </c>
      <c r="F7" s="8">
        <v>2351530.55872468</v>
      </c>
      <c r="G7" s="19">
        <f>SUM(C7,E7)</f>
        <v>39395</v>
      </c>
      <c r="H7" s="19">
        <f>SUM(D7,F7)</f>
        <v>6919018.4087246796</v>
      </c>
      <c r="I7" s="8">
        <v>799</v>
      </c>
      <c r="J7" s="8">
        <v>255716.39</v>
      </c>
      <c r="K7" s="8">
        <v>350</v>
      </c>
      <c r="L7" s="8">
        <v>256624.43040760199</v>
      </c>
      <c r="M7" s="7">
        <f>SUM(G7,I7,K7)</f>
        <v>40544</v>
      </c>
      <c r="N7" s="7">
        <f>SUM(H7,J7,L7)</f>
        <v>7431359.2291322816</v>
      </c>
      <c r="O7" s="8">
        <v>2526</v>
      </c>
      <c r="P7" s="8">
        <v>3703340</v>
      </c>
      <c r="Q7" s="8">
        <v>2231</v>
      </c>
      <c r="R7" s="8">
        <v>3700995</v>
      </c>
      <c r="S7" s="8">
        <v>5326</v>
      </c>
      <c r="T7" s="8">
        <v>3711924</v>
      </c>
      <c r="U7" s="8">
        <v>2273</v>
      </c>
      <c r="V7" s="8">
        <v>3694967</v>
      </c>
      <c r="W7" s="8">
        <v>2845</v>
      </c>
      <c r="X7" s="8">
        <v>3571910</v>
      </c>
      <c r="Y7" s="7">
        <f>SUM(O7+Q7+S7+U7+W7)</f>
        <v>15201</v>
      </c>
      <c r="Z7" s="7">
        <f>SUM(P7+R7+T7+V7+X7)</f>
        <v>18383136</v>
      </c>
      <c r="AA7" s="12">
        <v>1290</v>
      </c>
      <c r="AB7" s="12">
        <v>2080156</v>
      </c>
      <c r="AC7" s="12">
        <v>2061</v>
      </c>
      <c r="AD7" s="12">
        <v>2105156</v>
      </c>
      <c r="AE7" s="12">
        <v>2094</v>
      </c>
      <c r="AF7" s="12">
        <v>2105156</v>
      </c>
      <c r="AG7" s="12">
        <v>685</v>
      </c>
      <c r="AH7" s="12">
        <v>390570.12303075701</v>
      </c>
      <c r="AI7" s="12">
        <v>1022</v>
      </c>
      <c r="AJ7" s="12">
        <v>494114.287171793</v>
      </c>
      <c r="AK7" s="12">
        <v>158</v>
      </c>
      <c r="AL7" s="12">
        <v>49019.609152288103</v>
      </c>
      <c r="AM7" s="20">
        <f>SUM(M7,Y7,AA7,AC7,AE7,AG7,AI7,AK7)</f>
        <v>63055</v>
      </c>
      <c r="AN7" s="20">
        <f>SUM(N7,Z7,AB7,AD7,AF7,AH7,AJ7,AL7)</f>
        <v>33038667.248487115</v>
      </c>
      <c r="AO7" s="12">
        <v>174</v>
      </c>
      <c r="AP7" s="12">
        <v>1483263</v>
      </c>
      <c r="AQ7" s="12">
        <v>596</v>
      </c>
      <c r="AR7" s="12">
        <v>1483263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1025</v>
      </c>
      <c r="BB7" s="8">
        <v>1483263</v>
      </c>
      <c r="BC7" s="8">
        <v>2601</v>
      </c>
      <c r="BD7" s="8">
        <v>1474263</v>
      </c>
      <c r="BE7" s="8">
        <v>509</v>
      </c>
      <c r="BF7" s="8">
        <v>1429263</v>
      </c>
      <c r="BG7" s="8">
        <v>1188</v>
      </c>
      <c r="BH7" s="8">
        <v>1428763</v>
      </c>
      <c r="BI7" s="7">
        <f>SUM(AQ7,AY7,BA7,BC7,BE7,BG7)</f>
        <v>5919</v>
      </c>
      <c r="BJ7" s="7">
        <f>SUM(AR7,AZ7,BB7,BD7,BF7,BH7)</f>
        <v>7298815</v>
      </c>
      <c r="BK7" s="7">
        <f>SUM(AM7,BI7)</f>
        <v>68974</v>
      </c>
      <c r="BL7" s="7">
        <f>SUM(AN7,BJ7)</f>
        <v>40337482.248487115</v>
      </c>
    </row>
    <row r="8" spans="1:64" ht="20.25" x14ac:dyDescent="0.4">
      <c r="A8" s="14">
        <v>2</v>
      </c>
      <c r="B8" s="15" t="s">
        <v>44</v>
      </c>
      <c r="C8" s="8">
        <v>50266</v>
      </c>
      <c r="D8" s="8">
        <v>12574264</v>
      </c>
      <c r="E8" s="8">
        <v>2424</v>
      </c>
      <c r="F8" s="8">
        <v>2863874.04</v>
      </c>
      <c r="G8" s="19">
        <f t="shared" ref="G8:H53" si="0">SUM(C8,E8)</f>
        <v>52690</v>
      </c>
      <c r="H8" s="19">
        <f t="shared" si="0"/>
        <v>15438138.039999999</v>
      </c>
      <c r="I8" s="8">
        <v>1123</v>
      </c>
      <c r="J8" s="8">
        <v>952911</v>
      </c>
      <c r="K8" s="8">
        <v>480</v>
      </c>
      <c r="L8" s="8">
        <v>355647.65990000003</v>
      </c>
      <c r="M8" s="7">
        <f t="shared" ref="M8:N53" si="1">SUM(G8,I8,K8)</f>
        <v>54293</v>
      </c>
      <c r="N8" s="7">
        <f t="shared" si="1"/>
        <v>16746696.699899999</v>
      </c>
      <c r="O8" s="8">
        <v>3463</v>
      </c>
      <c r="P8" s="8">
        <v>3702726</v>
      </c>
      <c r="Q8" s="8">
        <v>3070</v>
      </c>
      <c r="R8" s="8">
        <v>3700405</v>
      </c>
      <c r="S8" s="8">
        <v>7219</v>
      </c>
      <c r="T8" s="8">
        <v>3705462</v>
      </c>
      <c r="U8" s="8">
        <v>3211</v>
      </c>
      <c r="V8" s="8">
        <v>3691937</v>
      </c>
      <c r="W8" s="8">
        <v>3837</v>
      </c>
      <c r="X8" s="8">
        <v>3565730</v>
      </c>
      <c r="Y8" s="7">
        <f t="shared" ref="Y8:Y53" si="2">SUM(O8+Q8+S8+U8+W8)</f>
        <v>20800</v>
      </c>
      <c r="Z8" s="7">
        <f t="shared" ref="Z8:Z53" si="3">SUM(P8+R8+T8+V8+X8)</f>
        <v>18366260</v>
      </c>
      <c r="AA8" s="12">
        <v>1770</v>
      </c>
      <c r="AB8" s="12">
        <v>2070156</v>
      </c>
      <c r="AC8" s="12">
        <v>2827</v>
      </c>
      <c r="AD8" s="12">
        <v>2085156</v>
      </c>
      <c r="AE8" s="12">
        <v>2876</v>
      </c>
      <c r="AF8" s="12">
        <v>2095156</v>
      </c>
      <c r="AG8" s="12">
        <v>943</v>
      </c>
      <c r="AH8" s="12">
        <v>533958.42460615397</v>
      </c>
      <c r="AI8" s="12">
        <v>1405</v>
      </c>
      <c r="AJ8" s="12">
        <v>681169.73743435298</v>
      </c>
      <c r="AK8" s="12">
        <v>281</v>
      </c>
      <c r="AL8" s="12">
        <v>66619.579894974304</v>
      </c>
      <c r="AM8" s="20">
        <f t="shared" ref="AM8:AN53" si="4">SUM(M8,Y8,AA8,AC8,AE8,AG8,AI8,AK8)</f>
        <v>85195</v>
      </c>
      <c r="AN8" s="20">
        <f t="shared" ref="AN8:AN52" si="5">SUM(N8+Z8+AB8+AD8+AF8+AH8+AJ8+AL8)</f>
        <v>42645172.441835478</v>
      </c>
      <c r="AO8" s="12">
        <v>244</v>
      </c>
      <c r="AP8" s="12">
        <v>1473263</v>
      </c>
      <c r="AQ8" s="12">
        <v>820</v>
      </c>
      <c r="AR8" s="12">
        <v>1473263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1402</v>
      </c>
      <c r="BB8" s="8">
        <v>1473263</v>
      </c>
      <c r="BC8" s="8">
        <v>3632</v>
      </c>
      <c r="BD8" s="8">
        <v>1433263</v>
      </c>
      <c r="BE8" s="8">
        <v>727</v>
      </c>
      <c r="BF8" s="8">
        <v>1428263</v>
      </c>
      <c r="BG8" s="8">
        <v>1681</v>
      </c>
      <c r="BH8" s="8">
        <v>1428263</v>
      </c>
      <c r="BI8" s="7">
        <f t="shared" ref="BI8:BJ53" si="7">SUM(AQ8,AY8,BA8,BC8,BE8,BG8)</f>
        <v>8262</v>
      </c>
      <c r="BJ8" s="7">
        <f t="shared" si="7"/>
        <v>7236315</v>
      </c>
      <c r="BK8" s="7">
        <f t="shared" ref="BK8:BL53" si="8">SUM(AM8,BI8)</f>
        <v>93457</v>
      </c>
      <c r="BL8" s="7">
        <f t="shared" si="8"/>
        <v>49881487.441835478</v>
      </c>
    </row>
    <row r="9" spans="1:64" ht="20.25" x14ac:dyDescent="0.4">
      <c r="A9" s="14">
        <v>3</v>
      </c>
      <c r="B9" s="15" t="s">
        <v>45</v>
      </c>
      <c r="C9" s="8">
        <v>16581</v>
      </c>
      <c r="D9" s="8">
        <v>1093116.76</v>
      </c>
      <c r="E9" s="8">
        <v>896</v>
      </c>
      <c r="F9" s="8">
        <v>1467300.1937984501</v>
      </c>
      <c r="G9" s="19">
        <f t="shared" si="0"/>
        <v>17477</v>
      </c>
      <c r="H9" s="19">
        <f t="shared" si="0"/>
        <v>2560416.9537984501</v>
      </c>
      <c r="I9" s="8">
        <v>399</v>
      </c>
      <c r="J9" s="8">
        <v>91218</v>
      </c>
      <c r="K9" s="8">
        <v>165</v>
      </c>
      <c r="L9" s="8">
        <v>130447.728682171</v>
      </c>
      <c r="M9" s="7">
        <f t="shared" si="1"/>
        <v>18041</v>
      </c>
      <c r="N9" s="7">
        <f t="shared" si="1"/>
        <v>2782082.6824806212</v>
      </c>
      <c r="O9" s="8">
        <v>1239</v>
      </c>
      <c r="P9" s="8">
        <v>6528</v>
      </c>
      <c r="Q9" s="8">
        <v>1095</v>
      </c>
      <c r="R9" s="8">
        <v>6096</v>
      </c>
      <c r="S9" s="8">
        <v>2538</v>
      </c>
      <c r="T9" s="8">
        <v>15082</v>
      </c>
      <c r="U9" s="8">
        <v>1126</v>
      </c>
      <c r="V9" s="8">
        <v>20114</v>
      </c>
      <c r="W9" s="8">
        <v>1414</v>
      </c>
      <c r="X9" s="8">
        <v>66816</v>
      </c>
      <c r="Y9" s="7">
        <f t="shared" si="2"/>
        <v>7412</v>
      </c>
      <c r="Z9" s="7">
        <f t="shared" si="3"/>
        <v>114636</v>
      </c>
      <c r="AA9" s="12">
        <v>623</v>
      </c>
      <c r="AB9" s="12">
        <v>21769</v>
      </c>
      <c r="AC9" s="12">
        <v>1039</v>
      </c>
      <c r="AD9" s="12">
        <v>11244</v>
      </c>
      <c r="AE9" s="12">
        <v>1036</v>
      </c>
      <c r="AF9" s="12">
        <v>13632</v>
      </c>
      <c r="AG9" s="12">
        <v>336</v>
      </c>
      <c r="AH9" s="12">
        <v>187012.09302325599</v>
      </c>
      <c r="AI9" s="12">
        <v>506</v>
      </c>
      <c r="AJ9" s="12">
        <v>181525.34883720899</v>
      </c>
      <c r="AK9" s="12">
        <v>78</v>
      </c>
      <c r="AL9" s="12">
        <v>22373.5581395349</v>
      </c>
      <c r="AM9" s="20">
        <f t="shared" si="4"/>
        <v>29071</v>
      </c>
      <c r="AN9" s="20">
        <f t="shared" si="5"/>
        <v>3334274.6824806212</v>
      </c>
      <c r="AO9" s="12">
        <v>87</v>
      </c>
      <c r="AP9" s="12">
        <v>12150</v>
      </c>
      <c r="AQ9" s="12">
        <v>295</v>
      </c>
      <c r="AR9" s="12">
        <v>15200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488</v>
      </c>
      <c r="BB9" s="8">
        <v>18000</v>
      </c>
      <c r="BC9" s="8">
        <v>1255</v>
      </c>
      <c r="BD9" s="8">
        <v>2050</v>
      </c>
      <c r="BE9" s="8">
        <v>258</v>
      </c>
      <c r="BF9" s="8">
        <v>1600</v>
      </c>
      <c r="BG9" s="8">
        <v>597</v>
      </c>
      <c r="BH9" s="8">
        <v>2550</v>
      </c>
      <c r="BI9" s="7">
        <f t="shared" si="7"/>
        <v>2893</v>
      </c>
      <c r="BJ9" s="7">
        <f t="shared" si="7"/>
        <v>39400</v>
      </c>
      <c r="BK9" s="7">
        <f t="shared" si="8"/>
        <v>31964</v>
      </c>
      <c r="BL9" s="7">
        <f t="shared" si="8"/>
        <v>3373674.6824806212</v>
      </c>
    </row>
    <row r="10" spans="1:64" ht="20.25" x14ac:dyDescent="0.4">
      <c r="A10" s="14">
        <v>4</v>
      </c>
      <c r="B10" s="15" t="s">
        <v>46</v>
      </c>
      <c r="C10" s="9">
        <v>19748</v>
      </c>
      <c r="D10" s="9">
        <v>3086661.85</v>
      </c>
      <c r="E10" s="9">
        <v>1012</v>
      </c>
      <c r="F10" s="9">
        <v>1138833.97</v>
      </c>
      <c r="G10" s="19">
        <f t="shared" si="0"/>
        <v>20760</v>
      </c>
      <c r="H10" s="19">
        <f t="shared" si="0"/>
        <v>4225495.82</v>
      </c>
      <c r="I10" s="9">
        <v>453</v>
      </c>
      <c r="J10" s="9">
        <v>60201</v>
      </c>
      <c r="K10" s="9">
        <v>197</v>
      </c>
      <c r="L10" s="9">
        <v>14713</v>
      </c>
      <c r="M10" s="7">
        <f t="shared" si="1"/>
        <v>21410</v>
      </c>
      <c r="N10" s="7">
        <f t="shared" si="1"/>
        <v>4300409.82</v>
      </c>
      <c r="O10" s="9">
        <v>1421</v>
      </c>
      <c r="P10" s="9">
        <v>768</v>
      </c>
      <c r="Q10" s="9">
        <v>1260</v>
      </c>
      <c r="R10" s="9">
        <v>7118</v>
      </c>
      <c r="S10" s="9">
        <v>2997</v>
      </c>
      <c r="T10" s="9">
        <v>9620</v>
      </c>
      <c r="U10" s="9">
        <v>1276</v>
      </c>
      <c r="V10" s="9">
        <v>20000</v>
      </c>
      <c r="W10" s="9">
        <v>1601</v>
      </c>
      <c r="X10" s="9">
        <v>77502</v>
      </c>
      <c r="Y10" s="7">
        <f t="shared" si="2"/>
        <v>8555</v>
      </c>
      <c r="Z10" s="7">
        <f t="shared" si="3"/>
        <v>115008</v>
      </c>
      <c r="AA10" s="12">
        <v>730</v>
      </c>
      <c r="AB10" s="12">
        <v>15000</v>
      </c>
      <c r="AC10" s="12">
        <v>1164</v>
      </c>
      <c r="AD10" s="12">
        <v>20000</v>
      </c>
      <c r="AE10" s="12">
        <v>1178</v>
      </c>
      <c r="AF10" s="12">
        <v>30000</v>
      </c>
      <c r="AG10" s="12">
        <v>384</v>
      </c>
      <c r="AH10" s="12">
        <v>217774.49362340599</v>
      </c>
      <c r="AI10" s="12">
        <v>576</v>
      </c>
      <c r="AJ10" s="12">
        <v>279862.41560390103</v>
      </c>
      <c r="AK10" s="12">
        <v>87</v>
      </c>
      <c r="AL10" s="12">
        <v>28811.337869999999</v>
      </c>
      <c r="AM10" s="20">
        <f t="shared" si="4"/>
        <v>34084</v>
      </c>
      <c r="AN10" s="20">
        <f t="shared" si="5"/>
        <v>5006866.0670973072</v>
      </c>
      <c r="AO10" s="12">
        <v>95</v>
      </c>
      <c r="AP10" s="12">
        <v>40003</v>
      </c>
      <c r="AQ10" s="12">
        <v>332</v>
      </c>
      <c r="AR10" s="12">
        <v>30003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576</v>
      </c>
      <c r="BB10" s="9">
        <v>741632</v>
      </c>
      <c r="BC10" s="9">
        <v>1468</v>
      </c>
      <c r="BD10" s="9">
        <v>716632</v>
      </c>
      <c r="BE10" s="9">
        <v>282</v>
      </c>
      <c r="BF10" s="9">
        <v>716632</v>
      </c>
      <c r="BG10" s="9">
        <v>654</v>
      </c>
      <c r="BH10" s="9">
        <v>716632</v>
      </c>
      <c r="BI10" s="7">
        <f t="shared" si="7"/>
        <v>3312</v>
      </c>
      <c r="BJ10" s="7">
        <f t="shared" si="7"/>
        <v>2921531</v>
      </c>
      <c r="BK10" s="7">
        <f t="shared" si="8"/>
        <v>37396</v>
      </c>
      <c r="BL10" s="7">
        <f t="shared" si="8"/>
        <v>7928397.0670973072</v>
      </c>
    </row>
    <row r="11" spans="1:64" ht="20.25" x14ac:dyDescent="0.4">
      <c r="A11" s="14">
        <v>5</v>
      </c>
      <c r="B11" s="15" t="s">
        <v>47</v>
      </c>
      <c r="C11" s="8">
        <v>4364</v>
      </c>
      <c r="D11" s="8">
        <v>1602190.04</v>
      </c>
      <c r="E11" s="8">
        <v>217</v>
      </c>
      <c r="F11" s="8">
        <v>479238.73368342</v>
      </c>
      <c r="G11" s="19">
        <f t="shared" si="0"/>
        <v>4581</v>
      </c>
      <c r="H11" s="19">
        <f t="shared" si="0"/>
        <v>2081428.7736834199</v>
      </c>
      <c r="I11" s="8">
        <v>97</v>
      </c>
      <c r="J11" s="8">
        <v>12905</v>
      </c>
      <c r="K11" s="8">
        <v>41</v>
      </c>
      <c r="L11" s="8">
        <v>30059.1147786947</v>
      </c>
      <c r="M11" s="7">
        <f t="shared" si="1"/>
        <v>4719</v>
      </c>
      <c r="N11" s="7">
        <f t="shared" si="1"/>
        <v>2124392.8884621146</v>
      </c>
      <c r="O11" s="8">
        <v>300</v>
      </c>
      <c r="P11" s="8">
        <v>1586</v>
      </c>
      <c r="Q11" s="8">
        <v>266</v>
      </c>
      <c r="R11" s="8">
        <v>15018</v>
      </c>
      <c r="S11" s="8">
        <v>633</v>
      </c>
      <c r="T11" s="8">
        <v>2034</v>
      </c>
      <c r="U11" s="8">
        <v>270</v>
      </c>
      <c r="V11" s="8">
        <v>4000</v>
      </c>
      <c r="W11" s="8">
        <v>339</v>
      </c>
      <c r="X11" s="8">
        <v>163080</v>
      </c>
      <c r="Y11" s="7">
        <f t="shared" si="2"/>
        <v>1808</v>
      </c>
      <c r="Z11" s="7">
        <f t="shared" si="3"/>
        <v>185718</v>
      </c>
      <c r="AA11" s="12">
        <v>153</v>
      </c>
      <c r="AB11" s="12">
        <v>3930</v>
      </c>
      <c r="AC11" s="12">
        <v>244</v>
      </c>
      <c r="AD11" s="12">
        <v>3750</v>
      </c>
      <c r="AE11" s="12">
        <v>250</v>
      </c>
      <c r="AF11" s="12">
        <v>5000</v>
      </c>
      <c r="AG11" s="12">
        <v>82</v>
      </c>
      <c r="AH11" s="12">
        <v>46662.865716428998</v>
      </c>
      <c r="AI11" s="12">
        <v>122</v>
      </c>
      <c r="AJ11" s="12">
        <v>59243.810952738197</v>
      </c>
      <c r="AK11" s="12">
        <v>18</v>
      </c>
      <c r="AL11" s="12">
        <v>6041.7104276069003</v>
      </c>
      <c r="AM11" s="20">
        <f t="shared" si="4"/>
        <v>7396</v>
      </c>
      <c r="AN11" s="20">
        <f t="shared" si="5"/>
        <v>2434739.2755588889</v>
      </c>
      <c r="AO11" s="12">
        <v>22</v>
      </c>
      <c r="AP11" s="12">
        <v>800</v>
      </c>
      <c r="AQ11" s="12">
        <v>72</v>
      </c>
      <c r="AR11" s="12">
        <v>8000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121</v>
      </c>
      <c r="BB11" s="8">
        <v>9000</v>
      </c>
      <c r="BC11" s="8">
        <v>308</v>
      </c>
      <c r="BD11" s="8">
        <v>2000</v>
      </c>
      <c r="BE11" s="8">
        <v>63</v>
      </c>
      <c r="BF11" s="8">
        <v>100</v>
      </c>
      <c r="BG11" s="8">
        <v>143</v>
      </c>
      <c r="BH11" s="8">
        <v>1000</v>
      </c>
      <c r="BI11" s="7">
        <f t="shared" si="7"/>
        <v>707</v>
      </c>
      <c r="BJ11" s="7">
        <f t="shared" si="7"/>
        <v>20100</v>
      </c>
      <c r="BK11" s="7">
        <f t="shared" si="8"/>
        <v>8103</v>
      </c>
      <c r="BL11" s="7">
        <f t="shared" si="8"/>
        <v>2454839.2755588889</v>
      </c>
    </row>
    <row r="12" spans="1:64" ht="20.25" x14ac:dyDescent="0.4">
      <c r="A12" s="14">
        <v>6</v>
      </c>
      <c r="B12" s="15" t="s">
        <v>48</v>
      </c>
      <c r="C12" s="8">
        <v>800</v>
      </c>
      <c r="D12" s="8">
        <v>115140</v>
      </c>
      <c r="E12" s="8">
        <v>40</v>
      </c>
      <c r="F12" s="8">
        <v>89840</v>
      </c>
      <c r="G12" s="19">
        <f t="shared" si="0"/>
        <v>840</v>
      </c>
      <c r="H12" s="19">
        <f t="shared" si="0"/>
        <v>204980</v>
      </c>
      <c r="I12" s="8">
        <v>17</v>
      </c>
      <c r="J12" s="8">
        <v>23600</v>
      </c>
      <c r="K12" s="8">
        <v>8</v>
      </c>
      <c r="L12" s="8">
        <v>5400</v>
      </c>
      <c r="M12" s="7">
        <f t="shared" si="1"/>
        <v>865</v>
      </c>
      <c r="N12" s="7">
        <f t="shared" si="1"/>
        <v>233980</v>
      </c>
      <c r="O12" s="8">
        <v>56</v>
      </c>
      <c r="P12" s="8">
        <v>294</v>
      </c>
      <c r="Q12" s="8">
        <v>50</v>
      </c>
      <c r="R12" s="8">
        <v>280</v>
      </c>
      <c r="S12" s="8">
        <v>118</v>
      </c>
      <c r="T12" s="8">
        <v>368</v>
      </c>
      <c r="U12" s="8">
        <v>50</v>
      </c>
      <c r="V12" s="8">
        <v>2000</v>
      </c>
      <c r="W12" s="8">
        <v>63</v>
      </c>
      <c r="X12" s="8">
        <v>30680</v>
      </c>
      <c r="Y12" s="7">
        <f t="shared" si="2"/>
        <v>337</v>
      </c>
      <c r="Z12" s="7">
        <f t="shared" si="3"/>
        <v>33622</v>
      </c>
      <c r="AA12" s="12">
        <v>29</v>
      </c>
      <c r="AB12" s="12">
        <v>200</v>
      </c>
      <c r="AC12" s="12">
        <v>45</v>
      </c>
      <c r="AD12" s="12">
        <v>400</v>
      </c>
      <c r="AE12" s="12">
        <v>45</v>
      </c>
      <c r="AF12" s="12">
        <v>1000</v>
      </c>
      <c r="AG12" s="12">
        <v>15</v>
      </c>
      <c r="AH12" s="12">
        <v>8600</v>
      </c>
      <c r="AI12" s="12">
        <v>22</v>
      </c>
      <c r="AJ12" s="12">
        <v>10200</v>
      </c>
      <c r="AK12" s="12">
        <v>3</v>
      </c>
      <c r="AL12" s="12">
        <v>1600</v>
      </c>
      <c r="AM12" s="20">
        <f t="shared" si="4"/>
        <v>1361</v>
      </c>
      <c r="AN12" s="20">
        <f t="shared" si="5"/>
        <v>289602</v>
      </c>
      <c r="AO12" s="12">
        <v>4</v>
      </c>
      <c r="AP12" s="12">
        <v>400</v>
      </c>
      <c r="AQ12" s="12">
        <v>13</v>
      </c>
      <c r="AR12" s="12">
        <v>200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23</v>
      </c>
      <c r="BB12" s="8">
        <v>1000</v>
      </c>
      <c r="BC12" s="8">
        <v>57</v>
      </c>
      <c r="BD12" s="8">
        <v>100</v>
      </c>
      <c r="BE12" s="8">
        <v>12</v>
      </c>
      <c r="BF12" s="8">
        <v>100</v>
      </c>
      <c r="BG12" s="8">
        <v>27</v>
      </c>
      <c r="BH12" s="8">
        <v>100</v>
      </c>
      <c r="BI12" s="7">
        <f t="shared" si="7"/>
        <v>132</v>
      </c>
      <c r="BJ12" s="7">
        <f t="shared" si="7"/>
        <v>1500</v>
      </c>
      <c r="BK12" s="7">
        <f t="shared" si="8"/>
        <v>1493</v>
      </c>
      <c r="BL12" s="7">
        <f t="shared" si="8"/>
        <v>291102</v>
      </c>
    </row>
    <row r="13" spans="1:64" ht="20.25" x14ac:dyDescent="0.4">
      <c r="A13" s="14">
        <v>7</v>
      </c>
      <c r="B13" s="15" t="s">
        <v>49</v>
      </c>
      <c r="C13" s="8">
        <v>3521</v>
      </c>
      <c r="D13" s="8">
        <v>63463</v>
      </c>
      <c r="E13" s="8">
        <v>165</v>
      </c>
      <c r="F13" s="8">
        <v>37211</v>
      </c>
      <c r="G13" s="19">
        <f t="shared" si="0"/>
        <v>3686</v>
      </c>
      <c r="H13" s="19">
        <f t="shared" si="0"/>
        <v>100674</v>
      </c>
      <c r="I13" s="8">
        <v>74</v>
      </c>
      <c r="J13" s="8">
        <v>1003</v>
      </c>
      <c r="K13" s="8">
        <v>33</v>
      </c>
      <c r="L13" s="8">
        <v>22742.799999999999</v>
      </c>
      <c r="M13" s="7">
        <f t="shared" si="1"/>
        <v>3793</v>
      </c>
      <c r="N13" s="7">
        <f t="shared" si="1"/>
        <v>124419.8</v>
      </c>
      <c r="O13" s="8">
        <v>235</v>
      </c>
      <c r="P13" s="8">
        <v>1234</v>
      </c>
      <c r="Q13" s="8">
        <v>206</v>
      </c>
      <c r="R13" s="8">
        <v>1178</v>
      </c>
      <c r="S13" s="8">
        <v>496</v>
      </c>
      <c r="T13" s="8">
        <v>1538</v>
      </c>
      <c r="U13" s="8">
        <v>212</v>
      </c>
      <c r="V13" s="8">
        <v>916</v>
      </c>
      <c r="W13" s="8">
        <v>264</v>
      </c>
      <c r="X13" s="8">
        <v>128702</v>
      </c>
      <c r="Y13" s="7">
        <f t="shared" si="2"/>
        <v>1413</v>
      </c>
      <c r="Z13" s="7">
        <f t="shared" si="3"/>
        <v>133568</v>
      </c>
      <c r="AA13" s="12">
        <v>120</v>
      </c>
      <c r="AB13" s="12">
        <v>80</v>
      </c>
      <c r="AC13" s="12">
        <v>192</v>
      </c>
      <c r="AD13" s="12">
        <v>400</v>
      </c>
      <c r="AE13" s="12">
        <v>192</v>
      </c>
      <c r="AF13" s="12">
        <v>1000</v>
      </c>
      <c r="AG13" s="12">
        <v>64</v>
      </c>
      <c r="AH13" s="12">
        <v>36038</v>
      </c>
      <c r="AI13" s="12">
        <v>94</v>
      </c>
      <c r="AJ13" s="12">
        <v>44285.599999999999</v>
      </c>
      <c r="AK13" s="12">
        <v>13</v>
      </c>
      <c r="AL13" s="12">
        <v>5773</v>
      </c>
      <c r="AM13" s="20">
        <f t="shared" si="4"/>
        <v>5881</v>
      </c>
      <c r="AN13" s="20">
        <f t="shared" si="5"/>
        <v>345564.39999999997</v>
      </c>
      <c r="AO13" s="12">
        <v>15</v>
      </c>
      <c r="AP13" s="12">
        <v>500</v>
      </c>
      <c r="AQ13" s="12">
        <v>55</v>
      </c>
      <c r="AR13" s="12">
        <v>200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96</v>
      </c>
      <c r="BB13" s="8">
        <v>1000</v>
      </c>
      <c r="BC13" s="8">
        <v>242</v>
      </c>
      <c r="BD13" s="8">
        <v>100</v>
      </c>
      <c r="BE13" s="8">
        <v>50</v>
      </c>
      <c r="BF13" s="8">
        <v>100</v>
      </c>
      <c r="BG13" s="8">
        <v>111</v>
      </c>
      <c r="BH13" s="8">
        <v>100</v>
      </c>
      <c r="BI13" s="7">
        <f t="shared" si="7"/>
        <v>554</v>
      </c>
      <c r="BJ13" s="7">
        <f t="shared" si="7"/>
        <v>1500</v>
      </c>
      <c r="BK13" s="7">
        <f t="shared" si="8"/>
        <v>6435</v>
      </c>
      <c r="BL13" s="7">
        <f t="shared" si="8"/>
        <v>347064.39999999997</v>
      </c>
    </row>
    <row r="14" spans="1:64" ht="20.25" x14ac:dyDescent="0.4">
      <c r="A14" s="14">
        <v>8</v>
      </c>
      <c r="B14" s="15" t="s">
        <v>50</v>
      </c>
      <c r="C14" s="8">
        <v>1400</v>
      </c>
      <c r="D14" s="8">
        <v>386628</v>
      </c>
      <c r="E14" s="8">
        <v>73</v>
      </c>
      <c r="F14" s="8">
        <v>49244</v>
      </c>
      <c r="G14" s="19">
        <f t="shared" si="0"/>
        <v>1473</v>
      </c>
      <c r="H14" s="19">
        <f t="shared" si="0"/>
        <v>435872</v>
      </c>
      <c r="I14" s="8">
        <v>31</v>
      </c>
      <c r="J14" s="8">
        <v>42800</v>
      </c>
      <c r="K14" s="8">
        <v>14</v>
      </c>
      <c r="L14" s="8">
        <v>10200</v>
      </c>
      <c r="M14" s="7">
        <f t="shared" si="1"/>
        <v>1518</v>
      </c>
      <c r="N14" s="7">
        <f t="shared" si="1"/>
        <v>488872</v>
      </c>
      <c r="O14" s="8">
        <v>102</v>
      </c>
      <c r="P14" s="8">
        <v>1614</v>
      </c>
      <c r="Q14" s="8">
        <v>90</v>
      </c>
      <c r="R14" s="8">
        <v>1534</v>
      </c>
      <c r="S14" s="8">
        <v>214</v>
      </c>
      <c r="T14" s="8">
        <v>6884</v>
      </c>
      <c r="U14" s="8">
        <v>91</v>
      </c>
      <c r="V14" s="8">
        <v>4166</v>
      </c>
      <c r="W14" s="8">
        <v>115</v>
      </c>
      <c r="X14" s="8">
        <v>44408</v>
      </c>
      <c r="Y14" s="7">
        <f t="shared" si="2"/>
        <v>612</v>
      </c>
      <c r="Z14" s="7">
        <f t="shared" si="3"/>
        <v>58606</v>
      </c>
      <c r="AA14" s="12">
        <v>51</v>
      </c>
      <c r="AB14" s="12">
        <v>370</v>
      </c>
      <c r="AC14" s="12">
        <v>83</v>
      </c>
      <c r="AD14" s="12">
        <v>1200</v>
      </c>
      <c r="AE14" s="12">
        <v>83</v>
      </c>
      <c r="AF14" s="12">
        <v>1800</v>
      </c>
      <c r="AG14" s="12">
        <v>27</v>
      </c>
      <c r="AH14" s="12">
        <v>15800</v>
      </c>
      <c r="AI14" s="12">
        <v>40</v>
      </c>
      <c r="AJ14" s="12">
        <v>18600</v>
      </c>
      <c r="AK14" s="12">
        <v>5</v>
      </c>
      <c r="AL14" s="12">
        <v>1800</v>
      </c>
      <c r="AM14" s="20">
        <f t="shared" si="4"/>
        <v>2419</v>
      </c>
      <c r="AN14" s="20">
        <f t="shared" si="5"/>
        <v>587048</v>
      </c>
      <c r="AO14" s="12">
        <v>8</v>
      </c>
      <c r="AP14" s="12">
        <v>900</v>
      </c>
      <c r="AQ14" s="12">
        <v>24</v>
      </c>
      <c r="AR14" s="12">
        <v>400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41</v>
      </c>
      <c r="BB14" s="8">
        <v>2000</v>
      </c>
      <c r="BC14" s="8">
        <v>104</v>
      </c>
      <c r="BD14" s="8">
        <v>150</v>
      </c>
      <c r="BE14" s="8">
        <v>22</v>
      </c>
      <c r="BF14" s="8">
        <v>150</v>
      </c>
      <c r="BG14" s="8">
        <v>49</v>
      </c>
      <c r="BH14" s="8">
        <v>150</v>
      </c>
      <c r="BI14" s="7">
        <f t="shared" si="7"/>
        <v>240</v>
      </c>
      <c r="BJ14" s="7">
        <f t="shared" si="7"/>
        <v>2850</v>
      </c>
      <c r="BK14" s="7">
        <f t="shared" si="8"/>
        <v>2659</v>
      </c>
      <c r="BL14" s="7">
        <f t="shared" si="8"/>
        <v>589898</v>
      </c>
    </row>
    <row r="15" spans="1:64" ht="20.25" x14ac:dyDescent="0.4">
      <c r="A15" s="14">
        <v>9</v>
      </c>
      <c r="B15" s="15" t="s">
        <v>51</v>
      </c>
      <c r="C15" s="8">
        <v>4700</v>
      </c>
      <c r="D15" s="8">
        <v>82090</v>
      </c>
      <c r="E15" s="8">
        <v>232</v>
      </c>
      <c r="F15" s="8">
        <v>52490</v>
      </c>
      <c r="G15" s="19">
        <f t="shared" si="0"/>
        <v>4932</v>
      </c>
      <c r="H15" s="19">
        <f t="shared" si="0"/>
        <v>134580</v>
      </c>
      <c r="I15" s="8">
        <v>102</v>
      </c>
      <c r="J15" s="8">
        <v>13800</v>
      </c>
      <c r="K15" s="8">
        <v>47</v>
      </c>
      <c r="L15" s="8">
        <v>32000</v>
      </c>
      <c r="M15" s="7">
        <f t="shared" si="1"/>
        <v>5081</v>
      </c>
      <c r="N15" s="7">
        <f t="shared" si="1"/>
        <v>180380</v>
      </c>
      <c r="O15" s="8">
        <v>326</v>
      </c>
      <c r="P15" s="8">
        <v>1716</v>
      </c>
      <c r="Q15" s="8">
        <v>288</v>
      </c>
      <c r="R15" s="8">
        <v>162</v>
      </c>
      <c r="S15" s="8">
        <v>690</v>
      </c>
      <c r="T15" s="8">
        <v>2214</v>
      </c>
      <c r="U15" s="8">
        <v>294</v>
      </c>
      <c r="V15" s="8">
        <v>1340</v>
      </c>
      <c r="W15" s="8">
        <v>367</v>
      </c>
      <c r="X15" s="8">
        <v>17920</v>
      </c>
      <c r="Y15" s="7">
        <f t="shared" si="2"/>
        <v>1965</v>
      </c>
      <c r="Z15" s="7">
        <f t="shared" si="3"/>
        <v>23352</v>
      </c>
      <c r="AA15" s="12">
        <v>167</v>
      </c>
      <c r="AB15" s="12">
        <v>100</v>
      </c>
      <c r="AC15" s="12">
        <v>267</v>
      </c>
      <c r="AD15" s="12">
        <v>414</v>
      </c>
      <c r="AE15" s="12">
        <v>267</v>
      </c>
      <c r="AF15" s="12">
        <v>367</v>
      </c>
      <c r="AG15" s="12">
        <v>88</v>
      </c>
      <c r="AH15" s="12">
        <v>50000</v>
      </c>
      <c r="AI15" s="12">
        <v>129</v>
      </c>
      <c r="AJ15" s="12">
        <v>61000</v>
      </c>
      <c r="AK15" s="12">
        <v>18</v>
      </c>
      <c r="AL15" s="12">
        <v>5000</v>
      </c>
      <c r="AM15" s="20">
        <f t="shared" si="4"/>
        <v>7982</v>
      </c>
      <c r="AN15" s="20">
        <f t="shared" si="5"/>
        <v>320613</v>
      </c>
      <c r="AO15" s="12">
        <v>21</v>
      </c>
      <c r="AP15" s="12">
        <v>22</v>
      </c>
      <c r="AQ15" s="12">
        <v>77</v>
      </c>
      <c r="AR15" s="12">
        <v>200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133</v>
      </c>
      <c r="BB15" s="8">
        <v>1000</v>
      </c>
      <c r="BC15" s="8">
        <v>337</v>
      </c>
      <c r="BD15" s="8">
        <v>100</v>
      </c>
      <c r="BE15" s="8">
        <v>68</v>
      </c>
      <c r="BF15" s="8">
        <v>50</v>
      </c>
      <c r="BG15" s="8">
        <v>156</v>
      </c>
      <c r="BH15" s="8">
        <v>100</v>
      </c>
      <c r="BI15" s="7">
        <f t="shared" si="7"/>
        <v>771</v>
      </c>
      <c r="BJ15" s="7">
        <f t="shared" si="7"/>
        <v>1450</v>
      </c>
      <c r="BK15" s="7">
        <f t="shared" si="8"/>
        <v>8753</v>
      </c>
      <c r="BL15" s="7">
        <f t="shared" si="8"/>
        <v>322063</v>
      </c>
    </row>
    <row r="16" spans="1:64" ht="20.25" x14ac:dyDescent="0.4">
      <c r="A16" s="14">
        <v>10</v>
      </c>
      <c r="B16" s="15" t="s">
        <v>52</v>
      </c>
      <c r="C16" s="8">
        <v>1700</v>
      </c>
      <c r="D16" s="8">
        <v>560820</v>
      </c>
      <c r="E16" s="8">
        <v>91</v>
      </c>
      <c r="F16" s="8">
        <v>199640</v>
      </c>
      <c r="G16" s="19">
        <f t="shared" si="0"/>
        <v>1791</v>
      </c>
      <c r="H16" s="19">
        <f t="shared" si="0"/>
        <v>760460</v>
      </c>
      <c r="I16" s="8">
        <v>39</v>
      </c>
      <c r="J16" s="8">
        <v>52400</v>
      </c>
      <c r="K16" s="8">
        <v>17</v>
      </c>
      <c r="L16" s="8">
        <v>12600</v>
      </c>
      <c r="M16" s="7">
        <f t="shared" si="1"/>
        <v>1847</v>
      </c>
      <c r="N16" s="7">
        <f t="shared" si="1"/>
        <v>825460</v>
      </c>
      <c r="O16" s="8">
        <v>125</v>
      </c>
      <c r="P16" s="8">
        <v>1734</v>
      </c>
      <c r="Q16" s="8">
        <v>110</v>
      </c>
      <c r="R16" s="8">
        <v>1648</v>
      </c>
      <c r="S16" s="8">
        <v>262</v>
      </c>
      <c r="T16" s="8">
        <v>8424</v>
      </c>
      <c r="U16" s="8">
        <v>111</v>
      </c>
      <c r="V16" s="8">
        <v>5088</v>
      </c>
      <c r="W16" s="8">
        <v>141</v>
      </c>
      <c r="X16" s="8">
        <v>45656</v>
      </c>
      <c r="Y16" s="7">
        <f t="shared" si="2"/>
        <v>749</v>
      </c>
      <c r="Z16" s="7">
        <f t="shared" si="3"/>
        <v>62550</v>
      </c>
      <c r="AA16" s="12">
        <v>62</v>
      </c>
      <c r="AB16" s="12">
        <v>820</v>
      </c>
      <c r="AC16" s="12">
        <v>102</v>
      </c>
      <c r="AD16" s="12">
        <v>928</v>
      </c>
      <c r="AE16" s="12">
        <v>102</v>
      </c>
      <c r="AF16" s="12">
        <v>5066</v>
      </c>
      <c r="AG16" s="12">
        <v>33</v>
      </c>
      <c r="AH16" s="12">
        <v>16160</v>
      </c>
      <c r="AI16" s="12">
        <v>49</v>
      </c>
      <c r="AJ16" s="12">
        <v>18642</v>
      </c>
      <c r="AK16" s="12">
        <v>8</v>
      </c>
      <c r="AL16" s="12">
        <v>1860</v>
      </c>
      <c r="AM16" s="20">
        <f t="shared" si="4"/>
        <v>2952</v>
      </c>
      <c r="AN16" s="20">
        <f t="shared" si="5"/>
        <v>931486</v>
      </c>
      <c r="AO16" s="12">
        <v>10</v>
      </c>
      <c r="AP16" s="12">
        <v>3720</v>
      </c>
      <c r="AQ16" s="12">
        <v>30</v>
      </c>
      <c r="AR16" s="12">
        <v>5700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50</v>
      </c>
      <c r="BB16" s="8">
        <v>7700</v>
      </c>
      <c r="BC16" s="8">
        <v>128</v>
      </c>
      <c r="BD16" s="8">
        <v>650</v>
      </c>
      <c r="BE16" s="8">
        <v>27</v>
      </c>
      <c r="BF16" s="8">
        <v>600</v>
      </c>
      <c r="BG16" s="8">
        <v>60</v>
      </c>
      <c r="BH16" s="8">
        <v>1200</v>
      </c>
      <c r="BI16" s="7">
        <f t="shared" si="7"/>
        <v>295</v>
      </c>
      <c r="BJ16" s="7">
        <f t="shared" si="7"/>
        <v>15850</v>
      </c>
      <c r="BK16" s="7">
        <f t="shared" si="8"/>
        <v>3247</v>
      </c>
      <c r="BL16" s="7">
        <f t="shared" si="8"/>
        <v>947336</v>
      </c>
    </row>
    <row r="17" spans="1:64" ht="20.25" x14ac:dyDescent="0.4">
      <c r="A17" s="14">
        <v>11</v>
      </c>
      <c r="B17" s="15" t="s">
        <v>53</v>
      </c>
      <c r="C17" s="8">
        <v>300</v>
      </c>
      <c r="D17" s="8">
        <v>37140</v>
      </c>
      <c r="E17" s="8">
        <v>17</v>
      </c>
      <c r="F17" s="8">
        <v>36600</v>
      </c>
      <c r="G17" s="19">
        <f t="shared" si="0"/>
        <v>317</v>
      </c>
      <c r="H17" s="19">
        <f t="shared" si="0"/>
        <v>73740</v>
      </c>
      <c r="I17" s="8">
        <v>7</v>
      </c>
      <c r="J17" s="8">
        <v>9600</v>
      </c>
      <c r="K17" s="8">
        <v>3</v>
      </c>
      <c r="L17" s="8">
        <v>2400</v>
      </c>
      <c r="M17" s="7">
        <f t="shared" si="1"/>
        <v>327</v>
      </c>
      <c r="N17" s="7">
        <f t="shared" si="1"/>
        <v>85740</v>
      </c>
      <c r="O17" s="8">
        <v>23</v>
      </c>
      <c r="P17" s="8">
        <v>120</v>
      </c>
      <c r="Q17" s="8">
        <v>20</v>
      </c>
      <c r="R17" s="8">
        <v>114</v>
      </c>
      <c r="S17" s="8">
        <v>48</v>
      </c>
      <c r="T17" s="8">
        <v>154</v>
      </c>
      <c r="U17" s="8">
        <v>20</v>
      </c>
      <c r="V17" s="8">
        <v>936</v>
      </c>
      <c r="W17" s="8">
        <v>26</v>
      </c>
      <c r="X17" s="8">
        <v>1248</v>
      </c>
      <c r="Y17" s="7">
        <f t="shared" si="2"/>
        <v>137</v>
      </c>
      <c r="Z17" s="7">
        <f t="shared" si="3"/>
        <v>2572</v>
      </c>
      <c r="AA17" s="12">
        <v>11</v>
      </c>
      <c r="AB17" s="12">
        <v>30</v>
      </c>
      <c r="AC17" s="12">
        <v>19</v>
      </c>
      <c r="AD17" s="12">
        <v>200</v>
      </c>
      <c r="AE17" s="12">
        <v>20</v>
      </c>
      <c r="AF17" s="12">
        <v>400</v>
      </c>
      <c r="AG17" s="12">
        <v>6</v>
      </c>
      <c r="AH17" s="12">
        <v>3600</v>
      </c>
      <c r="AI17" s="12">
        <v>9</v>
      </c>
      <c r="AJ17" s="12">
        <v>4200</v>
      </c>
      <c r="AK17" s="12">
        <v>1</v>
      </c>
      <c r="AL17" s="12">
        <v>600</v>
      </c>
      <c r="AM17" s="20">
        <f t="shared" si="4"/>
        <v>530</v>
      </c>
      <c r="AN17" s="20">
        <f t="shared" si="5"/>
        <v>97342</v>
      </c>
      <c r="AO17" s="12">
        <v>2</v>
      </c>
      <c r="AP17" s="12">
        <v>100</v>
      </c>
      <c r="AQ17" s="12">
        <v>5</v>
      </c>
      <c r="AR17" s="12">
        <v>500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9</v>
      </c>
      <c r="BB17" s="8">
        <v>500</v>
      </c>
      <c r="BC17" s="8">
        <v>23</v>
      </c>
      <c r="BD17" s="8">
        <v>50</v>
      </c>
      <c r="BE17" s="8">
        <v>5</v>
      </c>
      <c r="BF17" s="8">
        <v>50</v>
      </c>
      <c r="BG17" s="8">
        <v>11</v>
      </c>
      <c r="BH17" s="8">
        <v>500</v>
      </c>
      <c r="BI17" s="7">
        <f t="shared" si="7"/>
        <v>53</v>
      </c>
      <c r="BJ17" s="7">
        <f t="shared" si="7"/>
        <v>1600</v>
      </c>
      <c r="BK17" s="7">
        <f t="shared" si="8"/>
        <v>583</v>
      </c>
      <c r="BL17" s="7">
        <f t="shared" si="8"/>
        <v>98942</v>
      </c>
    </row>
    <row r="18" spans="1:64" ht="20.25" x14ac:dyDescent="0.4">
      <c r="A18" s="14">
        <v>12</v>
      </c>
      <c r="B18" s="15" t="s">
        <v>54</v>
      </c>
      <c r="C18" s="8">
        <v>1300</v>
      </c>
      <c r="D18" s="8">
        <v>19314</v>
      </c>
      <c r="E18" s="8">
        <v>63</v>
      </c>
      <c r="F18" s="8">
        <v>143080</v>
      </c>
      <c r="G18" s="19">
        <f t="shared" si="0"/>
        <v>1363</v>
      </c>
      <c r="H18" s="19">
        <f t="shared" si="0"/>
        <v>162394</v>
      </c>
      <c r="I18" s="8">
        <v>28</v>
      </c>
      <c r="J18" s="8">
        <v>37600</v>
      </c>
      <c r="K18" s="8">
        <v>13</v>
      </c>
      <c r="L18" s="8">
        <v>8400</v>
      </c>
      <c r="M18" s="7">
        <f t="shared" si="1"/>
        <v>1404</v>
      </c>
      <c r="N18" s="7">
        <f t="shared" si="1"/>
        <v>208394</v>
      </c>
      <c r="O18" s="8">
        <v>89</v>
      </c>
      <c r="P18" s="8">
        <v>468</v>
      </c>
      <c r="Q18" s="8">
        <v>78</v>
      </c>
      <c r="R18" s="8">
        <v>460</v>
      </c>
      <c r="S18" s="8">
        <v>188</v>
      </c>
      <c r="T18" s="8">
        <v>602</v>
      </c>
      <c r="U18" s="8">
        <v>80</v>
      </c>
      <c r="V18" s="8">
        <v>364</v>
      </c>
      <c r="W18" s="8">
        <v>100</v>
      </c>
      <c r="X18" s="8">
        <v>4888</v>
      </c>
      <c r="Y18" s="7">
        <f t="shared" si="2"/>
        <v>535</v>
      </c>
      <c r="Z18" s="7">
        <f t="shared" si="3"/>
        <v>6782</v>
      </c>
      <c r="AA18" s="12">
        <v>45</v>
      </c>
      <c r="AB18" s="12">
        <v>116</v>
      </c>
      <c r="AC18" s="12">
        <v>72</v>
      </c>
      <c r="AD18" s="12">
        <v>200</v>
      </c>
      <c r="AE18" s="12">
        <v>72</v>
      </c>
      <c r="AF18" s="12">
        <v>7160</v>
      </c>
      <c r="AG18" s="12">
        <v>24</v>
      </c>
      <c r="AH18" s="12">
        <v>1360</v>
      </c>
      <c r="AI18" s="12">
        <v>35</v>
      </c>
      <c r="AJ18" s="12">
        <v>1620</v>
      </c>
      <c r="AK18" s="12">
        <v>6</v>
      </c>
      <c r="AL18" s="12">
        <v>2600</v>
      </c>
      <c r="AM18" s="20">
        <f t="shared" si="4"/>
        <v>2193</v>
      </c>
      <c r="AN18" s="20">
        <f t="shared" si="5"/>
        <v>228232</v>
      </c>
      <c r="AO18" s="12">
        <v>6</v>
      </c>
      <c r="AP18" s="12">
        <v>100</v>
      </c>
      <c r="AQ18" s="12">
        <v>21</v>
      </c>
      <c r="AR18" s="12">
        <v>1500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37</v>
      </c>
      <c r="BB18" s="8">
        <v>2000</v>
      </c>
      <c r="BC18" s="8">
        <v>91</v>
      </c>
      <c r="BD18" s="8">
        <v>500</v>
      </c>
      <c r="BE18" s="8">
        <v>20</v>
      </c>
      <c r="BF18" s="8">
        <v>50</v>
      </c>
      <c r="BG18" s="8">
        <v>61</v>
      </c>
      <c r="BH18" s="8">
        <v>100</v>
      </c>
      <c r="BI18" s="7">
        <f t="shared" si="7"/>
        <v>230</v>
      </c>
      <c r="BJ18" s="7">
        <f t="shared" si="7"/>
        <v>4150</v>
      </c>
      <c r="BK18" s="7">
        <f t="shared" si="8"/>
        <v>2423</v>
      </c>
      <c r="BL18" s="7">
        <f t="shared" si="8"/>
        <v>232382</v>
      </c>
    </row>
    <row r="19" spans="1:64" ht="20.25" x14ac:dyDescent="0.4">
      <c r="A19" s="14">
        <v>13</v>
      </c>
      <c r="B19" s="15" t="s">
        <v>55</v>
      </c>
      <c r="C19" s="8">
        <v>1550</v>
      </c>
      <c r="D19" s="8">
        <v>41016</v>
      </c>
      <c r="E19" s="8">
        <v>82</v>
      </c>
      <c r="F19" s="8">
        <v>184118</v>
      </c>
      <c r="G19" s="19">
        <f t="shared" si="0"/>
        <v>1632</v>
      </c>
      <c r="H19" s="19">
        <f t="shared" si="0"/>
        <v>225134</v>
      </c>
      <c r="I19" s="8">
        <v>37</v>
      </c>
      <c r="J19" s="8">
        <v>48000</v>
      </c>
      <c r="K19" s="8">
        <v>15</v>
      </c>
      <c r="L19" s="8">
        <v>11900</v>
      </c>
      <c r="M19" s="7">
        <f t="shared" si="1"/>
        <v>1684</v>
      </c>
      <c r="N19" s="7">
        <f t="shared" si="1"/>
        <v>285034</v>
      </c>
      <c r="O19" s="8">
        <v>115</v>
      </c>
      <c r="P19" s="8">
        <v>602</v>
      </c>
      <c r="Q19" s="8">
        <v>102</v>
      </c>
      <c r="R19" s="8">
        <v>56</v>
      </c>
      <c r="S19" s="8">
        <v>242</v>
      </c>
      <c r="T19" s="8">
        <v>76</v>
      </c>
      <c r="U19" s="8">
        <v>103</v>
      </c>
      <c r="V19" s="8">
        <v>4704</v>
      </c>
      <c r="W19" s="8">
        <v>130</v>
      </c>
      <c r="X19" s="8">
        <v>6290</v>
      </c>
      <c r="Y19" s="7">
        <f t="shared" si="2"/>
        <v>692</v>
      </c>
      <c r="Z19" s="7">
        <f t="shared" si="3"/>
        <v>11728</v>
      </c>
      <c r="AA19" s="12">
        <v>58</v>
      </c>
      <c r="AB19" s="12">
        <v>150</v>
      </c>
      <c r="AC19" s="12">
        <v>94</v>
      </c>
      <c r="AD19" s="12">
        <v>50</v>
      </c>
      <c r="AE19" s="12">
        <v>94</v>
      </c>
      <c r="AF19" s="12">
        <v>80</v>
      </c>
      <c r="AG19" s="12">
        <v>30</v>
      </c>
      <c r="AH19" s="12">
        <v>177</v>
      </c>
      <c r="AI19" s="12">
        <v>47</v>
      </c>
      <c r="AJ19" s="12">
        <v>216</v>
      </c>
      <c r="AK19" s="12">
        <v>7</v>
      </c>
      <c r="AL19" s="12">
        <v>120</v>
      </c>
      <c r="AM19" s="20">
        <f t="shared" si="4"/>
        <v>2706</v>
      </c>
      <c r="AN19" s="20">
        <f t="shared" si="5"/>
        <v>297555</v>
      </c>
      <c r="AO19" s="12">
        <v>8</v>
      </c>
      <c r="AP19" s="12">
        <v>200</v>
      </c>
      <c r="AQ19" s="12">
        <v>27</v>
      </c>
      <c r="AR19" s="12">
        <v>300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47</v>
      </c>
      <c r="BB19" s="8">
        <v>200</v>
      </c>
      <c r="BC19" s="8">
        <v>118</v>
      </c>
      <c r="BD19" s="8">
        <v>50</v>
      </c>
      <c r="BE19" s="8">
        <v>24</v>
      </c>
      <c r="BF19" s="8">
        <v>50</v>
      </c>
      <c r="BG19" s="8">
        <v>55</v>
      </c>
      <c r="BH19" s="8">
        <v>100</v>
      </c>
      <c r="BI19" s="7">
        <f t="shared" si="7"/>
        <v>271</v>
      </c>
      <c r="BJ19" s="7">
        <f t="shared" si="7"/>
        <v>700</v>
      </c>
      <c r="BK19" s="7">
        <f t="shared" si="8"/>
        <v>2977</v>
      </c>
      <c r="BL19" s="7">
        <f t="shared" si="8"/>
        <v>298255</v>
      </c>
    </row>
    <row r="20" spans="1:64" ht="20.25" x14ac:dyDescent="0.4">
      <c r="A20" s="14">
        <v>14</v>
      </c>
      <c r="B20" s="15" t="s">
        <v>56</v>
      </c>
      <c r="C20" s="8">
        <v>6721</v>
      </c>
      <c r="D20" s="8">
        <v>655362</v>
      </c>
      <c r="E20" s="8">
        <v>344</v>
      </c>
      <c r="F20" s="8">
        <v>80332</v>
      </c>
      <c r="G20" s="19">
        <f t="shared" si="0"/>
        <v>7065</v>
      </c>
      <c r="H20" s="19">
        <f t="shared" si="0"/>
        <v>735694</v>
      </c>
      <c r="I20" s="8">
        <v>154</v>
      </c>
      <c r="J20" s="8">
        <v>20412</v>
      </c>
      <c r="K20" s="8">
        <v>68</v>
      </c>
      <c r="L20" s="8">
        <v>51740</v>
      </c>
      <c r="M20" s="7">
        <f t="shared" si="1"/>
        <v>7287</v>
      </c>
      <c r="N20" s="7">
        <f t="shared" si="1"/>
        <v>807846</v>
      </c>
      <c r="O20" s="8">
        <v>486</v>
      </c>
      <c r="P20" s="8">
        <v>254</v>
      </c>
      <c r="Q20" s="8">
        <v>429</v>
      </c>
      <c r="R20" s="8">
        <v>24</v>
      </c>
      <c r="S20" s="8">
        <v>1021</v>
      </c>
      <c r="T20" s="8">
        <v>326</v>
      </c>
      <c r="U20" s="8">
        <v>437</v>
      </c>
      <c r="V20" s="8">
        <v>1996</v>
      </c>
      <c r="W20" s="8">
        <v>545</v>
      </c>
      <c r="X20" s="8">
        <v>2654</v>
      </c>
      <c r="Y20" s="7">
        <f t="shared" si="2"/>
        <v>2918</v>
      </c>
      <c r="Z20" s="7">
        <f t="shared" si="3"/>
        <v>5254</v>
      </c>
      <c r="AA20" s="12">
        <v>246</v>
      </c>
      <c r="AB20" s="12">
        <v>633</v>
      </c>
      <c r="AC20" s="12">
        <v>396</v>
      </c>
      <c r="AD20" s="12">
        <v>100</v>
      </c>
      <c r="AE20" s="12">
        <v>396</v>
      </c>
      <c r="AF20" s="12">
        <v>1000</v>
      </c>
      <c r="AG20" s="12">
        <v>130</v>
      </c>
      <c r="AH20" s="12">
        <v>736</v>
      </c>
      <c r="AI20" s="12">
        <v>6</v>
      </c>
      <c r="AJ20" s="12">
        <v>906</v>
      </c>
      <c r="AK20" s="12">
        <v>28</v>
      </c>
      <c r="AL20" s="12">
        <v>775</v>
      </c>
      <c r="AM20" s="20">
        <f t="shared" si="4"/>
        <v>11407</v>
      </c>
      <c r="AN20" s="20">
        <f t="shared" si="5"/>
        <v>817250</v>
      </c>
      <c r="AO20" s="12">
        <v>33</v>
      </c>
      <c r="AP20" s="12">
        <v>500</v>
      </c>
      <c r="AQ20" s="12">
        <v>115</v>
      </c>
      <c r="AR20" s="12">
        <v>1000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197</v>
      </c>
      <c r="BB20" s="8">
        <v>2000</v>
      </c>
      <c r="BC20" s="8">
        <v>498</v>
      </c>
      <c r="BD20" s="8">
        <v>50</v>
      </c>
      <c r="BE20" s="8">
        <v>102</v>
      </c>
      <c r="BF20" s="8">
        <v>200</v>
      </c>
      <c r="BG20" s="8">
        <v>221</v>
      </c>
      <c r="BH20" s="8">
        <v>700</v>
      </c>
      <c r="BI20" s="7">
        <f t="shared" si="7"/>
        <v>1133</v>
      </c>
      <c r="BJ20" s="7">
        <f t="shared" si="7"/>
        <v>3950</v>
      </c>
      <c r="BK20" s="7">
        <f t="shared" si="8"/>
        <v>12540</v>
      </c>
      <c r="BL20" s="7">
        <f t="shared" si="8"/>
        <v>821200</v>
      </c>
    </row>
    <row r="21" spans="1:64" ht="20.25" x14ac:dyDescent="0.4">
      <c r="A21" s="14">
        <v>15</v>
      </c>
      <c r="B21" s="15" t="s">
        <v>57</v>
      </c>
      <c r="C21" s="8">
        <v>1300</v>
      </c>
      <c r="D21" s="8">
        <v>19314</v>
      </c>
      <c r="E21" s="8">
        <v>63</v>
      </c>
      <c r="F21" s="8">
        <v>14308</v>
      </c>
      <c r="G21" s="19">
        <f t="shared" si="0"/>
        <v>1363</v>
      </c>
      <c r="H21" s="19">
        <f t="shared" si="0"/>
        <v>33622</v>
      </c>
      <c r="I21" s="8">
        <v>27</v>
      </c>
      <c r="J21" s="8">
        <v>37600</v>
      </c>
      <c r="K21" s="8">
        <v>13</v>
      </c>
      <c r="L21" s="8">
        <v>8400</v>
      </c>
      <c r="M21" s="7">
        <f t="shared" si="1"/>
        <v>1403</v>
      </c>
      <c r="N21" s="7">
        <f t="shared" si="1"/>
        <v>79622</v>
      </c>
      <c r="O21" s="8">
        <v>89</v>
      </c>
      <c r="P21" s="8">
        <v>46</v>
      </c>
      <c r="Q21" s="8">
        <v>78</v>
      </c>
      <c r="R21" s="8">
        <v>100</v>
      </c>
      <c r="S21" s="8">
        <v>188</v>
      </c>
      <c r="T21" s="8">
        <v>170</v>
      </c>
      <c r="U21" s="8">
        <v>80</v>
      </c>
      <c r="V21" s="8">
        <v>364</v>
      </c>
      <c r="W21" s="8">
        <v>100</v>
      </c>
      <c r="X21" s="8">
        <v>12480</v>
      </c>
      <c r="Y21" s="7">
        <f t="shared" si="2"/>
        <v>535</v>
      </c>
      <c r="Z21" s="7">
        <f t="shared" si="3"/>
        <v>13160</v>
      </c>
      <c r="AA21" s="12">
        <v>45</v>
      </c>
      <c r="AB21" s="12">
        <v>116</v>
      </c>
      <c r="AC21" s="12">
        <v>72</v>
      </c>
      <c r="AD21" s="12">
        <v>75</v>
      </c>
      <c r="AE21" s="12">
        <v>73</v>
      </c>
      <c r="AF21" s="12">
        <v>150</v>
      </c>
      <c r="AG21" s="12">
        <v>24</v>
      </c>
      <c r="AH21" s="12">
        <v>136</v>
      </c>
      <c r="AI21" s="12">
        <v>35</v>
      </c>
      <c r="AJ21" s="12">
        <v>16</v>
      </c>
      <c r="AK21" s="12">
        <v>5</v>
      </c>
      <c r="AL21" s="12">
        <v>60</v>
      </c>
      <c r="AM21" s="20">
        <f t="shared" si="4"/>
        <v>2192</v>
      </c>
      <c r="AN21" s="20">
        <f t="shared" si="5"/>
        <v>93335</v>
      </c>
      <c r="AO21" s="12">
        <v>6</v>
      </c>
      <c r="AP21" s="12">
        <v>60</v>
      </c>
      <c r="AQ21" s="12">
        <v>21</v>
      </c>
      <c r="AR21" s="12">
        <v>300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37</v>
      </c>
      <c r="BB21" s="8">
        <v>500</v>
      </c>
      <c r="BC21" s="8">
        <v>91</v>
      </c>
      <c r="BD21" s="8">
        <v>50</v>
      </c>
      <c r="BE21" s="8">
        <v>20</v>
      </c>
      <c r="BF21" s="8">
        <v>50</v>
      </c>
      <c r="BG21" s="8">
        <v>43</v>
      </c>
      <c r="BH21" s="8">
        <v>500</v>
      </c>
      <c r="BI21" s="7">
        <f t="shared" si="7"/>
        <v>212</v>
      </c>
      <c r="BJ21" s="7">
        <f t="shared" si="7"/>
        <v>1400</v>
      </c>
      <c r="BK21" s="7">
        <f t="shared" si="8"/>
        <v>2404</v>
      </c>
      <c r="BL21" s="7">
        <f t="shared" si="8"/>
        <v>94735</v>
      </c>
    </row>
    <row r="22" spans="1:64" ht="20.25" x14ac:dyDescent="0.4">
      <c r="A22" s="14">
        <v>16</v>
      </c>
      <c r="B22" s="15" t="s">
        <v>58</v>
      </c>
      <c r="C22" s="8">
        <v>300</v>
      </c>
      <c r="D22" s="8">
        <v>371400</v>
      </c>
      <c r="E22" s="8">
        <v>17</v>
      </c>
      <c r="F22" s="8">
        <v>36600</v>
      </c>
      <c r="G22" s="19">
        <f t="shared" si="0"/>
        <v>317</v>
      </c>
      <c r="H22" s="19">
        <f t="shared" si="0"/>
        <v>408000</v>
      </c>
      <c r="I22" s="8">
        <v>7</v>
      </c>
      <c r="J22" s="8">
        <v>9600</v>
      </c>
      <c r="K22" s="8">
        <v>3</v>
      </c>
      <c r="L22" s="8">
        <v>2400</v>
      </c>
      <c r="M22" s="7">
        <f t="shared" si="1"/>
        <v>327</v>
      </c>
      <c r="N22" s="7">
        <f t="shared" si="1"/>
        <v>420000</v>
      </c>
      <c r="O22" s="8">
        <v>23</v>
      </c>
      <c r="P22" s="8">
        <v>120</v>
      </c>
      <c r="Q22" s="8">
        <v>20</v>
      </c>
      <c r="R22" s="8">
        <v>114</v>
      </c>
      <c r="S22" s="8">
        <v>48</v>
      </c>
      <c r="T22" s="8">
        <v>154</v>
      </c>
      <c r="U22" s="8">
        <v>20</v>
      </c>
      <c r="V22" s="8">
        <v>936</v>
      </c>
      <c r="W22" s="8">
        <v>26</v>
      </c>
      <c r="X22" s="8">
        <v>1248</v>
      </c>
      <c r="Y22" s="7">
        <f t="shared" si="2"/>
        <v>137</v>
      </c>
      <c r="Z22" s="7">
        <f t="shared" si="3"/>
        <v>2572</v>
      </c>
      <c r="AA22" s="12">
        <v>11</v>
      </c>
      <c r="AB22" s="12">
        <v>30</v>
      </c>
      <c r="AC22" s="12">
        <v>20</v>
      </c>
      <c r="AD22" s="12">
        <v>50</v>
      </c>
      <c r="AE22" s="12">
        <v>20</v>
      </c>
      <c r="AF22" s="12">
        <v>80</v>
      </c>
      <c r="AG22" s="12">
        <v>6</v>
      </c>
      <c r="AH22" s="12">
        <v>360</v>
      </c>
      <c r="AI22" s="12">
        <v>9</v>
      </c>
      <c r="AJ22" s="12">
        <v>420</v>
      </c>
      <c r="AK22" s="12">
        <v>1</v>
      </c>
      <c r="AL22" s="12">
        <v>60</v>
      </c>
      <c r="AM22" s="20">
        <f t="shared" si="4"/>
        <v>531</v>
      </c>
      <c r="AN22" s="20">
        <f t="shared" si="5"/>
        <v>423572</v>
      </c>
      <c r="AO22" s="12">
        <v>2</v>
      </c>
      <c r="AP22" s="12">
        <v>60</v>
      </c>
      <c r="AQ22" s="12">
        <v>6</v>
      </c>
      <c r="AR22" s="12">
        <v>300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9</v>
      </c>
      <c r="BB22" s="8">
        <v>200</v>
      </c>
      <c r="BC22" s="8">
        <v>23</v>
      </c>
      <c r="BD22" s="8">
        <v>50</v>
      </c>
      <c r="BE22" s="8">
        <v>5</v>
      </c>
      <c r="BF22" s="8">
        <v>50</v>
      </c>
      <c r="BG22" s="8">
        <v>11</v>
      </c>
      <c r="BH22" s="8">
        <v>500</v>
      </c>
      <c r="BI22" s="7">
        <f t="shared" si="7"/>
        <v>54</v>
      </c>
      <c r="BJ22" s="7">
        <f t="shared" si="7"/>
        <v>1100</v>
      </c>
      <c r="BK22" s="7">
        <f t="shared" si="8"/>
        <v>585</v>
      </c>
      <c r="BL22" s="7">
        <f t="shared" si="8"/>
        <v>424672</v>
      </c>
    </row>
    <row r="23" spans="1:64" ht="20.25" x14ac:dyDescent="0.4">
      <c r="A23" s="14">
        <v>17</v>
      </c>
      <c r="B23" s="15" t="s">
        <v>59</v>
      </c>
      <c r="C23" s="8">
        <v>300</v>
      </c>
      <c r="D23" s="8">
        <v>371400</v>
      </c>
      <c r="E23" s="8">
        <v>17</v>
      </c>
      <c r="F23" s="8">
        <v>36600</v>
      </c>
      <c r="G23" s="19">
        <f t="shared" si="0"/>
        <v>317</v>
      </c>
      <c r="H23" s="19">
        <f t="shared" si="0"/>
        <v>408000</v>
      </c>
      <c r="I23" s="8">
        <v>7</v>
      </c>
      <c r="J23" s="8">
        <v>9600</v>
      </c>
      <c r="K23" s="8">
        <v>3</v>
      </c>
      <c r="L23" s="8">
        <v>2400</v>
      </c>
      <c r="M23" s="7">
        <f t="shared" si="1"/>
        <v>327</v>
      </c>
      <c r="N23" s="7">
        <f t="shared" si="1"/>
        <v>420000</v>
      </c>
      <c r="O23" s="8">
        <v>23</v>
      </c>
      <c r="P23" s="8">
        <v>120</v>
      </c>
      <c r="Q23" s="8">
        <v>20</v>
      </c>
      <c r="R23" s="8">
        <v>100</v>
      </c>
      <c r="S23" s="8">
        <v>48</v>
      </c>
      <c r="T23" s="8">
        <v>154</v>
      </c>
      <c r="U23" s="8">
        <v>20</v>
      </c>
      <c r="V23" s="8">
        <v>936</v>
      </c>
      <c r="W23" s="8">
        <v>26</v>
      </c>
      <c r="X23" s="8">
        <v>1248</v>
      </c>
      <c r="Y23" s="7">
        <f t="shared" si="2"/>
        <v>137</v>
      </c>
      <c r="Z23" s="7">
        <f t="shared" si="3"/>
        <v>2558</v>
      </c>
      <c r="AA23" s="12">
        <v>11</v>
      </c>
      <c r="AB23" s="12">
        <v>300</v>
      </c>
      <c r="AC23" s="12">
        <v>20</v>
      </c>
      <c r="AD23" s="12">
        <v>58</v>
      </c>
      <c r="AE23" s="12">
        <v>20</v>
      </c>
      <c r="AF23" s="12">
        <v>80</v>
      </c>
      <c r="AG23" s="12">
        <v>6</v>
      </c>
      <c r="AH23" s="12">
        <v>36</v>
      </c>
      <c r="AI23" s="12">
        <v>9</v>
      </c>
      <c r="AJ23" s="12">
        <v>42</v>
      </c>
      <c r="AK23" s="12">
        <v>1</v>
      </c>
      <c r="AL23" s="12">
        <v>60</v>
      </c>
      <c r="AM23" s="20">
        <f t="shared" si="4"/>
        <v>531</v>
      </c>
      <c r="AN23" s="20">
        <f t="shared" si="5"/>
        <v>423134</v>
      </c>
      <c r="AO23" s="12">
        <v>2</v>
      </c>
      <c r="AP23" s="12">
        <v>60</v>
      </c>
      <c r="AQ23" s="12">
        <v>6</v>
      </c>
      <c r="AR23" s="12">
        <v>300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9</v>
      </c>
      <c r="BB23" s="8">
        <v>200</v>
      </c>
      <c r="BC23" s="8">
        <v>23</v>
      </c>
      <c r="BD23" s="8">
        <v>50</v>
      </c>
      <c r="BE23" s="8">
        <v>5</v>
      </c>
      <c r="BF23" s="8">
        <v>50</v>
      </c>
      <c r="BG23" s="8">
        <v>11</v>
      </c>
      <c r="BH23" s="8">
        <v>500</v>
      </c>
      <c r="BI23" s="7">
        <f t="shared" si="7"/>
        <v>54</v>
      </c>
      <c r="BJ23" s="7">
        <f t="shared" si="7"/>
        <v>1100</v>
      </c>
      <c r="BK23" s="7">
        <f t="shared" si="8"/>
        <v>585</v>
      </c>
      <c r="BL23" s="7">
        <f t="shared" si="8"/>
        <v>424234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650</v>
      </c>
      <c r="D25" s="8">
        <v>67940</v>
      </c>
      <c r="E25" s="8">
        <v>33</v>
      </c>
      <c r="F25" s="8">
        <v>73868</v>
      </c>
      <c r="G25" s="19">
        <f t="shared" si="0"/>
        <v>683</v>
      </c>
      <c r="H25" s="19">
        <f t="shared" si="0"/>
        <v>141808</v>
      </c>
      <c r="I25" s="8">
        <v>15</v>
      </c>
      <c r="J25" s="8">
        <v>19400</v>
      </c>
      <c r="K25" s="8">
        <v>7</v>
      </c>
      <c r="L25" s="8">
        <v>4500</v>
      </c>
      <c r="M25" s="7">
        <f t="shared" si="1"/>
        <v>705</v>
      </c>
      <c r="N25" s="7">
        <f t="shared" si="1"/>
        <v>165708</v>
      </c>
      <c r="O25" s="8">
        <v>46</v>
      </c>
      <c r="P25" s="8">
        <v>240</v>
      </c>
      <c r="Q25" s="8">
        <v>41</v>
      </c>
      <c r="R25" s="8">
        <v>100</v>
      </c>
      <c r="S25" s="8">
        <v>97</v>
      </c>
      <c r="T25" s="8">
        <v>170</v>
      </c>
      <c r="U25" s="8">
        <v>41</v>
      </c>
      <c r="V25" s="8">
        <v>1888</v>
      </c>
      <c r="W25" s="8">
        <v>52</v>
      </c>
      <c r="X25" s="8">
        <v>2522</v>
      </c>
      <c r="Y25" s="7">
        <f t="shared" si="2"/>
        <v>277</v>
      </c>
      <c r="Z25" s="7">
        <f t="shared" si="3"/>
        <v>4920</v>
      </c>
      <c r="AA25" s="12">
        <v>24</v>
      </c>
      <c r="AB25" s="12">
        <v>60</v>
      </c>
      <c r="AC25" s="12">
        <v>38</v>
      </c>
      <c r="AD25" s="12">
        <v>58</v>
      </c>
      <c r="AE25" s="12">
        <v>37</v>
      </c>
      <c r="AF25" s="12">
        <v>37</v>
      </c>
      <c r="AG25" s="12">
        <v>12</v>
      </c>
      <c r="AH25" s="12">
        <v>71</v>
      </c>
      <c r="AI25" s="12">
        <v>18</v>
      </c>
      <c r="AJ25" s="12">
        <v>84</v>
      </c>
      <c r="AK25" s="12">
        <v>3</v>
      </c>
      <c r="AL25" s="12">
        <v>60</v>
      </c>
      <c r="AM25" s="20">
        <f t="shared" si="4"/>
        <v>1114</v>
      </c>
      <c r="AN25" s="20">
        <f t="shared" si="5"/>
        <v>170998</v>
      </c>
      <c r="AO25" s="12">
        <v>4</v>
      </c>
      <c r="AP25" s="12">
        <v>150</v>
      </c>
      <c r="AQ25" s="12">
        <v>11</v>
      </c>
      <c r="AR25" s="12">
        <v>200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19</v>
      </c>
      <c r="BB25" s="8">
        <v>93</v>
      </c>
      <c r="BC25" s="8">
        <v>47</v>
      </c>
      <c r="BD25" s="8">
        <v>50</v>
      </c>
      <c r="BE25" s="8">
        <v>10</v>
      </c>
      <c r="BF25" s="8">
        <v>50</v>
      </c>
      <c r="BG25" s="8">
        <v>22</v>
      </c>
      <c r="BH25" s="8">
        <v>500</v>
      </c>
      <c r="BI25" s="7">
        <f t="shared" si="7"/>
        <v>109</v>
      </c>
      <c r="BJ25" s="7">
        <f t="shared" si="7"/>
        <v>893</v>
      </c>
      <c r="BK25" s="7">
        <f t="shared" si="8"/>
        <v>1223</v>
      </c>
      <c r="BL25" s="7">
        <f t="shared" si="8"/>
        <v>171891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300</v>
      </c>
      <c r="D27" s="8">
        <v>37140</v>
      </c>
      <c r="E27" s="8">
        <v>17</v>
      </c>
      <c r="F27" s="8">
        <v>36600</v>
      </c>
      <c r="G27" s="19">
        <f t="shared" si="0"/>
        <v>317</v>
      </c>
      <c r="H27" s="19">
        <f t="shared" si="0"/>
        <v>73740</v>
      </c>
      <c r="I27" s="8">
        <v>7</v>
      </c>
      <c r="J27" s="8">
        <v>9600</v>
      </c>
      <c r="K27" s="8">
        <v>3</v>
      </c>
      <c r="L27" s="8">
        <v>2400</v>
      </c>
      <c r="M27" s="7">
        <f t="shared" si="1"/>
        <v>327</v>
      </c>
      <c r="N27" s="7">
        <f t="shared" si="1"/>
        <v>85740</v>
      </c>
      <c r="O27" s="8">
        <v>23</v>
      </c>
      <c r="P27" s="8">
        <v>120</v>
      </c>
      <c r="Q27" s="8">
        <v>20</v>
      </c>
      <c r="R27" s="8">
        <v>100</v>
      </c>
      <c r="S27" s="8">
        <v>48</v>
      </c>
      <c r="T27" s="8">
        <v>148</v>
      </c>
      <c r="U27" s="8">
        <v>20</v>
      </c>
      <c r="V27" s="8">
        <v>936</v>
      </c>
      <c r="W27" s="8">
        <v>26</v>
      </c>
      <c r="X27" s="8">
        <v>1240</v>
      </c>
      <c r="Y27" s="7">
        <f t="shared" si="2"/>
        <v>137</v>
      </c>
      <c r="Z27" s="7">
        <f t="shared" si="3"/>
        <v>2544</v>
      </c>
      <c r="AA27" s="12">
        <v>12</v>
      </c>
      <c r="AB27" s="12">
        <v>30</v>
      </c>
      <c r="AC27" s="12">
        <v>20</v>
      </c>
      <c r="AD27" s="12">
        <v>58</v>
      </c>
      <c r="AE27" s="12">
        <v>20</v>
      </c>
      <c r="AF27" s="12">
        <v>80</v>
      </c>
      <c r="AG27" s="12">
        <v>6</v>
      </c>
      <c r="AH27" s="12">
        <v>36</v>
      </c>
      <c r="AI27" s="12">
        <v>9</v>
      </c>
      <c r="AJ27" s="12">
        <v>42</v>
      </c>
      <c r="AK27" s="12">
        <v>3</v>
      </c>
      <c r="AL27" s="12">
        <v>60</v>
      </c>
      <c r="AM27" s="20">
        <f t="shared" si="4"/>
        <v>534</v>
      </c>
      <c r="AN27" s="20">
        <f t="shared" si="5"/>
        <v>88590</v>
      </c>
      <c r="AO27" s="12">
        <v>2</v>
      </c>
      <c r="AP27" s="12">
        <v>80</v>
      </c>
      <c r="AQ27" s="12">
        <v>6</v>
      </c>
      <c r="AR27" s="12">
        <v>80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9</v>
      </c>
      <c r="BB27" s="8">
        <v>80</v>
      </c>
      <c r="BC27" s="8">
        <v>23</v>
      </c>
      <c r="BD27" s="8">
        <v>50</v>
      </c>
      <c r="BE27" s="8">
        <v>5</v>
      </c>
      <c r="BF27" s="8">
        <v>50</v>
      </c>
      <c r="BG27" s="8">
        <v>11</v>
      </c>
      <c r="BH27" s="8">
        <v>500</v>
      </c>
      <c r="BI27" s="7">
        <f t="shared" si="7"/>
        <v>54</v>
      </c>
      <c r="BJ27" s="7">
        <f t="shared" si="7"/>
        <v>760</v>
      </c>
      <c r="BK27" s="7">
        <f t="shared" si="8"/>
        <v>588</v>
      </c>
      <c r="BL27" s="7">
        <f t="shared" si="8"/>
        <v>89350</v>
      </c>
    </row>
    <row r="28" spans="1:64" ht="20.25" x14ac:dyDescent="0.4">
      <c r="A28" s="14">
        <v>22</v>
      </c>
      <c r="B28" s="15" t="s">
        <v>64</v>
      </c>
      <c r="C28" s="8">
        <v>650</v>
      </c>
      <c r="D28" s="8">
        <v>67940</v>
      </c>
      <c r="E28" s="8">
        <v>33</v>
      </c>
      <c r="F28" s="8">
        <v>73868</v>
      </c>
      <c r="G28" s="19">
        <f t="shared" si="0"/>
        <v>683</v>
      </c>
      <c r="H28" s="19">
        <f t="shared" si="0"/>
        <v>141808</v>
      </c>
      <c r="I28" s="8">
        <v>15</v>
      </c>
      <c r="J28" s="8">
        <v>19400</v>
      </c>
      <c r="K28" s="8">
        <v>7</v>
      </c>
      <c r="L28" s="8">
        <v>4500</v>
      </c>
      <c r="M28" s="7">
        <f t="shared" si="1"/>
        <v>705</v>
      </c>
      <c r="N28" s="7">
        <f t="shared" si="1"/>
        <v>165708</v>
      </c>
      <c r="O28" s="8">
        <v>46</v>
      </c>
      <c r="P28" s="8">
        <v>240</v>
      </c>
      <c r="Q28" s="8">
        <v>41</v>
      </c>
      <c r="R28" s="8">
        <v>100</v>
      </c>
      <c r="S28" s="8">
        <v>97</v>
      </c>
      <c r="T28" s="8">
        <v>310</v>
      </c>
      <c r="U28" s="8">
        <v>41</v>
      </c>
      <c r="V28" s="8">
        <v>1888</v>
      </c>
      <c r="W28" s="8">
        <v>52</v>
      </c>
      <c r="X28" s="8">
        <v>242</v>
      </c>
      <c r="Y28" s="7">
        <f t="shared" si="2"/>
        <v>277</v>
      </c>
      <c r="Z28" s="7">
        <f t="shared" si="3"/>
        <v>2780</v>
      </c>
      <c r="AA28" s="12">
        <v>23</v>
      </c>
      <c r="AB28" s="12">
        <v>60</v>
      </c>
      <c r="AC28" s="12">
        <v>37</v>
      </c>
      <c r="AD28" s="12">
        <v>58</v>
      </c>
      <c r="AE28" s="12">
        <v>37</v>
      </c>
      <c r="AF28" s="12">
        <v>37</v>
      </c>
      <c r="AG28" s="12">
        <v>12</v>
      </c>
      <c r="AH28" s="12">
        <v>71</v>
      </c>
      <c r="AI28" s="12">
        <v>18</v>
      </c>
      <c r="AJ28" s="12">
        <v>84</v>
      </c>
      <c r="AK28" s="12">
        <v>4</v>
      </c>
      <c r="AL28" s="12">
        <v>60</v>
      </c>
      <c r="AM28" s="20">
        <f t="shared" si="4"/>
        <v>1113</v>
      </c>
      <c r="AN28" s="20">
        <f t="shared" si="5"/>
        <v>168858</v>
      </c>
      <c r="AO28" s="12">
        <v>4</v>
      </c>
      <c r="AP28" s="12">
        <v>80</v>
      </c>
      <c r="AQ28" s="12">
        <v>11</v>
      </c>
      <c r="AR28" s="12">
        <v>80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19</v>
      </c>
      <c r="BB28" s="8">
        <v>80</v>
      </c>
      <c r="BC28" s="8">
        <v>47</v>
      </c>
      <c r="BD28" s="8">
        <v>50</v>
      </c>
      <c r="BE28" s="8">
        <v>10</v>
      </c>
      <c r="BF28" s="8">
        <v>50</v>
      </c>
      <c r="BG28" s="8">
        <v>22</v>
      </c>
      <c r="BH28" s="8">
        <v>500</v>
      </c>
      <c r="BI28" s="7">
        <f t="shared" si="7"/>
        <v>109</v>
      </c>
      <c r="BJ28" s="7">
        <f t="shared" si="7"/>
        <v>760</v>
      </c>
      <c r="BK28" s="7">
        <f t="shared" si="8"/>
        <v>1222</v>
      </c>
      <c r="BL28" s="7">
        <f t="shared" si="8"/>
        <v>169618</v>
      </c>
    </row>
    <row r="29" spans="1:64" ht="20.25" x14ac:dyDescent="0.4">
      <c r="A29" s="14">
        <v>23</v>
      </c>
      <c r="B29" s="15" t="s">
        <v>65</v>
      </c>
      <c r="C29" s="8">
        <v>650</v>
      </c>
      <c r="D29" s="8">
        <v>67940</v>
      </c>
      <c r="E29" s="8">
        <v>33</v>
      </c>
      <c r="F29" s="8">
        <v>73868</v>
      </c>
      <c r="G29" s="19">
        <f t="shared" si="0"/>
        <v>683</v>
      </c>
      <c r="H29" s="19">
        <f t="shared" si="0"/>
        <v>141808</v>
      </c>
      <c r="I29" s="8">
        <v>15</v>
      </c>
      <c r="J29" s="8">
        <v>19400</v>
      </c>
      <c r="K29" s="8">
        <v>7</v>
      </c>
      <c r="L29" s="8">
        <v>4500</v>
      </c>
      <c r="M29" s="7">
        <f t="shared" si="1"/>
        <v>705</v>
      </c>
      <c r="N29" s="7">
        <f t="shared" si="1"/>
        <v>165708</v>
      </c>
      <c r="O29" s="8">
        <v>46</v>
      </c>
      <c r="P29" s="8">
        <v>240</v>
      </c>
      <c r="Q29" s="8">
        <v>41</v>
      </c>
      <c r="R29" s="8">
        <v>100</v>
      </c>
      <c r="S29" s="8">
        <v>97</v>
      </c>
      <c r="T29" s="8">
        <v>310</v>
      </c>
      <c r="U29" s="8">
        <v>41</v>
      </c>
      <c r="V29" s="8">
        <v>1888</v>
      </c>
      <c r="W29" s="8">
        <v>52</v>
      </c>
      <c r="X29" s="8">
        <v>2522</v>
      </c>
      <c r="Y29" s="7">
        <f t="shared" si="2"/>
        <v>277</v>
      </c>
      <c r="Z29" s="7">
        <f t="shared" si="3"/>
        <v>5060</v>
      </c>
      <c r="AA29" s="12">
        <v>23</v>
      </c>
      <c r="AB29" s="12">
        <v>60</v>
      </c>
      <c r="AC29" s="12">
        <v>37</v>
      </c>
      <c r="AD29" s="12">
        <v>58</v>
      </c>
      <c r="AE29" s="12">
        <v>37</v>
      </c>
      <c r="AF29" s="12">
        <v>37</v>
      </c>
      <c r="AG29" s="12">
        <v>12</v>
      </c>
      <c r="AH29" s="12">
        <v>71</v>
      </c>
      <c r="AI29" s="12">
        <v>18</v>
      </c>
      <c r="AJ29" s="12">
        <v>84</v>
      </c>
      <c r="AK29" s="12">
        <v>4</v>
      </c>
      <c r="AL29" s="12">
        <v>60</v>
      </c>
      <c r="AM29" s="20">
        <f t="shared" si="4"/>
        <v>1113</v>
      </c>
      <c r="AN29" s="20">
        <f t="shared" si="5"/>
        <v>171138</v>
      </c>
      <c r="AO29" s="12">
        <v>4</v>
      </c>
      <c r="AP29" s="12">
        <v>80</v>
      </c>
      <c r="AQ29" s="12">
        <v>11</v>
      </c>
      <c r="AR29" s="12">
        <v>200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19</v>
      </c>
      <c r="BB29" s="8">
        <v>200</v>
      </c>
      <c r="BC29" s="8">
        <v>47</v>
      </c>
      <c r="BD29" s="8">
        <v>50</v>
      </c>
      <c r="BE29" s="8">
        <v>10</v>
      </c>
      <c r="BF29" s="8">
        <v>50</v>
      </c>
      <c r="BG29" s="8">
        <v>22</v>
      </c>
      <c r="BH29" s="8">
        <v>500</v>
      </c>
      <c r="BI29" s="7">
        <f t="shared" si="7"/>
        <v>109</v>
      </c>
      <c r="BJ29" s="7">
        <f t="shared" si="7"/>
        <v>1000</v>
      </c>
      <c r="BK29" s="7">
        <f t="shared" si="8"/>
        <v>1222</v>
      </c>
      <c r="BL29" s="7">
        <f t="shared" si="8"/>
        <v>172138</v>
      </c>
    </row>
    <row r="30" spans="1:64" ht="24.75" customHeight="1" x14ac:dyDescent="0.4">
      <c r="A30" s="14">
        <v>24</v>
      </c>
      <c r="B30" s="15" t="s">
        <v>66</v>
      </c>
      <c r="C30" s="8">
        <v>300</v>
      </c>
      <c r="D30" s="8">
        <v>37140</v>
      </c>
      <c r="E30" s="8">
        <v>17</v>
      </c>
      <c r="F30" s="8">
        <v>36600</v>
      </c>
      <c r="G30" s="19">
        <f t="shared" si="0"/>
        <v>317</v>
      </c>
      <c r="H30" s="19">
        <f t="shared" si="0"/>
        <v>73740</v>
      </c>
      <c r="I30" s="8">
        <v>7</v>
      </c>
      <c r="J30" s="8">
        <v>9600</v>
      </c>
      <c r="K30" s="8">
        <v>3</v>
      </c>
      <c r="L30" s="8">
        <v>2400</v>
      </c>
      <c r="M30" s="7">
        <f t="shared" si="1"/>
        <v>327</v>
      </c>
      <c r="N30" s="7">
        <f t="shared" si="1"/>
        <v>85740</v>
      </c>
      <c r="O30" s="8">
        <v>23</v>
      </c>
      <c r="P30" s="8">
        <v>120</v>
      </c>
      <c r="Q30" s="8">
        <v>20</v>
      </c>
      <c r="R30" s="8">
        <v>114</v>
      </c>
      <c r="S30" s="8">
        <v>48</v>
      </c>
      <c r="T30" s="8">
        <v>154</v>
      </c>
      <c r="U30" s="8">
        <v>20</v>
      </c>
      <c r="V30" s="8">
        <v>936</v>
      </c>
      <c r="W30" s="8">
        <v>26</v>
      </c>
      <c r="X30" s="8">
        <v>0</v>
      </c>
      <c r="Y30" s="7">
        <f t="shared" si="2"/>
        <v>137</v>
      </c>
      <c r="Z30" s="7">
        <f t="shared" si="3"/>
        <v>1324</v>
      </c>
      <c r="AA30" s="12">
        <v>23</v>
      </c>
      <c r="AB30" s="12">
        <v>30</v>
      </c>
      <c r="AC30" s="12">
        <v>18</v>
      </c>
      <c r="AD30" s="12">
        <v>28</v>
      </c>
      <c r="AE30" s="12">
        <v>18</v>
      </c>
      <c r="AF30" s="12">
        <v>80</v>
      </c>
      <c r="AG30" s="12">
        <v>6</v>
      </c>
      <c r="AH30" s="12">
        <v>36</v>
      </c>
      <c r="AI30" s="12">
        <v>9</v>
      </c>
      <c r="AJ30" s="12">
        <v>42</v>
      </c>
      <c r="AK30" s="12">
        <v>1</v>
      </c>
      <c r="AL30" s="12">
        <v>60</v>
      </c>
      <c r="AM30" s="20">
        <f t="shared" si="4"/>
        <v>539</v>
      </c>
      <c r="AN30" s="20">
        <f t="shared" si="5"/>
        <v>87340</v>
      </c>
      <c r="AO30" s="12">
        <v>2</v>
      </c>
      <c r="AP30" s="12">
        <v>50</v>
      </c>
      <c r="AQ30" s="12">
        <v>6</v>
      </c>
      <c r="AR30" s="12">
        <v>80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9</v>
      </c>
      <c r="BB30" s="8">
        <v>80</v>
      </c>
      <c r="BC30" s="8">
        <v>23</v>
      </c>
      <c r="BD30" s="8">
        <v>50</v>
      </c>
      <c r="BE30" s="8">
        <v>5</v>
      </c>
      <c r="BF30" s="8">
        <v>50</v>
      </c>
      <c r="BG30" s="8">
        <v>11</v>
      </c>
      <c r="BH30" s="8">
        <v>500</v>
      </c>
      <c r="BI30" s="7">
        <f t="shared" si="7"/>
        <v>54</v>
      </c>
      <c r="BJ30" s="7">
        <f t="shared" si="7"/>
        <v>760</v>
      </c>
      <c r="BK30" s="7">
        <f t="shared" si="8"/>
        <v>593</v>
      </c>
      <c r="BL30" s="7">
        <f t="shared" si="8"/>
        <v>88100</v>
      </c>
    </row>
    <row r="31" spans="1:64" ht="20.25" x14ac:dyDescent="0.4">
      <c r="A31" s="14">
        <v>25</v>
      </c>
      <c r="B31" s="15" t="s">
        <v>67</v>
      </c>
      <c r="C31" s="8">
        <v>300</v>
      </c>
      <c r="D31" s="8">
        <v>37140</v>
      </c>
      <c r="E31" s="8">
        <v>17</v>
      </c>
      <c r="F31" s="8">
        <v>36600</v>
      </c>
      <c r="G31" s="19">
        <f t="shared" si="0"/>
        <v>317</v>
      </c>
      <c r="H31" s="19">
        <f t="shared" si="0"/>
        <v>73740</v>
      </c>
      <c r="I31" s="8">
        <v>7</v>
      </c>
      <c r="J31" s="8">
        <v>9600</v>
      </c>
      <c r="K31" s="8">
        <v>3</v>
      </c>
      <c r="L31" s="8">
        <v>2400</v>
      </c>
      <c r="M31" s="7">
        <f t="shared" si="1"/>
        <v>327</v>
      </c>
      <c r="N31" s="7">
        <f t="shared" si="1"/>
        <v>85740</v>
      </c>
      <c r="O31" s="8">
        <v>23</v>
      </c>
      <c r="P31" s="8">
        <v>120</v>
      </c>
      <c r="Q31" s="8">
        <v>20</v>
      </c>
      <c r="R31" s="8">
        <v>114</v>
      </c>
      <c r="S31" s="8">
        <v>48</v>
      </c>
      <c r="T31" s="8">
        <v>154</v>
      </c>
      <c r="U31" s="8">
        <v>20</v>
      </c>
      <c r="V31" s="8">
        <v>936</v>
      </c>
      <c r="W31" s="8">
        <v>26</v>
      </c>
      <c r="X31" s="8">
        <v>1256</v>
      </c>
      <c r="Y31" s="7">
        <f t="shared" si="2"/>
        <v>137</v>
      </c>
      <c r="Z31" s="7">
        <f t="shared" si="3"/>
        <v>2580</v>
      </c>
      <c r="AA31" s="12">
        <v>11</v>
      </c>
      <c r="AB31" s="12">
        <v>30</v>
      </c>
      <c r="AC31" s="12">
        <v>18</v>
      </c>
      <c r="AD31" s="12">
        <v>50</v>
      </c>
      <c r="AE31" s="12">
        <v>18</v>
      </c>
      <c r="AF31" s="12">
        <v>80</v>
      </c>
      <c r="AG31" s="12">
        <v>6</v>
      </c>
      <c r="AH31" s="12">
        <v>36</v>
      </c>
      <c r="AI31" s="12">
        <v>36</v>
      </c>
      <c r="AJ31" s="12">
        <v>42</v>
      </c>
      <c r="AK31" s="12">
        <v>1</v>
      </c>
      <c r="AL31" s="12">
        <v>60</v>
      </c>
      <c r="AM31" s="20">
        <f t="shared" si="4"/>
        <v>554</v>
      </c>
      <c r="AN31" s="20">
        <f t="shared" si="5"/>
        <v>88618</v>
      </c>
      <c r="AO31" s="12">
        <v>2</v>
      </c>
      <c r="AP31" s="12">
        <v>50</v>
      </c>
      <c r="AQ31" s="12">
        <v>6</v>
      </c>
      <c r="AR31" s="12">
        <v>80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9</v>
      </c>
      <c r="BB31" s="8">
        <v>80</v>
      </c>
      <c r="BC31" s="8">
        <v>23</v>
      </c>
      <c r="BD31" s="8">
        <v>50</v>
      </c>
      <c r="BE31" s="8">
        <v>5</v>
      </c>
      <c r="BF31" s="8">
        <v>50</v>
      </c>
      <c r="BG31" s="8">
        <v>11</v>
      </c>
      <c r="BH31" s="8">
        <v>500</v>
      </c>
      <c r="BI31" s="7">
        <f t="shared" si="7"/>
        <v>54</v>
      </c>
      <c r="BJ31" s="7">
        <f t="shared" si="7"/>
        <v>760</v>
      </c>
      <c r="BK31" s="7">
        <f t="shared" si="8"/>
        <v>608</v>
      </c>
      <c r="BL31" s="7">
        <f t="shared" si="8"/>
        <v>89378</v>
      </c>
    </row>
    <row r="32" spans="1:64" ht="20.25" x14ac:dyDescent="0.4">
      <c r="A32" s="14">
        <v>26</v>
      </c>
      <c r="B32" s="15" t="s">
        <v>68</v>
      </c>
      <c r="C32" s="8">
        <v>300</v>
      </c>
      <c r="D32" s="8">
        <v>37140</v>
      </c>
      <c r="E32" s="8">
        <v>17</v>
      </c>
      <c r="F32" s="8">
        <v>36600</v>
      </c>
      <c r="G32" s="19">
        <f t="shared" si="0"/>
        <v>317</v>
      </c>
      <c r="H32" s="19">
        <f t="shared" si="0"/>
        <v>73740</v>
      </c>
      <c r="I32" s="8">
        <v>7</v>
      </c>
      <c r="J32" s="8">
        <v>9600</v>
      </c>
      <c r="K32" s="8">
        <v>3</v>
      </c>
      <c r="L32" s="8">
        <v>2400</v>
      </c>
      <c r="M32" s="7">
        <f t="shared" si="1"/>
        <v>327</v>
      </c>
      <c r="N32" s="7">
        <f t="shared" si="1"/>
        <v>85740</v>
      </c>
      <c r="O32" s="8">
        <v>23</v>
      </c>
      <c r="P32" s="8">
        <v>120</v>
      </c>
      <c r="Q32" s="8">
        <v>0</v>
      </c>
      <c r="R32" s="8">
        <v>114</v>
      </c>
      <c r="S32" s="8">
        <v>48</v>
      </c>
      <c r="T32" s="8">
        <v>154</v>
      </c>
      <c r="U32" s="8">
        <v>20</v>
      </c>
      <c r="V32" s="8">
        <v>936</v>
      </c>
      <c r="W32" s="8">
        <v>26</v>
      </c>
      <c r="X32" s="8">
        <v>0</v>
      </c>
      <c r="Y32" s="7">
        <f t="shared" si="2"/>
        <v>117</v>
      </c>
      <c r="Z32" s="7">
        <f t="shared" si="3"/>
        <v>1324</v>
      </c>
      <c r="AA32" s="12">
        <v>11</v>
      </c>
      <c r="AB32" s="12">
        <v>30</v>
      </c>
      <c r="AC32" s="12">
        <v>18</v>
      </c>
      <c r="AD32" s="12">
        <v>28</v>
      </c>
      <c r="AE32" s="12">
        <v>18</v>
      </c>
      <c r="AF32" s="12">
        <v>80</v>
      </c>
      <c r="AG32" s="12">
        <v>6</v>
      </c>
      <c r="AH32" s="12">
        <v>36</v>
      </c>
      <c r="AI32" s="12">
        <v>9</v>
      </c>
      <c r="AJ32" s="12">
        <v>42</v>
      </c>
      <c r="AK32" s="12">
        <v>1</v>
      </c>
      <c r="AL32" s="12">
        <v>60</v>
      </c>
      <c r="AM32" s="20">
        <f t="shared" si="4"/>
        <v>507</v>
      </c>
      <c r="AN32" s="20">
        <f t="shared" si="5"/>
        <v>87340</v>
      </c>
      <c r="AO32" s="12">
        <v>2</v>
      </c>
      <c r="AP32" s="12">
        <v>50</v>
      </c>
      <c r="AQ32" s="12">
        <v>6</v>
      </c>
      <c r="AR32" s="12">
        <v>80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9</v>
      </c>
      <c r="BB32" s="8">
        <v>80</v>
      </c>
      <c r="BC32" s="8">
        <v>23</v>
      </c>
      <c r="BD32" s="8">
        <v>50</v>
      </c>
      <c r="BE32" s="8">
        <v>5</v>
      </c>
      <c r="BF32" s="8">
        <v>50</v>
      </c>
      <c r="BG32" s="8">
        <v>11</v>
      </c>
      <c r="BH32" s="8">
        <v>500</v>
      </c>
      <c r="BI32" s="7">
        <f t="shared" si="7"/>
        <v>54</v>
      </c>
      <c r="BJ32" s="7">
        <f t="shared" si="7"/>
        <v>760</v>
      </c>
      <c r="BK32" s="7">
        <f t="shared" si="8"/>
        <v>561</v>
      </c>
      <c r="BL32" s="7">
        <f t="shared" si="8"/>
        <v>88100</v>
      </c>
    </row>
    <row r="33" spans="1:64" ht="20.25" x14ac:dyDescent="0.4">
      <c r="A33" s="14">
        <v>27</v>
      </c>
      <c r="B33" s="15" t="s">
        <v>69</v>
      </c>
      <c r="C33" s="8">
        <v>650</v>
      </c>
      <c r="D33" s="8">
        <v>67940</v>
      </c>
      <c r="E33" s="8">
        <v>33</v>
      </c>
      <c r="F33" s="8">
        <v>73868</v>
      </c>
      <c r="G33" s="19">
        <f t="shared" si="0"/>
        <v>683</v>
      </c>
      <c r="H33" s="19">
        <f t="shared" si="0"/>
        <v>141808</v>
      </c>
      <c r="I33" s="8">
        <v>15</v>
      </c>
      <c r="J33" s="8">
        <v>19400</v>
      </c>
      <c r="K33" s="8">
        <v>7</v>
      </c>
      <c r="L33" s="8">
        <v>4500</v>
      </c>
      <c r="M33" s="7">
        <f t="shared" si="1"/>
        <v>705</v>
      </c>
      <c r="N33" s="7">
        <f t="shared" si="1"/>
        <v>165708</v>
      </c>
      <c r="O33" s="8">
        <v>46</v>
      </c>
      <c r="P33" s="8">
        <v>240</v>
      </c>
      <c r="Q33" s="8">
        <v>41</v>
      </c>
      <c r="R33" s="8">
        <v>230</v>
      </c>
      <c r="S33" s="8">
        <v>97</v>
      </c>
      <c r="T33" s="8">
        <v>310</v>
      </c>
      <c r="U33" s="8">
        <v>41</v>
      </c>
      <c r="V33" s="8">
        <v>18880</v>
      </c>
      <c r="W33" s="8">
        <v>52</v>
      </c>
      <c r="X33" s="8">
        <v>0</v>
      </c>
      <c r="Y33" s="7">
        <f t="shared" si="2"/>
        <v>277</v>
      </c>
      <c r="Z33" s="7">
        <f t="shared" si="3"/>
        <v>19660</v>
      </c>
      <c r="AA33" s="12">
        <v>11</v>
      </c>
      <c r="AB33" s="12">
        <v>200</v>
      </c>
      <c r="AC33" s="12">
        <v>38</v>
      </c>
      <c r="AD33" s="12">
        <v>100</v>
      </c>
      <c r="AE33" s="12">
        <v>40</v>
      </c>
      <c r="AF33" s="12">
        <v>100</v>
      </c>
      <c r="AG33" s="12">
        <v>12</v>
      </c>
      <c r="AH33" s="12">
        <v>710</v>
      </c>
      <c r="AI33" s="12">
        <v>18</v>
      </c>
      <c r="AJ33" s="12">
        <v>840</v>
      </c>
      <c r="AK33" s="12">
        <v>4</v>
      </c>
      <c r="AL33" s="12">
        <v>600</v>
      </c>
      <c r="AM33" s="20">
        <f t="shared" si="4"/>
        <v>1105</v>
      </c>
      <c r="AN33" s="20">
        <f t="shared" si="5"/>
        <v>187918</v>
      </c>
      <c r="AO33" s="12">
        <v>4</v>
      </c>
      <c r="AP33" s="12">
        <v>100</v>
      </c>
      <c r="AQ33" s="12">
        <v>11</v>
      </c>
      <c r="AR33" s="12">
        <v>150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18</v>
      </c>
      <c r="BB33" s="8">
        <v>500</v>
      </c>
      <c r="BC33" s="8">
        <v>47</v>
      </c>
      <c r="BD33" s="8">
        <v>50</v>
      </c>
      <c r="BE33" s="8">
        <v>10</v>
      </c>
      <c r="BF33" s="8">
        <v>50</v>
      </c>
      <c r="BG33" s="8">
        <v>22</v>
      </c>
      <c r="BH33" s="8">
        <v>500</v>
      </c>
      <c r="BI33" s="7">
        <f t="shared" si="7"/>
        <v>108</v>
      </c>
      <c r="BJ33" s="7">
        <f t="shared" si="7"/>
        <v>1250</v>
      </c>
      <c r="BK33" s="7">
        <f t="shared" si="8"/>
        <v>1213</v>
      </c>
      <c r="BL33" s="7">
        <f t="shared" si="8"/>
        <v>189168</v>
      </c>
    </row>
    <row r="34" spans="1:64" ht="20.25" x14ac:dyDescent="0.4">
      <c r="A34" s="14">
        <v>28</v>
      </c>
      <c r="B34" s="15" t="s">
        <v>70</v>
      </c>
      <c r="C34" s="8">
        <v>2570</v>
      </c>
      <c r="D34" s="8">
        <v>30580</v>
      </c>
      <c r="E34" s="8">
        <v>134</v>
      </c>
      <c r="F34" s="8">
        <v>25164</v>
      </c>
      <c r="G34" s="19">
        <f t="shared" si="0"/>
        <v>2704</v>
      </c>
      <c r="H34" s="19">
        <f t="shared" si="0"/>
        <v>55744</v>
      </c>
      <c r="I34" s="8">
        <v>61</v>
      </c>
      <c r="J34" s="8">
        <v>78200</v>
      </c>
      <c r="K34" s="8">
        <v>26</v>
      </c>
      <c r="L34" s="8">
        <v>18900</v>
      </c>
      <c r="M34" s="7">
        <f t="shared" si="1"/>
        <v>2791</v>
      </c>
      <c r="N34" s="7">
        <f t="shared" si="1"/>
        <v>152844</v>
      </c>
      <c r="O34" s="8">
        <v>185</v>
      </c>
      <c r="P34" s="8">
        <v>772</v>
      </c>
      <c r="Q34" s="8">
        <v>164</v>
      </c>
      <c r="R34" s="8">
        <v>200</v>
      </c>
      <c r="S34" s="8">
        <v>391</v>
      </c>
      <c r="T34" s="8">
        <v>1256</v>
      </c>
      <c r="U34" s="8">
        <v>166</v>
      </c>
      <c r="V34" s="8">
        <v>7600</v>
      </c>
      <c r="W34" s="8">
        <v>210</v>
      </c>
      <c r="X34" s="8">
        <v>0</v>
      </c>
      <c r="Y34" s="7">
        <f t="shared" si="2"/>
        <v>1116</v>
      </c>
      <c r="Z34" s="7">
        <f t="shared" si="3"/>
        <v>9828</v>
      </c>
      <c r="AA34" s="12">
        <v>94</v>
      </c>
      <c r="AB34" s="12">
        <v>240</v>
      </c>
      <c r="AC34" s="12">
        <v>151</v>
      </c>
      <c r="AD34" s="12">
        <v>100</v>
      </c>
      <c r="AE34" s="12">
        <v>151</v>
      </c>
      <c r="AF34" s="12">
        <v>100</v>
      </c>
      <c r="AG34" s="12">
        <v>50</v>
      </c>
      <c r="AH34" s="12">
        <v>287</v>
      </c>
      <c r="AI34" s="12">
        <v>74</v>
      </c>
      <c r="AJ34" s="12">
        <v>348</v>
      </c>
      <c r="AK34" s="12">
        <v>10</v>
      </c>
      <c r="AL34" s="12">
        <v>0</v>
      </c>
      <c r="AM34" s="20">
        <f t="shared" si="4"/>
        <v>4437</v>
      </c>
      <c r="AN34" s="20">
        <f t="shared" si="5"/>
        <v>163747</v>
      </c>
      <c r="AO34" s="12">
        <v>13</v>
      </c>
      <c r="AP34" s="12">
        <v>90</v>
      </c>
      <c r="AQ34" s="12">
        <v>44</v>
      </c>
      <c r="AR34" s="12">
        <v>150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74</v>
      </c>
      <c r="BB34" s="8">
        <v>500</v>
      </c>
      <c r="BC34" s="8">
        <v>192</v>
      </c>
      <c r="BD34" s="8">
        <v>50</v>
      </c>
      <c r="BE34" s="8">
        <v>39</v>
      </c>
      <c r="BF34" s="8">
        <v>50</v>
      </c>
      <c r="BG34" s="8">
        <v>88</v>
      </c>
      <c r="BH34" s="8">
        <v>500</v>
      </c>
      <c r="BI34" s="7">
        <f t="shared" si="7"/>
        <v>437</v>
      </c>
      <c r="BJ34" s="7">
        <f t="shared" si="7"/>
        <v>1250</v>
      </c>
      <c r="BK34" s="7">
        <f t="shared" si="8"/>
        <v>4874</v>
      </c>
      <c r="BL34" s="7">
        <f t="shared" si="8"/>
        <v>164997</v>
      </c>
    </row>
    <row r="35" spans="1:64" ht="20.25" x14ac:dyDescent="0.4">
      <c r="A35" s="14">
        <v>29</v>
      </c>
      <c r="B35" s="15" t="s">
        <v>71</v>
      </c>
      <c r="C35" s="8">
        <v>950</v>
      </c>
      <c r="D35" s="8">
        <v>10508</v>
      </c>
      <c r="E35" s="8">
        <v>50</v>
      </c>
      <c r="F35" s="8">
        <v>11046</v>
      </c>
      <c r="G35" s="19">
        <f t="shared" si="0"/>
        <v>1000</v>
      </c>
      <c r="H35" s="19">
        <f t="shared" si="0"/>
        <v>21554</v>
      </c>
      <c r="I35" s="8">
        <v>22</v>
      </c>
      <c r="J35" s="8">
        <v>29000</v>
      </c>
      <c r="K35" s="8">
        <v>10</v>
      </c>
      <c r="L35" s="8">
        <v>6900</v>
      </c>
      <c r="M35" s="7">
        <f t="shared" si="1"/>
        <v>1032</v>
      </c>
      <c r="N35" s="7">
        <f t="shared" si="1"/>
        <v>57454</v>
      </c>
      <c r="O35" s="8">
        <v>69</v>
      </c>
      <c r="P35" s="8">
        <v>360</v>
      </c>
      <c r="Q35" s="8">
        <v>61</v>
      </c>
      <c r="R35" s="8">
        <v>344</v>
      </c>
      <c r="S35" s="8">
        <v>145</v>
      </c>
      <c r="T35" s="8">
        <v>200</v>
      </c>
      <c r="U35" s="8">
        <v>62</v>
      </c>
      <c r="V35" s="8">
        <v>2820</v>
      </c>
      <c r="W35" s="8">
        <v>78</v>
      </c>
      <c r="X35" s="8">
        <v>0</v>
      </c>
      <c r="Y35" s="7">
        <f t="shared" si="2"/>
        <v>415</v>
      </c>
      <c r="Z35" s="7">
        <f t="shared" si="3"/>
        <v>3724</v>
      </c>
      <c r="AA35" s="12">
        <v>34</v>
      </c>
      <c r="AB35" s="12">
        <v>90</v>
      </c>
      <c r="AC35" s="12">
        <v>56</v>
      </c>
      <c r="AD35" s="12">
        <v>100</v>
      </c>
      <c r="AE35" s="12">
        <v>56</v>
      </c>
      <c r="AF35" s="12">
        <v>100</v>
      </c>
      <c r="AG35" s="12">
        <v>18</v>
      </c>
      <c r="AH35" s="12">
        <v>107</v>
      </c>
      <c r="AI35" s="12">
        <v>27</v>
      </c>
      <c r="AJ35" s="12">
        <v>126</v>
      </c>
      <c r="AK35" s="12">
        <v>5</v>
      </c>
      <c r="AL35" s="12">
        <v>120</v>
      </c>
      <c r="AM35" s="20">
        <f t="shared" si="4"/>
        <v>1643</v>
      </c>
      <c r="AN35" s="20">
        <f t="shared" si="5"/>
        <v>61821</v>
      </c>
      <c r="AO35" s="12">
        <v>5</v>
      </c>
      <c r="AP35" s="12">
        <v>80</v>
      </c>
      <c r="AQ35" s="12">
        <v>16</v>
      </c>
      <c r="AR35" s="12">
        <v>100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28</v>
      </c>
      <c r="BB35" s="8">
        <v>500</v>
      </c>
      <c r="BC35" s="8">
        <v>71</v>
      </c>
      <c r="BD35" s="8">
        <v>50</v>
      </c>
      <c r="BE35" s="8">
        <v>15</v>
      </c>
      <c r="BF35" s="8">
        <v>50</v>
      </c>
      <c r="BG35" s="8">
        <v>33</v>
      </c>
      <c r="BH35" s="8">
        <v>500</v>
      </c>
      <c r="BI35" s="7">
        <f t="shared" si="7"/>
        <v>163</v>
      </c>
      <c r="BJ35" s="7">
        <f t="shared" si="7"/>
        <v>1200</v>
      </c>
      <c r="BK35" s="7">
        <f t="shared" si="8"/>
        <v>1806</v>
      </c>
      <c r="BL35" s="7">
        <f t="shared" si="8"/>
        <v>63021</v>
      </c>
    </row>
    <row r="36" spans="1:64" ht="20.25" x14ac:dyDescent="0.4">
      <c r="A36" s="14">
        <v>30</v>
      </c>
      <c r="B36" s="15" t="s">
        <v>72</v>
      </c>
      <c r="C36" s="8">
        <v>650</v>
      </c>
      <c r="D36" s="8">
        <v>67940</v>
      </c>
      <c r="E36" s="8">
        <v>33</v>
      </c>
      <c r="F36" s="8">
        <v>73868</v>
      </c>
      <c r="G36" s="19">
        <f t="shared" si="0"/>
        <v>683</v>
      </c>
      <c r="H36" s="19">
        <f t="shared" si="0"/>
        <v>141808</v>
      </c>
      <c r="I36" s="8">
        <v>15</v>
      </c>
      <c r="J36" s="8">
        <v>19400</v>
      </c>
      <c r="K36" s="8">
        <v>7</v>
      </c>
      <c r="L36" s="8">
        <v>4500</v>
      </c>
      <c r="M36" s="7">
        <f t="shared" si="1"/>
        <v>705</v>
      </c>
      <c r="N36" s="7">
        <f t="shared" si="1"/>
        <v>165708</v>
      </c>
      <c r="O36" s="8">
        <v>46</v>
      </c>
      <c r="P36" s="8">
        <v>24</v>
      </c>
      <c r="Q36" s="8">
        <v>41</v>
      </c>
      <c r="R36" s="8">
        <v>166</v>
      </c>
      <c r="S36" s="8">
        <v>97</v>
      </c>
      <c r="T36" s="8">
        <v>100</v>
      </c>
      <c r="U36" s="8">
        <v>41</v>
      </c>
      <c r="V36" s="8">
        <v>1888</v>
      </c>
      <c r="W36" s="8">
        <v>52</v>
      </c>
      <c r="X36" s="8">
        <v>0</v>
      </c>
      <c r="Y36" s="7">
        <f t="shared" si="2"/>
        <v>277</v>
      </c>
      <c r="Z36" s="7">
        <f t="shared" si="3"/>
        <v>2178</v>
      </c>
      <c r="AA36" s="12">
        <v>23</v>
      </c>
      <c r="AB36" s="12">
        <v>60</v>
      </c>
      <c r="AC36" s="12">
        <v>37</v>
      </c>
      <c r="AD36" s="12">
        <v>58</v>
      </c>
      <c r="AE36" s="12">
        <v>40</v>
      </c>
      <c r="AF36" s="12">
        <v>97</v>
      </c>
      <c r="AG36" s="12">
        <v>12</v>
      </c>
      <c r="AH36" s="12">
        <v>71</v>
      </c>
      <c r="AI36" s="12">
        <v>18</v>
      </c>
      <c r="AJ36" s="12">
        <v>84</v>
      </c>
      <c r="AK36" s="12">
        <v>3</v>
      </c>
      <c r="AL36" s="12">
        <v>60</v>
      </c>
      <c r="AM36" s="20">
        <f t="shared" si="4"/>
        <v>1115</v>
      </c>
      <c r="AN36" s="20">
        <f t="shared" si="5"/>
        <v>168316</v>
      </c>
      <c r="AO36" s="12">
        <v>4</v>
      </c>
      <c r="AP36" s="12">
        <v>50</v>
      </c>
      <c r="AQ36" s="12">
        <v>11</v>
      </c>
      <c r="AR36" s="12">
        <v>80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20</v>
      </c>
      <c r="BB36" s="8">
        <v>80</v>
      </c>
      <c r="BC36" s="8">
        <v>47</v>
      </c>
      <c r="BD36" s="8">
        <v>50</v>
      </c>
      <c r="BE36" s="8">
        <v>10</v>
      </c>
      <c r="BF36" s="8">
        <v>50</v>
      </c>
      <c r="BG36" s="8">
        <v>22</v>
      </c>
      <c r="BH36" s="8">
        <v>500</v>
      </c>
      <c r="BI36" s="7">
        <f t="shared" si="7"/>
        <v>110</v>
      </c>
      <c r="BJ36" s="7">
        <f t="shared" si="7"/>
        <v>760</v>
      </c>
      <c r="BK36" s="7">
        <f t="shared" si="8"/>
        <v>1225</v>
      </c>
      <c r="BL36" s="7">
        <f t="shared" si="8"/>
        <v>169076</v>
      </c>
    </row>
    <row r="37" spans="1:64" ht="20.25" x14ac:dyDescent="0.4">
      <c r="A37" s="14">
        <v>31</v>
      </c>
      <c r="B37" s="15" t="s">
        <v>73</v>
      </c>
      <c r="C37" s="8">
        <v>500</v>
      </c>
      <c r="D37" s="8">
        <v>78000</v>
      </c>
      <c r="E37" s="8">
        <v>23</v>
      </c>
      <c r="F37" s="8">
        <v>53240</v>
      </c>
      <c r="G37" s="19">
        <f t="shared" si="0"/>
        <v>523</v>
      </c>
      <c r="H37" s="19">
        <f t="shared" si="0"/>
        <v>131240</v>
      </c>
      <c r="I37" s="8">
        <v>11</v>
      </c>
      <c r="J37" s="8">
        <v>14000</v>
      </c>
      <c r="K37" s="8">
        <v>5</v>
      </c>
      <c r="L37" s="8">
        <v>3000</v>
      </c>
      <c r="M37" s="7">
        <f t="shared" si="1"/>
        <v>539</v>
      </c>
      <c r="N37" s="7">
        <f t="shared" si="1"/>
        <v>148240</v>
      </c>
      <c r="O37" s="8">
        <v>33</v>
      </c>
      <c r="P37" s="8">
        <v>174</v>
      </c>
      <c r="Q37" s="8">
        <v>29</v>
      </c>
      <c r="R37" s="8">
        <v>166</v>
      </c>
      <c r="S37" s="8">
        <v>70</v>
      </c>
      <c r="T37" s="8">
        <v>100</v>
      </c>
      <c r="U37" s="8">
        <v>30</v>
      </c>
      <c r="V37" s="8">
        <v>1360</v>
      </c>
      <c r="W37" s="8">
        <v>37</v>
      </c>
      <c r="X37" s="8">
        <v>0</v>
      </c>
      <c r="Y37" s="7">
        <f t="shared" si="2"/>
        <v>199</v>
      </c>
      <c r="Z37" s="7">
        <f t="shared" si="3"/>
        <v>1800</v>
      </c>
      <c r="AA37" s="12">
        <v>17</v>
      </c>
      <c r="AB37" s="12">
        <v>40</v>
      </c>
      <c r="AC37" s="12">
        <v>27</v>
      </c>
      <c r="AD37" s="12">
        <v>42</v>
      </c>
      <c r="AE37" s="12">
        <v>27</v>
      </c>
      <c r="AF37" s="12">
        <v>26</v>
      </c>
      <c r="AG37" s="12">
        <v>9</v>
      </c>
      <c r="AH37" s="12">
        <v>50</v>
      </c>
      <c r="AI37" s="12">
        <v>13</v>
      </c>
      <c r="AJ37" s="12">
        <v>60</v>
      </c>
      <c r="AK37" s="12">
        <v>2</v>
      </c>
      <c r="AL37" s="12">
        <v>0</v>
      </c>
      <c r="AM37" s="20">
        <f t="shared" si="4"/>
        <v>833</v>
      </c>
      <c r="AN37" s="20">
        <f t="shared" si="5"/>
        <v>150258</v>
      </c>
      <c r="AO37" s="12">
        <v>2</v>
      </c>
      <c r="AP37" s="12">
        <v>50</v>
      </c>
      <c r="AQ37" s="12">
        <v>8</v>
      </c>
      <c r="AR37" s="12">
        <v>80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14</v>
      </c>
      <c r="BB37" s="8">
        <v>80</v>
      </c>
      <c r="BC37" s="8">
        <v>34</v>
      </c>
      <c r="BD37" s="8">
        <v>50</v>
      </c>
      <c r="BE37" s="8">
        <v>7</v>
      </c>
      <c r="BF37" s="8">
        <v>50</v>
      </c>
      <c r="BG37" s="8">
        <v>16</v>
      </c>
      <c r="BH37" s="8">
        <v>500</v>
      </c>
      <c r="BI37" s="7">
        <f t="shared" si="7"/>
        <v>79</v>
      </c>
      <c r="BJ37" s="7">
        <f t="shared" si="7"/>
        <v>760</v>
      </c>
      <c r="BK37" s="7">
        <f t="shared" si="8"/>
        <v>912</v>
      </c>
      <c r="BL37" s="7">
        <f t="shared" si="8"/>
        <v>151018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37840</v>
      </c>
      <c r="D41" s="10">
        <v>776716</v>
      </c>
      <c r="E41" s="10">
        <v>2162</v>
      </c>
      <c r="F41" s="10">
        <v>4894166</v>
      </c>
      <c r="G41" s="19">
        <f t="shared" si="0"/>
        <v>40002</v>
      </c>
      <c r="H41" s="19">
        <f t="shared" si="0"/>
        <v>5670882</v>
      </c>
      <c r="I41" s="10">
        <v>968</v>
      </c>
      <c r="J41" s="10">
        <v>20104</v>
      </c>
      <c r="K41" s="10">
        <v>418</v>
      </c>
      <c r="L41" s="10">
        <v>31992</v>
      </c>
      <c r="M41" s="7">
        <f t="shared" si="1"/>
        <v>41388</v>
      </c>
      <c r="N41" s="7">
        <f t="shared" si="1"/>
        <v>5722978</v>
      </c>
      <c r="O41" s="10">
        <v>3103</v>
      </c>
      <c r="P41" s="10">
        <v>8118</v>
      </c>
      <c r="Q41" s="10">
        <v>2647</v>
      </c>
      <c r="R41" s="10">
        <v>1550</v>
      </c>
      <c r="S41" s="10">
        <v>6521</v>
      </c>
      <c r="T41" s="10">
        <v>214</v>
      </c>
      <c r="U41" s="10">
        <v>2788</v>
      </c>
      <c r="V41" s="10">
        <v>1266</v>
      </c>
      <c r="W41" s="10">
        <v>3504</v>
      </c>
      <c r="X41" s="10">
        <v>1693</v>
      </c>
      <c r="Y41" s="7">
        <f t="shared" si="2"/>
        <v>18563</v>
      </c>
      <c r="Z41" s="7">
        <f t="shared" si="3"/>
        <v>12841</v>
      </c>
      <c r="AA41" s="12">
        <v>1590</v>
      </c>
      <c r="AB41" s="12">
        <v>4040</v>
      </c>
      <c r="AC41" s="12">
        <v>3541</v>
      </c>
      <c r="AD41" s="12">
        <v>200</v>
      </c>
      <c r="AE41" s="12">
        <v>2487</v>
      </c>
      <c r="AF41" s="12">
        <v>10000</v>
      </c>
      <c r="AG41" s="12">
        <v>830</v>
      </c>
      <c r="AH41" s="12">
        <v>4046</v>
      </c>
      <c r="AI41" s="12">
        <v>1235</v>
      </c>
      <c r="AJ41" s="12">
        <v>5934</v>
      </c>
      <c r="AK41" s="12">
        <v>188</v>
      </c>
      <c r="AL41" s="12">
        <v>4460</v>
      </c>
      <c r="AM41" s="20">
        <f t="shared" si="4"/>
        <v>69822</v>
      </c>
      <c r="AN41" s="20">
        <f t="shared" si="5"/>
        <v>5764499</v>
      </c>
      <c r="AO41" s="12">
        <v>192</v>
      </c>
      <c r="AP41" s="12">
        <v>16560</v>
      </c>
      <c r="AQ41" s="12">
        <v>711</v>
      </c>
      <c r="AR41" s="12">
        <v>4000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1267</v>
      </c>
      <c r="BB41" s="10">
        <v>2000</v>
      </c>
      <c r="BC41" s="10">
        <v>3207</v>
      </c>
      <c r="BD41" s="10">
        <v>8000</v>
      </c>
      <c r="BE41" s="10">
        <v>587</v>
      </c>
      <c r="BF41" s="10">
        <v>1000</v>
      </c>
      <c r="BG41" s="10">
        <v>1472</v>
      </c>
      <c r="BH41" s="10">
        <v>5000</v>
      </c>
      <c r="BI41" s="7">
        <f t="shared" si="7"/>
        <v>7244</v>
      </c>
      <c r="BJ41" s="7">
        <f t="shared" si="7"/>
        <v>20000</v>
      </c>
      <c r="BK41" s="7">
        <f t="shared" si="8"/>
        <v>77066</v>
      </c>
      <c r="BL41" s="7">
        <f t="shared" si="8"/>
        <v>5784499</v>
      </c>
    </row>
    <row r="42" spans="1:64" ht="20.25" x14ac:dyDescent="0.4">
      <c r="A42" s="14">
        <v>36</v>
      </c>
      <c r="B42" s="15" t="s">
        <v>78</v>
      </c>
      <c r="C42" s="8">
        <v>300</v>
      </c>
      <c r="D42" s="8">
        <v>3714</v>
      </c>
      <c r="E42" s="8">
        <v>17</v>
      </c>
      <c r="F42" s="8">
        <v>36600</v>
      </c>
      <c r="G42" s="19">
        <f t="shared" si="0"/>
        <v>317</v>
      </c>
      <c r="H42" s="19">
        <f t="shared" si="0"/>
        <v>40314</v>
      </c>
      <c r="I42" s="8">
        <v>7</v>
      </c>
      <c r="J42" s="8">
        <v>9600</v>
      </c>
      <c r="K42" s="8">
        <v>3</v>
      </c>
      <c r="L42" s="8">
        <v>2400</v>
      </c>
      <c r="M42" s="7">
        <f t="shared" si="1"/>
        <v>327</v>
      </c>
      <c r="N42" s="7">
        <f t="shared" si="1"/>
        <v>52314</v>
      </c>
      <c r="O42" s="8">
        <v>23</v>
      </c>
      <c r="P42" s="8">
        <v>120</v>
      </c>
      <c r="Q42" s="8">
        <v>20</v>
      </c>
      <c r="R42" s="8">
        <v>114</v>
      </c>
      <c r="S42" s="8">
        <v>48</v>
      </c>
      <c r="T42" s="8">
        <v>153</v>
      </c>
      <c r="U42" s="8">
        <v>20</v>
      </c>
      <c r="V42" s="8">
        <v>92</v>
      </c>
      <c r="W42" s="8">
        <v>26</v>
      </c>
      <c r="X42" s="8">
        <v>124</v>
      </c>
      <c r="Y42" s="7">
        <f t="shared" si="2"/>
        <v>137</v>
      </c>
      <c r="Z42" s="7">
        <f t="shared" si="3"/>
        <v>603</v>
      </c>
      <c r="AA42" s="12">
        <v>11</v>
      </c>
      <c r="AB42" s="12">
        <v>42</v>
      </c>
      <c r="AC42" s="12">
        <v>18</v>
      </c>
      <c r="AD42" s="12">
        <v>50</v>
      </c>
      <c r="AE42" s="12">
        <v>19</v>
      </c>
      <c r="AF42" s="12">
        <v>80</v>
      </c>
      <c r="AG42" s="12">
        <v>6</v>
      </c>
      <c r="AH42" s="12">
        <v>360</v>
      </c>
      <c r="AI42" s="12">
        <v>9</v>
      </c>
      <c r="AJ42" s="12">
        <v>420</v>
      </c>
      <c r="AK42" s="12">
        <v>2</v>
      </c>
      <c r="AL42" s="12">
        <v>60</v>
      </c>
      <c r="AM42" s="20">
        <f t="shared" si="4"/>
        <v>529</v>
      </c>
      <c r="AN42" s="20">
        <f t="shared" si="5"/>
        <v>53929</v>
      </c>
      <c r="AO42" s="12">
        <v>2</v>
      </c>
      <c r="AP42" s="12">
        <v>120</v>
      </c>
      <c r="AQ42" s="12">
        <v>6</v>
      </c>
      <c r="AR42" s="12">
        <v>100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9</v>
      </c>
      <c r="BB42" s="8">
        <v>50</v>
      </c>
      <c r="BC42" s="8">
        <v>23</v>
      </c>
      <c r="BD42" s="8">
        <v>50</v>
      </c>
      <c r="BE42" s="8">
        <v>5</v>
      </c>
      <c r="BF42" s="8">
        <v>87</v>
      </c>
      <c r="BG42" s="8">
        <v>11</v>
      </c>
      <c r="BH42" s="8">
        <v>1000</v>
      </c>
      <c r="BI42" s="7">
        <f t="shared" si="7"/>
        <v>54</v>
      </c>
      <c r="BJ42" s="7">
        <f t="shared" si="7"/>
        <v>1287</v>
      </c>
      <c r="BK42" s="7">
        <f t="shared" si="8"/>
        <v>583</v>
      </c>
      <c r="BL42" s="7">
        <f t="shared" si="8"/>
        <v>55216</v>
      </c>
    </row>
    <row r="43" spans="1:64" ht="20.25" x14ac:dyDescent="0.4">
      <c r="A43" s="14">
        <v>37</v>
      </c>
      <c r="B43" s="15" t="s">
        <v>79</v>
      </c>
      <c r="C43" s="8">
        <v>4438</v>
      </c>
      <c r="D43" s="8">
        <v>11491</v>
      </c>
      <c r="E43" s="8">
        <v>230</v>
      </c>
      <c r="F43" s="8">
        <v>52560</v>
      </c>
      <c r="G43" s="19">
        <f t="shared" si="0"/>
        <v>4668</v>
      </c>
      <c r="H43" s="19">
        <f t="shared" si="0"/>
        <v>64051</v>
      </c>
      <c r="I43" s="8">
        <v>109</v>
      </c>
      <c r="J43" s="8">
        <v>147877.48300000001</v>
      </c>
      <c r="K43" s="8">
        <v>44</v>
      </c>
      <c r="L43" s="8">
        <v>34314.400000000001</v>
      </c>
      <c r="M43" s="7">
        <f t="shared" si="1"/>
        <v>4821</v>
      </c>
      <c r="N43" s="7">
        <f t="shared" si="1"/>
        <v>246242.883</v>
      </c>
      <c r="O43" s="8">
        <v>328</v>
      </c>
      <c r="P43" s="8">
        <v>168</v>
      </c>
      <c r="Q43" s="8">
        <v>285</v>
      </c>
      <c r="R43" s="8">
        <v>161</v>
      </c>
      <c r="S43" s="8">
        <v>684</v>
      </c>
      <c r="T43" s="8">
        <v>20</v>
      </c>
      <c r="U43" s="8">
        <v>294</v>
      </c>
      <c r="V43" s="8">
        <v>147</v>
      </c>
      <c r="W43" s="8">
        <v>0</v>
      </c>
      <c r="X43" s="8">
        <v>0</v>
      </c>
      <c r="Y43" s="7">
        <f t="shared" si="2"/>
        <v>1591</v>
      </c>
      <c r="Z43" s="7">
        <f t="shared" si="3"/>
        <v>496</v>
      </c>
      <c r="AA43" s="12">
        <v>167</v>
      </c>
      <c r="AB43" s="12">
        <v>42</v>
      </c>
      <c r="AC43" s="12">
        <v>270</v>
      </c>
      <c r="AD43" s="12">
        <v>50</v>
      </c>
      <c r="AE43" s="12">
        <v>267</v>
      </c>
      <c r="AF43" s="12">
        <v>80</v>
      </c>
      <c r="AG43" s="12">
        <v>88</v>
      </c>
      <c r="AH43" s="12">
        <v>468</v>
      </c>
      <c r="AI43" s="12">
        <v>131</v>
      </c>
      <c r="AJ43" s="12">
        <v>628</v>
      </c>
      <c r="AK43" s="12">
        <v>20</v>
      </c>
      <c r="AL43" s="12">
        <v>297</v>
      </c>
      <c r="AM43" s="20">
        <f t="shared" si="4"/>
        <v>7355</v>
      </c>
      <c r="AN43" s="20">
        <f t="shared" si="5"/>
        <v>248303.883</v>
      </c>
      <c r="AO43" s="12">
        <v>20</v>
      </c>
      <c r="AP43" s="12">
        <v>170</v>
      </c>
      <c r="AQ43" s="12">
        <v>75</v>
      </c>
      <c r="AR43" s="12">
        <v>100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133</v>
      </c>
      <c r="BB43" s="8">
        <v>50</v>
      </c>
      <c r="BC43" s="8">
        <v>339</v>
      </c>
      <c r="BD43" s="8">
        <v>50</v>
      </c>
      <c r="BE43" s="8">
        <v>64</v>
      </c>
      <c r="BF43" s="8">
        <v>87</v>
      </c>
      <c r="BG43" s="8">
        <v>154</v>
      </c>
      <c r="BH43" s="8">
        <v>1000</v>
      </c>
      <c r="BI43" s="7">
        <f t="shared" si="7"/>
        <v>765</v>
      </c>
      <c r="BJ43" s="7">
        <f t="shared" si="7"/>
        <v>1287</v>
      </c>
      <c r="BK43" s="7">
        <f t="shared" si="8"/>
        <v>8120</v>
      </c>
      <c r="BL43" s="7">
        <f t="shared" si="8"/>
        <v>249590.883</v>
      </c>
    </row>
    <row r="44" spans="1:64" ht="20.25" x14ac:dyDescent="0.4">
      <c r="A44" s="14">
        <v>38</v>
      </c>
      <c r="B44" s="15" t="s">
        <v>80</v>
      </c>
      <c r="C44" s="8">
        <v>300</v>
      </c>
      <c r="D44" s="8">
        <v>3714</v>
      </c>
      <c r="E44" s="8">
        <v>17</v>
      </c>
      <c r="F44" s="8">
        <v>36600</v>
      </c>
      <c r="G44" s="19">
        <f t="shared" si="0"/>
        <v>317</v>
      </c>
      <c r="H44" s="19">
        <f t="shared" si="0"/>
        <v>40314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317</v>
      </c>
      <c r="N44" s="7">
        <f t="shared" si="1"/>
        <v>40314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317</v>
      </c>
      <c r="AN44" s="20">
        <f t="shared" si="5"/>
        <v>40314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317</v>
      </c>
      <c r="BL44" s="7">
        <f t="shared" si="8"/>
        <v>40314</v>
      </c>
    </row>
    <row r="45" spans="1:64" ht="25.5" customHeight="1" x14ac:dyDescent="0.4">
      <c r="A45" s="14">
        <v>39</v>
      </c>
      <c r="B45" s="15" t="s">
        <v>81</v>
      </c>
      <c r="C45" s="8">
        <v>150</v>
      </c>
      <c r="D45" s="8">
        <v>2340</v>
      </c>
      <c r="E45" s="8">
        <v>7</v>
      </c>
      <c r="F45" s="8">
        <v>15972</v>
      </c>
      <c r="G45" s="19">
        <f t="shared" si="0"/>
        <v>157</v>
      </c>
      <c r="H45" s="19">
        <f t="shared" si="0"/>
        <v>18312</v>
      </c>
      <c r="I45" s="8">
        <v>3</v>
      </c>
      <c r="J45" s="8">
        <v>4200</v>
      </c>
      <c r="K45" s="8">
        <v>2</v>
      </c>
      <c r="L45" s="8">
        <v>900</v>
      </c>
      <c r="M45" s="7">
        <f t="shared" si="1"/>
        <v>162</v>
      </c>
      <c r="N45" s="7">
        <f t="shared" si="1"/>
        <v>23412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0</v>
      </c>
      <c r="Z45" s="7">
        <f t="shared" si="3"/>
        <v>0</v>
      </c>
      <c r="AA45" s="12">
        <v>5</v>
      </c>
      <c r="AB45" s="12">
        <v>40</v>
      </c>
      <c r="AC45" s="12">
        <v>8</v>
      </c>
      <c r="AD45" s="12">
        <v>50</v>
      </c>
      <c r="AE45" s="12">
        <v>8</v>
      </c>
      <c r="AF45" s="12">
        <v>80</v>
      </c>
      <c r="AG45" s="12">
        <v>3</v>
      </c>
      <c r="AH45" s="12">
        <v>150</v>
      </c>
      <c r="AI45" s="12">
        <v>4</v>
      </c>
      <c r="AJ45" s="12">
        <v>180</v>
      </c>
      <c r="AK45" s="12">
        <v>2</v>
      </c>
      <c r="AL45" s="12">
        <v>0</v>
      </c>
      <c r="AM45" s="20">
        <f t="shared" si="4"/>
        <v>192</v>
      </c>
      <c r="AN45" s="20">
        <f t="shared" si="5"/>
        <v>23912</v>
      </c>
      <c r="AO45" s="12">
        <v>1</v>
      </c>
      <c r="AP45" s="12">
        <v>60</v>
      </c>
      <c r="AQ45" s="12">
        <v>3</v>
      </c>
      <c r="AR45" s="12">
        <v>100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4</v>
      </c>
      <c r="BB45" s="8">
        <v>50</v>
      </c>
      <c r="BC45" s="8">
        <v>10</v>
      </c>
      <c r="BD45" s="8">
        <v>50</v>
      </c>
      <c r="BE45" s="8">
        <v>2</v>
      </c>
      <c r="BF45" s="8">
        <v>87</v>
      </c>
      <c r="BG45" s="8">
        <v>5</v>
      </c>
      <c r="BH45" s="8">
        <v>35</v>
      </c>
      <c r="BI45" s="7">
        <f t="shared" si="7"/>
        <v>24</v>
      </c>
      <c r="BJ45" s="7">
        <f t="shared" si="7"/>
        <v>322</v>
      </c>
      <c r="BK45" s="7">
        <f t="shared" si="8"/>
        <v>216</v>
      </c>
      <c r="BL45" s="7">
        <f t="shared" si="8"/>
        <v>24234</v>
      </c>
    </row>
    <row r="46" spans="1:64" ht="26.25" customHeight="1" x14ac:dyDescent="0.4">
      <c r="A46" s="14">
        <v>40</v>
      </c>
      <c r="B46" s="15" t="s">
        <v>82</v>
      </c>
      <c r="C46" s="8">
        <v>300</v>
      </c>
      <c r="D46" s="8">
        <v>3714</v>
      </c>
      <c r="E46" s="8">
        <v>17</v>
      </c>
      <c r="F46" s="8">
        <v>36600</v>
      </c>
      <c r="G46" s="19">
        <f t="shared" si="0"/>
        <v>317</v>
      </c>
      <c r="H46" s="19">
        <f t="shared" si="0"/>
        <v>40314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317</v>
      </c>
      <c r="N46" s="7">
        <f t="shared" si="1"/>
        <v>40314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317</v>
      </c>
      <c r="AN46" s="20">
        <f t="shared" si="5"/>
        <v>40314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317</v>
      </c>
      <c r="BL46" s="7">
        <f t="shared" si="8"/>
        <v>40314</v>
      </c>
    </row>
    <row r="47" spans="1:64" ht="24" customHeight="1" x14ac:dyDescent="0.4">
      <c r="A47" s="14">
        <v>41</v>
      </c>
      <c r="B47" s="15" t="s">
        <v>83</v>
      </c>
      <c r="C47" s="11">
        <v>760</v>
      </c>
      <c r="D47" s="11">
        <v>0</v>
      </c>
      <c r="E47" s="11">
        <v>37</v>
      </c>
      <c r="F47" s="11">
        <v>69218</v>
      </c>
      <c r="G47" s="19">
        <f t="shared" si="0"/>
        <v>797</v>
      </c>
      <c r="H47" s="19">
        <f t="shared" si="0"/>
        <v>69218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797</v>
      </c>
      <c r="N47" s="7">
        <f t="shared" si="1"/>
        <v>69218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797</v>
      </c>
      <c r="AN47" s="20">
        <f t="shared" si="5"/>
        <v>69218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797</v>
      </c>
      <c r="BL47" s="7">
        <f t="shared" si="8"/>
        <v>69218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0" si="9">SUM(C49,E49)</f>
        <v>0</v>
      </c>
      <c r="H49" s="19">
        <f t="shared" ref="H49:H50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0" si="11">SUM(G49,I49,K49)</f>
        <v>0</v>
      </c>
      <c r="N49" s="7">
        <f t="shared" ref="N49:N50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0" si="13">SUM(O49+Q49+S49+U49+W49)</f>
        <v>0</v>
      </c>
      <c r="Z49" s="7">
        <f t="shared" ref="Z49:Z50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0" si="15">SUM(M49,Y49,AA49,AC49,AE49,AG49,AI49,AK49)</f>
        <v>0</v>
      </c>
      <c r="AN49" s="20">
        <f t="shared" ref="AN49:AN50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0" si="17">SUM(AS49+AU49+AW49)</f>
        <v>0</v>
      </c>
      <c r="AZ49" s="7">
        <f t="shared" ref="AZ49:AZ50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0" si="19">SUM(AQ49,AY49,BA49,BC49,BE49,BG49)</f>
        <v>0</v>
      </c>
      <c r="BJ49" s="7">
        <f t="shared" ref="BJ49:BJ50" si="20">SUM(AR49,AZ49,BB49,BD49,BF49,BH49)</f>
        <v>0</v>
      </c>
      <c r="BK49" s="7">
        <f t="shared" ref="BK49:BK50" si="21">SUM(AM49,BI49)</f>
        <v>0</v>
      </c>
      <c r="BL49" s="7">
        <f t="shared" ref="BL49:BL50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204981</v>
      </c>
      <c r="D53" s="13">
        <f>SUM(D7:D52)</f>
        <v>27055844.500000004</v>
      </c>
      <c r="E53" s="13">
        <f>SUM(E7:E52)</f>
        <v>10503</v>
      </c>
      <c r="F53" s="13">
        <f>SUM(F7:F52)</f>
        <v>15007746.49620655</v>
      </c>
      <c r="G53" s="19">
        <f t="shared" si="0"/>
        <v>215484</v>
      </c>
      <c r="H53" s="19">
        <f t="shared" si="0"/>
        <v>42063590.996206552</v>
      </c>
      <c r="I53" s="13">
        <f>SUM(I7:I52)</f>
        <v>4685</v>
      </c>
      <c r="J53" s="13">
        <f>SUM(J7:J52)</f>
        <v>2117347.8730000001</v>
      </c>
      <c r="K53" s="13">
        <f>SUM(K7:K52)</f>
        <v>2025</v>
      </c>
      <c r="L53" s="13">
        <f>SUM(L7:L52)</f>
        <v>1088581.1337684677</v>
      </c>
      <c r="M53" s="7">
        <f t="shared" si="1"/>
        <v>222194</v>
      </c>
      <c r="N53" s="7">
        <f t="shared" si="1"/>
        <v>45269520.002975024</v>
      </c>
      <c r="O53" s="13">
        <f t="shared" ref="O53:X53" si="23">SUM(O7:O52)</f>
        <v>14704</v>
      </c>
      <c r="P53" s="13">
        <f t="shared" si="23"/>
        <v>7434446</v>
      </c>
      <c r="Q53" s="13">
        <f t="shared" si="23"/>
        <v>12884</v>
      </c>
      <c r="R53" s="13">
        <f t="shared" si="23"/>
        <v>7439075</v>
      </c>
      <c r="S53" s="13">
        <f t="shared" si="23"/>
        <v>30812</v>
      </c>
      <c r="T53" s="13">
        <f t="shared" si="23"/>
        <v>7468939</v>
      </c>
      <c r="U53" s="13">
        <f t="shared" si="23"/>
        <v>13319</v>
      </c>
      <c r="V53" s="13">
        <f t="shared" si="23"/>
        <v>7498225</v>
      </c>
      <c r="W53" s="13">
        <f t="shared" si="23"/>
        <v>16158</v>
      </c>
      <c r="X53" s="13">
        <f t="shared" si="23"/>
        <v>7752059</v>
      </c>
      <c r="Y53" s="7">
        <f t="shared" si="2"/>
        <v>87877</v>
      </c>
      <c r="Z53" s="7">
        <f t="shared" si="3"/>
        <v>37592744</v>
      </c>
      <c r="AA53" s="13">
        <f t="shared" ref="AA53:AL53" si="24">SUM(AA7:AA52)</f>
        <v>7501</v>
      </c>
      <c r="AB53" s="13">
        <f t="shared" si="24"/>
        <v>4199050</v>
      </c>
      <c r="AC53" s="13">
        <f t="shared" si="24"/>
        <v>13049</v>
      </c>
      <c r="AD53" s="13">
        <f t="shared" si="24"/>
        <v>4230469</v>
      </c>
      <c r="AE53" s="13">
        <f t="shared" si="24"/>
        <v>12098</v>
      </c>
      <c r="AF53" s="13">
        <f t="shared" si="24"/>
        <v>4278221</v>
      </c>
      <c r="AG53" s="13">
        <f t="shared" si="24"/>
        <v>3971</v>
      </c>
      <c r="AH53" s="13">
        <f t="shared" si="24"/>
        <v>1515587.0000000019</v>
      </c>
      <c r="AI53" s="13">
        <f t="shared" si="24"/>
        <v>5761</v>
      </c>
      <c r="AJ53" s="13">
        <f t="shared" si="24"/>
        <v>1865103.1999999941</v>
      </c>
      <c r="AK53" s="13">
        <f t="shared" si="24"/>
        <v>971</v>
      </c>
      <c r="AL53" s="13">
        <f t="shared" si="24"/>
        <v>199190.7954844042</v>
      </c>
      <c r="AM53" s="20">
        <f t="shared" si="4"/>
        <v>353422</v>
      </c>
      <c r="AN53" s="20">
        <f t="shared" si="4"/>
        <v>99149884.998459414</v>
      </c>
      <c r="AO53" s="13">
        <f t="shared" ref="AO53:AX53" si="25">SUM(AO7:AO52)</f>
        <v>1002</v>
      </c>
      <c r="AP53" s="13">
        <f t="shared" si="25"/>
        <v>3033921</v>
      </c>
      <c r="AQ53" s="13">
        <f t="shared" si="25"/>
        <v>3457</v>
      </c>
      <c r="AR53" s="13">
        <f t="shared" si="25"/>
        <v>3026289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5960</v>
      </c>
      <c r="BB53" s="13">
        <f t="shared" si="26"/>
        <v>3747961</v>
      </c>
      <c r="BC53" s="13">
        <f t="shared" si="26"/>
        <v>15202</v>
      </c>
      <c r="BD53" s="13">
        <f t="shared" si="26"/>
        <v>3638858</v>
      </c>
      <c r="BE53" s="13">
        <f t="shared" si="26"/>
        <v>2988</v>
      </c>
      <c r="BF53" s="13">
        <f t="shared" si="26"/>
        <v>3579219</v>
      </c>
      <c r="BG53" s="13">
        <f t="shared" si="26"/>
        <v>7012</v>
      </c>
      <c r="BH53" s="13">
        <f t="shared" si="26"/>
        <v>3594793</v>
      </c>
      <c r="BI53" s="7">
        <f t="shared" si="7"/>
        <v>34619</v>
      </c>
      <c r="BJ53" s="7">
        <f t="shared" si="7"/>
        <v>17587120</v>
      </c>
      <c r="BK53" s="7">
        <f t="shared" si="8"/>
        <v>388041</v>
      </c>
      <c r="BL53" s="7">
        <f t="shared" si="8"/>
        <v>116737004.99845941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4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6.140625" style="1" customWidth="1"/>
    <col min="5" max="5" width="10.140625" style="1" customWidth="1"/>
    <col min="6" max="6" width="14.140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9.85546875" style="1" bestFit="1" customWidth="1"/>
    <col min="33" max="33" width="10" style="1" bestFit="1" customWidth="1"/>
    <col min="34" max="34" width="9.85546875" style="1" bestFit="1" customWidth="1"/>
    <col min="35" max="35" width="10" style="1" bestFit="1" customWidth="1"/>
    <col min="36" max="36" width="9.8554687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.42578125" style="1" customWidth="1"/>
    <col min="45" max="45" width="0.140625" style="1" hidden="1" customWidth="1"/>
    <col min="46" max="46" width="9.85546875" style="1" hidden="1" customWidth="1"/>
    <col min="47" max="52" width="9.28515625" style="1" hidden="1" customWidth="1"/>
    <col min="53" max="53" width="9.140625" style="1" customWidth="1"/>
    <col min="54" max="54" width="9.85546875" style="1" bestFit="1" customWidth="1"/>
    <col min="55" max="55" width="9.140625" style="1" customWidth="1"/>
    <col min="56" max="56" width="9.85546875" style="1" bestFit="1" customWidth="1"/>
    <col min="57" max="57" width="8.42578125" style="1" customWidth="1"/>
    <col min="58" max="58" width="9.140625" style="1" customWidth="1"/>
    <col min="59" max="59" width="10" style="1" bestFit="1" customWidth="1"/>
    <col min="60" max="60" width="9.855468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/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32116</v>
      </c>
      <c r="D7" s="8">
        <v>3180250</v>
      </c>
      <c r="E7" s="8">
        <v>9004</v>
      </c>
      <c r="F7" s="8">
        <v>1234168</v>
      </c>
      <c r="G7" s="19">
        <f>SUM(C7,E7)</f>
        <v>41120</v>
      </c>
      <c r="H7" s="19">
        <f>SUM(D7,F7)</f>
        <v>4414418</v>
      </c>
      <c r="I7" s="8">
        <v>3608</v>
      </c>
      <c r="J7" s="8">
        <v>467930</v>
      </c>
      <c r="K7" s="8">
        <v>1152</v>
      </c>
      <c r="L7" s="8">
        <v>71718</v>
      </c>
      <c r="M7" s="7">
        <f>SUM(G7,I7,K7)</f>
        <v>45880</v>
      </c>
      <c r="N7" s="7">
        <f>SUM(H7,J7,L7)</f>
        <v>4954066</v>
      </c>
      <c r="O7" s="8">
        <v>5991</v>
      </c>
      <c r="P7" s="8">
        <v>481070</v>
      </c>
      <c r="Q7" s="8">
        <v>3794</v>
      </c>
      <c r="R7" s="8">
        <v>245388</v>
      </c>
      <c r="S7" s="8">
        <v>2249</v>
      </c>
      <c r="T7" s="8">
        <v>127891</v>
      </c>
      <c r="U7" s="8">
        <v>3604</v>
      </c>
      <c r="V7" s="8">
        <v>155561</v>
      </c>
      <c r="W7" s="8">
        <v>1101</v>
      </c>
      <c r="X7" s="8">
        <v>60437</v>
      </c>
      <c r="Y7" s="7">
        <f>SUM(O7+Q7+S7+U7+W7)</f>
        <v>16739</v>
      </c>
      <c r="Z7" s="7">
        <f>SUM(P7+R7+T7+V7+X7)</f>
        <v>1070347</v>
      </c>
      <c r="AA7" s="12">
        <v>0</v>
      </c>
      <c r="AB7" s="12">
        <v>0</v>
      </c>
      <c r="AC7" s="12">
        <v>470</v>
      </c>
      <c r="AD7" s="12">
        <v>131807</v>
      </c>
      <c r="AE7" s="12">
        <v>485</v>
      </c>
      <c r="AF7" s="12">
        <v>432500</v>
      </c>
      <c r="AG7" s="12">
        <v>26</v>
      </c>
      <c r="AH7" s="12">
        <v>3520</v>
      </c>
      <c r="AI7" s="12">
        <v>16</v>
      </c>
      <c r="AJ7" s="12">
        <v>2200</v>
      </c>
      <c r="AK7" s="12">
        <v>1743</v>
      </c>
      <c r="AL7" s="12">
        <v>275115</v>
      </c>
      <c r="AM7" s="20">
        <f>SUM(M7,Y7,AA7,AC7,AE7,AG7,AI7,AK7)</f>
        <v>65359</v>
      </c>
      <c r="AN7" s="20">
        <f>SUM(N7,Z7,AB7,AD7,AF7,AH7,AJ7,AL7)</f>
        <v>6869555</v>
      </c>
      <c r="AO7" s="12">
        <v>9285</v>
      </c>
      <c r="AP7" s="12">
        <v>1981005</v>
      </c>
      <c r="AQ7" s="12">
        <v>583</v>
      </c>
      <c r="AR7" s="12">
        <v>59280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1650</v>
      </c>
      <c r="BB7" s="8">
        <v>154000</v>
      </c>
      <c r="BC7" s="8">
        <v>2000</v>
      </c>
      <c r="BD7" s="8">
        <v>650000</v>
      </c>
      <c r="BE7" s="8">
        <v>0</v>
      </c>
      <c r="BF7" s="8">
        <v>0</v>
      </c>
      <c r="BG7" s="8">
        <v>3170</v>
      </c>
      <c r="BH7" s="8">
        <v>3763500</v>
      </c>
      <c r="BI7" s="7">
        <f>SUM(AQ7,AY7,BA7,BC7,BE7,BG7)</f>
        <v>7403</v>
      </c>
      <c r="BJ7" s="7">
        <f>SUM(AR7,AZ7,BB7,BD7,BF7,BH7)</f>
        <v>4626780</v>
      </c>
      <c r="BK7" s="7">
        <f>SUM(AM7,BI7)</f>
        <v>72762</v>
      </c>
      <c r="BL7" s="7">
        <f>SUM(AN7,BJ7)</f>
        <v>11496335</v>
      </c>
    </row>
    <row r="8" spans="1:64" ht="20.25" x14ac:dyDescent="0.4">
      <c r="A8" s="14">
        <v>2</v>
      </c>
      <c r="B8" s="15" t="s">
        <v>44</v>
      </c>
      <c r="C8" s="8">
        <v>15931</v>
      </c>
      <c r="D8" s="8">
        <v>1921600</v>
      </c>
      <c r="E8" s="8">
        <v>9202</v>
      </c>
      <c r="F8" s="8">
        <v>1276365</v>
      </c>
      <c r="G8" s="19">
        <f t="shared" ref="G8:H53" si="0">SUM(C8,E8)</f>
        <v>25133</v>
      </c>
      <c r="H8" s="19">
        <f t="shared" si="0"/>
        <v>3197965</v>
      </c>
      <c r="I8" s="8">
        <v>2481</v>
      </c>
      <c r="J8" s="8">
        <v>372527</v>
      </c>
      <c r="K8" s="8">
        <v>367</v>
      </c>
      <c r="L8" s="8">
        <v>29740</v>
      </c>
      <c r="M8" s="7">
        <f t="shared" ref="M8:N53" si="1">SUM(G8,I8,K8)</f>
        <v>27981</v>
      </c>
      <c r="N8" s="7">
        <f t="shared" si="1"/>
        <v>3600232</v>
      </c>
      <c r="O8" s="8">
        <v>2763</v>
      </c>
      <c r="P8" s="8">
        <v>534711</v>
      </c>
      <c r="Q8" s="8">
        <v>2011</v>
      </c>
      <c r="R8" s="8">
        <v>363900</v>
      </c>
      <c r="S8" s="8">
        <v>290</v>
      </c>
      <c r="T8" s="8">
        <v>135012</v>
      </c>
      <c r="U8" s="8">
        <v>1120</v>
      </c>
      <c r="V8" s="8">
        <v>59170</v>
      </c>
      <c r="W8" s="8">
        <v>355</v>
      </c>
      <c r="X8" s="8">
        <v>21467</v>
      </c>
      <c r="Y8" s="7">
        <f t="shared" ref="Y8:Y53" si="2">SUM(O8+Q8+S8+U8+W8)</f>
        <v>6539</v>
      </c>
      <c r="Z8" s="7">
        <f t="shared" ref="Z8:Z53" si="3">SUM(P8+R8+T8+V8+X8)</f>
        <v>1114260</v>
      </c>
      <c r="AA8" s="12">
        <v>0</v>
      </c>
      <c r="AB8" s="12">
        <v>0</v>
      </c>
      <c r="AC8" s="12">
        <v>281</v>
      </c>
      <c r="AD8" s="12">
        <v>176800</v>
      </c>
      <c r="AE8" s="12">
        <v>1172</v>
      </c>
      <c r="AF8" s="12">
        <v>497300</v>
      </c>
      <c r="AG8" s="12">
        <v>160</v>
      </c>
      <c r="AH8" s="12">
        <v>8000</v>
      </c>
      <c r="AI8" s="12">
        <v>57</v>
      </c>
      <c r="AJ8" s="12">
        <v>9500</v>
      </c>
      <c r="AK8" s="12">
        <v>1220</v>
      </c>
      <c r="AL8" s="12">
        <v>146400</v>
      </c>
      <c r="AM8" s="20">
        <f t="shared" ref="AM8:AN53" si="4">SUM(M8,Y8,AA8,AC8,AE8,AG8,AI8,AK8)</f>
        <v>37410</v>
      </c>
      <c r="AN8" s="20">
        <f t="shared" ref="AN8:AN52" si="5">SUM(N8+Z8+AB8+AD8+AF8+AH8+AJ8+AL8)</f>
        <v>5552492</v>
      </c>
      <c r="AO8" s="12">
        <v>3276</v>
      </c>
      <c r="AP8" s="12">
        <v>353586</v>
      </c>
      <c r="AQ8" s="12">
        <v>437</v>
      </c>
      <c r="AR8" s="12">
        <v>46500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960</v>
      </c>
      <c r="BB8" s="8">
        <v>116000</v>
      </c>
      <c r="BC8" s="8">
        <v>1470</v>
      </c>
      <c r="BD8" s="8">
        <v>590000</v>
      </c>
      <c r="BE8" s="8">
        <v>0</v>
      </c>
      <c r="BF8" s="8">
        <v>0</v>
      </c>
      <c r="BG8" s="8">
        <v>2460</v>
      </c>
      <c r="BH8" s="8">
        <v>3080170</v>
      </c>
      <c r="BI8" s="7">
        <f t="shared" ref="BI8:BJ53" si="7">SUM(AQ8,AY8,BA8,BC8,BE8,BG8)</f>
        <v>5327</v>
      </c>
      <c r="BJ8" s="7">
        <f t="shared" si="7"/>
        <v>3832670</v>
      </c>
      <c r="BK8" s="7">
        <f t="shared" ref="BK8:BL53" si="8">SUM(AM8,BI8)</f>
        <v>42737</v>
      </c>
      <c r="BL8" s="7">
        <f t="shared" si="8"/>
        <v>9385162</v>
      </c>
    </row>
    <row r="9" spans="1:64" ht="20.25" x14ac:dyDescent="0.4">
      <c r="A9" s="14">
        <v>3</v>
      </c>
      <c r="B9" s="15" t="s">
        <v>45</v>
      </c>
      <c r="C9" s="8">
        <v>7889</v>
      </c>
      <c r="D9" s="8">
        <v>710800</v>
      </c>
      <c r="E9" s="8">
        <v>1872</v>
      </c>
      <c r="F9" s="8">
        <v>189936</v>
      </c>
      <c r="G9" s="19">
        <f t="shared" si="0"/>
        <v>9761</v>
      </c>
      <c r="H9" s="19">
        <f t="shared" si="0"/>
        <v>900736</v>
      </c>
      <c r="I9" s="8">
        <v>1421</v>
      </c>
      <c r="J9" s="8">
        <v>131560</v>
      </c>
      <c r="K9" s="8">
        <v>10</v>
      </c>
      <c r="L9" s="8">
        <v>1740</v>
      </c>
      <c r="M9" s="7">
        <f t="shared" si="1"/>
        <v>11192</v>
      </c>
      <c r="N9" s="7">
        <f t="shared" si="1"/>
        <v>1034036</v>
      </c>
      <c r="O9" s="8">
        <v>8329</v>
      </c>
      <c r="P9" s="8">
        <v>359675</v>
      </c>
      <c r="Q9" s="8">
        <v>4484</v>
      </c>
      <c r="R9" s="8">
        <v>229945</v>
      </c>
      <c r="S9" s="8">
        <v>275</v>
      </c>
      <c r="T9" s="8">
        <v>19540</v>
      </c>
      <c r="U9" s="8">
        <v>3175</v>
      </c>
      <c r="V9" s="8">
        <v>94282</v>
      </c>
      <c r="W9" s="8">
        <v>114</v>
      </c>
      <c r="X9" s="8">
        <v>12558</v>
      </c>
      <c r="Y9" s="7">
        <f t="shared" si="2"/>
        <v>16377</v>
      </c>
      <c r="Z9" s="7">
        <f t="shared" si="3"/>
        <v>716000</v>
      </c>
      <c r="AA9" s="12">
        <v>0</v>
      </c>
      <c r="AB9" s="12">
        <v>0</v>
      </c>
      <c r="AC9" s="12">
        <v>331</v>
      </c>
      <c r="AD9" s="12">
        <v>89272</v>
      </c>
      <c r="AE9" s="12">
        <v>451</v>
      </c>
      <c r="AF9" s="12">
        <v>255500</v>
      </c>
      <c r="AG9" s="12">
        <v>24</v>
      </c>
      <c r="AH9" s="12">
        <v>3200</v>
      </c>
      <c r="AI9" s="12">
        <v>2</v>
      </c>
      <c r="AJ9" s="12">
        <v>200</v>
      </c>
      <c r="AK9" s="12">
        <v>1344</v>
      </c>
      <c r="AL9" s="12">
        <v>143300</v>
      </c>
      <c r="AM9" s="20">
        <f t="shared" si="4"/>
        <v>29721</v>
      </c>
      <c r="AN9" s="20">
        <f t="shared" si="5"/>
        <v>2241508</v>
      </c>
      <c r="AO9" s="12">
        <v>2396</v>
      </c>
      <c r="AP9" s="12">
        <v>206260</v>
      </c>
      <c r="AQ9" s="12">
        <v>401</v>
      </c>
      <c r="AR9" s="12">
        <v>39050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790</v>
      </c>
      <c r="BB9" s="8">
        <v>88000</v>
      </c>
      <c r="BC9" s="8">
        <v>1070</v>
      </c>
      <c r="BD9" s="8">
        <v>240000</v>
      </c>
      <c r="BE9" s="8">
        <v>0</v>
      </c>
      <c r="BF9" s="8">
        <v>0</v>
      </c>
      <c r="BG9" s="8">
        <v>1380</v>
      </c>
      <c r="BH9" s="8">
        <v>915000</v>
      </c>
      <c r="BI9" s="7">
        <f t="shared" si="7"/>
        <v>3641</v>
      </c>
      <c r="BJ9" s="7">
        <f t="shared" si="7"/>
        <v>1282050</v>
      </c>
      <c r="BK9" s="7">
        <f t="shared" si="8"/>
        <v>33362</v>
      </c>
      <c r="BL9" s="7">
        <f t="shared" si="8"/>
        <v>3523558</v>
      </c>
    </row>
    <row r="10" spans="1:64" ht="20.25" x14ac:dyDescent="0.4">
      <c r="A10" s="14">
        <v>4</v>
      </c>
      <c r="B10" s="15" t="s">
        <v>46</v>
      </c>
      <c r="C10" s="9">
        <v>40036</v>
      </c>
      <c r="D10" s="9">
        <v>530800</v>
      </c>
      <c r="E10" s="9">
        <v>1019</v>
      </c>
      <c r="F10" s="9">
        <v>102888</v>
      </c>
      <c r="G10" s="19">
        <f t="shared" si="0"/>
        <v>41055</v>
      </c>
      <c r="H10" s="19">
        <f t="shared" si="0"/>
        <v>633688</v>
      </c>
      <c r="I10" s="9">
        <v>596</v>
      </c>
      <c r="J10" s="9">
        <v>75065</v>
      </c>
      <c r="K10" s="9">
        <v>3</v>
      </c>
      <c r="L10" s="9">
        <v>3000</v>
      </c>
      <c r="M10" s="7">
        <f t="shared" si="1"/>
        <v>41654</v>
      </c>
      <c r="N10" s="7">
        <f t="shared" si="1"/>
        <v>711753</v>
      </c>
      <c r="O10" s="9">
        <v>3965</v>
      </c>
      <c r="P10" s="9">
        <v>191481</v>
      </c>
      <c r="Q10" s="9">
        <v>2360</v>
      </c>
      <c r="R10" s="9">
        <v>77086</v>
      </c>
      <c r="S10" s="9">
        <v>0</v>
      </c>
      <c r="T10" s="9">
        <v>0</v>
      </c>
      <c r="U10" s="9">
        <v>1625</v>
      </c>
      <c r="V10" s="9">
        <v>61809</v>
      </c>
      <c r="W10" s="9">
        <v>160</v>
      </c>
      <c r="X10" s="9">
        <v>1360</v>
      </c>
      <c r="Y10" s="7">
        <f t="shared" si="2"/>
        <v>8110</v>
      </c>
      <c r="Z10" s="7">
        <f t="shared" si="3"/>
        <v>331736</v>
      </c>
      <c r="AA10" s="12">
        <v>0</v>
      </c>
      <c r="AB10" s="12">
        <v>0</v>
      </c>
      <c r="AC10" s="12">
        <v>118</v>
      </c>
      <c r="AD10" s="12">
        <v>36654</v>
      </c>
      <c r="AE10" s="12">
        <v>596</v>
      </c>
      <c r="AF10" s="12">
        <v>388785</v>
      </c>
      <c r="AG10" s="12">
        <v>0</v>
      </c>
      <c r="AH10" s="12">
        <v>0</v>
      </c>
      <c r="AI10" s="12">
        <v>80</v>
      </c>
      <c r="AJ10" s="12">
        <v>503</v>
      </c>
      <c r="AK10" s="12">
        <v>550</v>
      </c>
      <c r="AL10" s="12">
        <v>60400</v>
      </c>
      <c r="AM10" s="20">
        <f t="shared" si="4"/>
        <v>51108</v>
      </c>
      <c r="AN10" s="20">
        <f t="shared" si="5"/>
        <v>1529831</v>
      </c>
      <c r="AO10" s="12">
        <v>2459</v>
      </c>
      <c r="AP10" s="12">
        <v>212370</v>
      </c>
      <c r="AQ10" s="12">
        <v>217</v>
      </c>
      <c r="AR10" s="12">
        <v>22100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470</v>
      </c>
      <c r="BB10" s="9">
        <v>53000</v>
      </c>
      <c r="BC10" s="9">
        <v>580</v>
      </c>
      <c r="BD10" s="9">
        <v>120000</v>
      </c>
      <c r="BE10" s="9">
        <v>0</v>
      </c>
      <c r="BF10" s="9">
        <v>0</v>
      </c>
      <c r="BG10" s="9">
        <v>910</v>
      </c>
      <c r="BH10" s="9">
        <v>190000</v>
      </c>
      <c r="BI10" s="7">
        <f t="shared" si="7"/>
        <v>2177</v>
      </c>
      <c r="BJ10" s="7">
        <f t="shared" si="7"/>
        <v>385100</v>
      </c>
      <c r="BK10" s="7">
        <f t="shared" si="8"/>
        <v>53285</v>
      </c>
      <c r="BL10" s="7">
        <f t="shared" si="8"/>
        <v>1914931</v>
      </c>
    </row>
    <row r="11" spans="1:64" ht="20.25" x14ac:dyDescent="0.4">
      <c r="A11" s="14">
        <v>5</v>
      </c>
      <c r="B11" s="15" t="s">
        <v>47</v>
      </c>
      <c r="C11" s="8">
        <v>1294</v>
      </c>
      <c r="D11" s="8">
        <v>491700</v>
      </c>
      <c r="E11" s="8">
        <v>128</v>
      </c>
      <c r="F11" s="8">
        <v>18760</v>
      </c>
      <c r="G11" s="19">
        <f t="shared" si="0"/>
        <v>1422</v>
      </c>
      <c r="H11" s="19">
        <f t="shared" si="0"/>
        <v>510460</v>
      </c>
      <c r="I11" s="8">
        <v>344</v>
      </c>
      <c r="J11" s="8">
        <v>29200</v>
      </c>
      <c r="K11" s="8">
        <v>0</v>
      </c>
      <c r="L11" s="8">
        <v>0</v>
      </c>
      <c r="M11" s="7">
        <f t="shared" si="1"/>
        <v>1766</v>
      </c>
      <c r="N11" s="7">
        <f t="shared" si="1"/>
        <v>539660</v>
      </c>
      <c r="O11" s="8">
        <v>1713</v>
      </c>
      <c r="P11" s="8">
        <v>91163</v>
      </c>
      <c r="Q11" s="8">
        <v>1457</v>
      </c>
      <c r="R11" s="8">
        <v>48760</v>
      </c>
      <c r="S11" s="8">
        <v>100</v>
      </c>
      <c r="T11" s="8">
        <v>10000</v>
      </c>
      <c r="U11" s="8">
        <v>1094</v>
      </c>
      <c r="V11" s="8">
        <v>24624</v>
      </c>
      <c r="W11" s="8">
        <v>10</v>
      </c>
      <c r="X11" s="8">
        <v>1158</v>
      </c>
      <c r="Y11" s="7">
        <f t="shared" si="2"/>
        <v>4374</v>
      </c>
      <c r="Z11" s="7">
        <f t="shared" si="3"/>
        <v>175705</v>
      </c>
      <c r="AA11" s="12">
        <v>0</v>
      </c>
      <c r="AB11" s="12">
        <v>0</v>
      </c>
      <c r="AC11" s="12">
        <v>111</v>
      </c>
      <c r="AD11" s="12">
        <v>23600</v>
      </c>
      <c r="AE11" s="12">
        <v>111</v>
      </c>
      <c r="AF11" s="12">
        <v>56500</v>
      </c>
      <c r="AG11" s="12">
        <v>24</v>
      </c>
      <c r="AH11" s="12">
        <v>3200</v>
      </c>
      <c r="AI11" s="12">
        <v>0</v>
      </c>
      <c r="AJ11" s="12">
        <v>0</v>
      </c>
      <c r="AK11" s="12">
        <v>293</v>
      </c>
      <c r="AL11" s="12">
        <v>32800</v>
      </c>
      <c r="AM11" s="20">
        <f t="shared" si="4"/>
        <v>6679</v>
      </c>
      <c r="AN11" s="20">
        <f t="shared" si="5"/>
        <v>831465</v>
      </c>
      <c r="AO11" s="12">
        <v>255</v>
      </c>
      <c r="AP11" s="12">
        <v>18100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190</v>
      </c>
      <c r="BB11" s="8">
        <v>28000</v>
      </c>
      <c r="BC11" s="8">
        <v>310</v>
      </c>
      <c r="BD11" s="8">
        <v>70000</v>
      </c>
      <c r="BE11" s="8">
        <v>0</v>
      </c>
      <c r="BF11" s="8">
        <v>0</v>
      </c>
      <c r="BG11" s="8">
        <v>360</v>
      </c>
      <c r="BH11" s="8">
        <v>580000</v>
      </c>
      <c r="BI11" s="7">
        <f t="shared" si="7"/>
        <v>860</v>
      </c>
      <c r="BJ11" s="7">
        <f t="shared" si="7"/>
        <v>678000</v>
      </c>
      <c r="BK11" s="7">
        <f t="shared" si="8"/>
        <v>7539</v>
      </c>
      <c r="BL11" s="7">
        <f t="shared" si="8"/>
        <v>1509465</v>
      </c>
    </row>
    <row r="12" spans="1:64" ht="20.25" x14ac:dyDescent="0.4">
      <c r="A12" s="14">
        <v>6</v>
      </c>
      <c r="B12" s="15" t="s">
        <v>48</v>
      </c>
      <c r="C12" s="8">
        <v>1162</v>
      </c>
      <c r="D12" s="8">
        <v>57100</v>
      </c>
      <c r="E12" s="8">
        <v>240</v>
      </c>
      <c r="F12" s="8">
        <v>20400</v>
      </c>
      <c r="G12" s="19">
        <f t="shared" si="0"/>
        <v>1402</v>
      </c>
      <c r="H12" s="19">
        <f t="shared" si="0"/>
        <v>77500</v>
      </c>
      <c r="I12" s="8">
        <v>240</v>
      </c>
      <c r="J12" s="8">
        <v>20400</v>
      </c>
      <c r="K12" s="8">
        <v>0</v>
      </c>
      <c r="L12" s="8">
        <v>0</v>
      </c>
      <c r="M12" s="7">
        <f t="shared" si="1"/>
        <v>1642</v>
      </c>
      <c r="N12" s="7">
        <f t="shared" si="1"/>
        <v>97900</v>
      </c>
      <c r="O12" s="8">
        <v>1508</v>
      </c>
      <c r="P12" s="8">
        <v>42640</v>
      </c>
      <c r="Q12" s="8">
        <v>1428</v>
      </c>
      <c r="R12" s="8">
        <v>31960</v>
      </c>
      <c r="S12" s="8">
        <v>0</v>
      </c>
      <c r="T12" s="8">
        <v>0</v>
      </c>
      <c r="U12" s="8">
        <v>339</v>
      </c>
      <c r="V12" s="8">
        <v>12009</v>
      </c>
      <c r="W12" s="8">
        <v>0</v>
      </c>
      <c r="X12" s="8">
        <v>0</v>
      </c>
      <c r="Y12" s="7">
        <f t="shared" si="2"/>
        <v>3275</v>
      </c>
      <c r="Z12" s="7">
        <f t="shared" si="3"/>
        <v>86609</v>
      </c>
      <c r="AA12" s="12">
        <v>0</v>
      </c>
      <c r="AB12" s="12">
        <v>0</v>
      </c>
      <c r="AC12" s="12">
        <v>22</v>
      </c>
      <c r="AD12" s="12">
        <v>10000</v>
      </c>
      <c r="AE12" s="12">
        <v>22</v>
      </c>
      <c r="AF12" s="12">
        <v>21500</v>
      </c>
      <c r="AG12" s="12">
        <v>0</v>
      </c>
      <c r="AH12" s="12">
        <v>0</v>
      </c>
      <c r="AI12" s="12">
        <v>0</v>
      </c>
      <c r="AJ12" s="12">
        <v>0</v>
      </c>
      <c r="AK12" s="12">
        <v>148</v>
      </c>
      <c r="AL12" s="12">
        <v>20400</v>
      </c>
      <c r="AM12" s="20">
        <f t="shared" si="4"/>
        <v>5109</v>
      </c>
      <c r="AN12" s="20">
        <f t="shared" si="5"/>
        <v>236409</v>
      </c>
      <c r="AO12" s="12">
        <v>240</v>
      </c>
      <c r="AP12" s="12">
        <v>16000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160</v>
      </c>
      <c r="BB12" s="8">
        <v>17500</v>
      </c>
      <c r="BC12" s="8">
        <v>160</v>
      </c>
      <c r="BD12" s="8">
        <v>11000</v>
      </c>
      <c r="BE12" s="8">
        <v>0</v>
      </c>
      <c r="BF12" s="8">
        <v>0</v>
      </c>
      <c r="BG12" s="8">
        <v>160</v>
      </c>
      <c r="BH12" s="8">
        <v>20000</v>
      </c>
      <c r="BI12" s="7">
        <f t="shared" si="7"/>
        <v>480</v>
      </c>
      <c r="BJ12" s="7">
        <f t="shared" si="7"/>
        <v>48500</v>
      </c>
      <c r="BK12" s="7">
        <f t="shared" si="8"/>
        <v>5589</v>
      </c>
      <c r="BL12" s="7">
        <f t="shared" si="8"/>
        <v>284909</v>
      </c>
    </row>
    <row r="13" spans="1:64" ht="20.25" x14ac:dyDescent="0.4">
      <c r="A13" s="14">
        <v>7</v>
      </c>
      <c r="B13" s="15" t="s">
        <v>49</v>
      </c>
      <c r="C13" s="8">
        <v>540</v>
      </c>
      <c r="D13" s="8">
        <v>62600</v>
      </c>
      <c r="E13" s="8">
        <v>56</v>
      </c>
      <c r="F13" s="8">
        <v>4800</v>
      </c>
      <c r="G13" s="19">
        <f t="shared" si="0"/>
        <v>596</v>
      </c>
      <c r="H13" s="19">
        <f t="shared" si="0"/>
        <v>67400</v>
      </c>
      <c r="I13" s="8">
        <v>164</v>
      </c>
      <c r="J13" s="8">
        <v>14000</v>
      </c>
      <c r="K13" s="8">
        <v>0</v>
      </c>
      <c r="L13" s="8">
        <v>0</v>
      </c>
      <c r="M13" s="7">
        <f t="shared" si="1"/>
        <v>760</v>
      </c>
      <c r="N13" s="7">
        <f t="shared" si="1"/>
        <v>81400</v>
      </c>
      <c r="O13" s="8">
        <v>1966</v>
      </c>
      <c r="P13" s="8">
        <v>93463</v>
      </c>
      <c r="Q13" s="8">
        <v>1428</v>
      </c>
      <c r="R13" s="8">
        <v>31960</v>
      </c>
      <c r="S13" s="8">
        <v>0</v>
      </c>
      <c r="T13" s="8">
        <v>0</v>
      </c>
      <c r="U13" s="8">
        <v>429</v>
      </c>
      <c r="V13" s="8">
        <v>24410</v>
      </c>
      <c r="W13" s="8">
        <v>0</v>
      </c>
      <c r="X13" s="8">
        <v>0</v>
      </c>
      <c r="Y13" s="7">
        <f t="shared" si="2"/>
        <v>3823</v>
      </c>
      <c r="Z13" s="7">
        <f t="shared" si="3"/>
        <v>149833</v>
      </c>
      <c r="AA13" s="12">
        <v>0</v>
      </c>
      <c r="AB13" s="12">
        <v>0</v>
      </c>
      <c r="AC13" s="12">
        <v>20</v>
      </c>
      <c r="AD13" s="12">
        <v>5000</v>
      </c>
      <c r="AE13" s="12">
        <v>70</v>
      </c>
      <c r="AF13" s="12">
        <v>21500</v>
      </c>
      <c r="AG13" s="12">
        <v>0</v>
      </c>
      <c r="AH13" s="12">
        <v>0</v>
      </c>
      <c r="AI13" s="12">
        <v>0</v>
      </c>
      <c r="AJ13" s="12">
        <v>0</v>
      </c>
      <c r="AK13" s="12">
        <v>148</v>
      </c>
      <c r="AL13" s="12">
        <v>20400</v>
      </c>
      <c r="AM13" s="20">
        <f t="shared" si="4"/>
        <v>4821</v>
      </c>
      <c r="AN13" s="20">
        <f t="shared" si="5"/>
        <v>278133</v>
      </c>
      <c r="AO13" s="12">
        <v>444</v>
      </c>
      <c r="AP13" s="12">
        <v>30600</v>
      </c>
      <c r="AQ13" s="12">
        <v>48</v>
      </c>
      <c r="AR13" s="12">
        <v>3200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70</v>
      </c>
      <c r="BB13" s="8">
        <v>10000</v>
      </c>
      <c r="BC13" s="8">
        <v>100</v>
      </c>
      <c r="BD13" s="8">
        <v>15000</v>
      </c>
      <c r="BE13" s="8">
        <v>0</v>
      </c>
      <c r="BF13" s="8">
        <v>0</v>
      </c>
      <c r="BG13" s="8">
        <v>230</v>
      </c>
      <c r="BH13" s="8">
        <v>15000</v>
      </c>
      <c r="BI13" s="7">
        <f t="shared" si="7"/>
        <v>448</v>
      </c>
      <c r="BJ13" s="7">
        <f t="shared" si="7"/>
        <v>43200</v>
      </c>
      <c r="BK13" s="7">
        <f t="shared" si="8"/>
        <v>5269</v>
      </c>
      <c r="BL13" s="7">
        <f t="shared" si="8"/>
        <v>321333</v>
      </c>
    </row>
    <row r="14" spans="1:64" ht="20.25" x14ac:dyDescent="0.4">
      <c r="A14" s="14">
        <v>8</v>
      </c>
      <c r="B14" s="15" t="s">
        <v>50</v>
      </c>
      <c r="C14" s="8">
        <v>1354</v>
      </c>
      <c r="D14" s="8">
        <v>42000</v>
      </c>
      <c r="E14" s="8">
        <v>437</v>
      </c>
      <c r="F14" s="8">
        <v>0</v>
      </c>
      <c r="G14" s="19">
        <f t="shared" si="0"/>
        <v>1791</v>
      </c>
      <c r="H14" s="19">
        <f t="shared" si="0"/>
        <v>42000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1791</v>
      </c>
      <c r="N14" s="7">
        <f t="shared" si="1"/>
        <v>42000</v>
      </c>
      <c r="O14" s="8">
        <v>3300</v>
      </c>
      <c r="P14" s="8">
        <v>91495</v>
      </c>
      <c r="Q14" s="8">
        <v>3167</v>
      </c>
      <c r="R14" s="8">
        <v>136620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6467</v>
      </c>
      <c r="Z14" s="7">
        <f t="shared" si="3"/>
        <v>228115</v>
      </c>
      <c r="AA14" s="12">
        <v>0</v>
      </c>
      <c r="AB14" s="12">
        <v>0</v>
      </c>
      <c r="AC14" s="12">
        <v>50</v>
      </c>
      <c r="AD14" s="12">
        <v>5010</v>
      </c>
      <c r="AE14" s="12">
        <v>27</v>
      </c>
      <c r="AF14" s="12">
        <v>20000</v>
      </c>
      <c r="AG14" s="12">
        <v>0</v>
      </c>
      <c r="AH14" s="12">
        <v>0</v>
      </c>
      <c r="AI14" s="12">
        <v>0</v>
      </c>
      <c r="AJ14" s="12">
        <v>0</v>
      </c>
      <c r="AK14" s="12">
        <v>100</v>
      </c>
      <c r="AL14" s="12">
        <v>6500</v>
      </c>
      <c r="AM14" s="20">
        <f t="shared" si="4"/>
        <v>8435</v>
      </c>
      <c r="AN14" s="20">
        <f t="shared" si="5"/>
        <v>301625</v>
      </c>
      <c r="AO14" s="12">
        <v>576</v>
      </c>
      <c r="AP14" s="12">
        <v>38400</v>
      </c>
      <c r="AQ14" s="12">
        <v>96</v>
      </c>
      <c r="AR14" s="12">
        <v>6400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160</v>
      </c>
      <c r="BD14" s="8">
        <v>15000</v>
      </c>
      <c r="BE14" s="8">
        <v>0</v>
      </c>
      <c r="BF14" s="8">
        <v>0</v>
      </c>
      <c r="BG14" s="8">
        <v>160</v>
      </c>
      <c r="BH14" s="8">
        <v>50000</v>
      </c>
      <c r="BI14" s="7">
        <f t="shared" si="7"/>
        <v>416</v>
      </c>
      <c r="BJ14" s="7">
        <f t="shared" si="7"/>
        <v>71400</v>
      </c>
      <c r="BK14" s="7">
        <f t="shared" si="8"/>
        <v>8851</v>
      </c>
      <c r="BL14" s="7">
        <f t="shared" si="8"/>
        <v>373025</v>
      </c>
    </row>
    <row r="15" spans="1:64" ht="20.25" x14ac:dyDescent="0.4">
      <c r="A15" s="14">
        <v>9</v>
      </c>
      <c r="B15" s="15" t="s">
        <v>51</v>
      </c>
      <c r="C15" s="8">
        <v>1985</v>
      </c>
      <c r="D15" s="8">
        <v>130780</v>
      </c>
      <c r="E15" s="8">
        <v>52</v>
      </c>
      <c r="F15" s="8">
        <v>15120</v>
      </c>
      <c r="G15" s="19">
        <f t="shared" si="0"/>
        <v>2037</v>
      </c>
      <c r="H15" s="19">
        <f t="shared" si="0"/>
        <v>145900</v>
      </c>
      <c r="I15" s="8">
        <v>164</v>
      </c>
      <c r="J15" s="8">
        <v>11500</v>
      </c>
      <c r="K15" s="8">
        <v>0</v>
      </c>
      <c r="L15" s="8">
        <v>0</v>
      </c>
      <c r="M15" s="7">
        <f t="shared" si="1"/>
        <v>2201</v>
      </c>
      <c r="N15" s="7">
        <f t="shared" si="1"/>
        <v>157400</v>
      </c>
      <c r="O15" s="8">
        <v>485</v>
      </c>
      <c r="P15" s="8">
        <v>130500</v>
      </c>
      <c r="Q15" s="8">
        <v>814</v>
      </c>
      <c r="R15" s="8">
        <v>90980</v>
      </c>
      <c r="S15" s="8">
        <v>0</v>
      </c>
      <c r="T15" s="8">
        <v>0</v>
      </c>
      <c r="U15" s="8">
        <v>826</v>
      </c>
      <c r="V15" s="8">
        <v>56280</v>
      </c>
      <c r="W15" s="8">
        <v>0</v>
      </c>
      <c r="X15" s="8">
        <v>0</v>
      </c>
      <c r="Y15" s="7">
        <f t="shared" si="2"/>
        <v>2125</v>
      </c>
      <c r="Z15" s="7">
        <f t="shared" si="3"/>
        <v>277760</v>
      </c>
      <c r="AA15" s="12">
        <v>0</v>
      </c>
      <c r="AB15" s="12">
        <v>0</v>
      </c>
      <c r="AC15" s="12">
        <v>138</v>
      </c>
      <c r="AD15" s="12">
        <v>15400</v>
      </c>
      <c r="AE15" s="12">
        <v>269</v>
      </c>
      <c r="AF15" s="12">
        <v>55000</v>
      </c>
      <c r="AG15" s="12">
        <v>0</v>
      </c>
      <c r="AH15" s="12">
        <v>0</v>
      </c>
      <c r="AI15" s="12">
        <v>0</v>
      </c>
      <c r="AJ15" s="12">
        <v>0</v>
      </c>
      <c r="AK15" s="12">
        <v>200</v>
      </c>
      <c r="AL15" s="12">
        <v>10000</v>
      </c>
      <c r="AM15" s="20">
        <f t="shared" si="4"/>
        <v>4933</v>
      </c>
      <c r="AN15" s="20">
        <f t="shared" si="5"/>
        <v>515560</v>
      </c>
      <c r="AO15" s="12">
        <v>1116</v>
      </c>
      <c r="AP15" s="12">
        <v>99260</v>
      </c>
      <c r="AQ15" s="12">
        <v>195</v>
      </c>
      <c r="AR15" s="12">
        <v>18700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200</v>
      </c>
      <c r="BB15" s="8">
        <v>12000</v>
      </c>
      <c r="BC15" s="8">
        <v>440</v>
      </c>
      <c r="BD15" s="8">
        <v>41500</v>
      </c>
      <c r="BE15" s="8">
        <v>0</v>
      </c>
      <c r="BF15" s="8">
        <v>0</v>
      </c>
      <c r="BG15" s="8">
        <v>770</v>
      </c>
      <c r="BH15" s="8">
        <v>82760</v>
      </c>
      <c r="BI15" s="7">
        <f t="shared" si="7"/>
        <v>1605</v>
      </c>
      <c r="BJ15" s="7">
        <f t="shared" si="7"/>
        <v>154960</v>
      </c>
      <c r="BK15" s="7">
        <f t="shared" si="8"/>
        <v>6538</v>
      </c>
      <c r="BL15" s="7">
        <f t="shared" si="8"/>
        <v>670520</v>
      </c>
    </row>
    <row r="16" spans="1:64" ht="20.25" x14ac:dyDescent="0.4">
      <c r="A16" s="14">
        <v>10</v>
      </c>
      <c r="B16" s="15" t="s">
        <v>52</v>
      </c>
      <c r="C16" s="8">
        <v>760</v>
      </c>
      <c r="D16" s="8">
        <v>334000</v>
      </c>
      <c r="E16" s="8">
        <v>240</v>
      </c>
      <c r="F16" s="8">
        <v>20400</v>
      </c>
      <c r="G16" s="19">
        <f t="shared" si="0"/>
        <v>1000</v>
      </c>
      <c r="H16" s="19">
        <f t="shared" si="0"/>
        <v>354400</v>
      </c>
      <c r="I16" s="8">
        <v>160</v>
      </c>
      <c r="J16" s="8">
        <v>13600</v>
      </c>
      <c r="K16" s="8">
        <v>80</v>
      </c>
      <c r="L16" s="8">
        <v>680</v>
      </c>
      <c r="M16" s="7">
        <f t="shared" si="1"/>
        <v>1240</v>
      </c>
      <c r="N16" s="7">
        <f t="shared" si="1"/>
        <v>368680</v>
      </c>
      <c r="O16" s="8">
        <v>2426</v>
      </c>
      <c r="P16" s="8">
        <v>81855</v>
      </c>
      <c r="Q16" s="8">
        <v>794</v>
      </c>
      <c r="R16" s="8">
        <v>46660</v>
      </c>
      <c r="S16" s="8">
        <v>0</v>
      </c>
      <c r="T16" s="8">
        <v>0</v>
      </c>
      <c r="U16" s="8">
        <v>714</v>
      </c>
      <c r="V16" s="8">
        <v>15980</v>
      </c>
      <c r="W16" s="8">
        <v>0</v>
      </c>
      <c r="X16" s="8">
        <v>0</v>
      </c>
      <c r="Y16" s="7">
        <f t="shared" si="2"/>
        <v>3934</v>
      </c>
      <c r="Z16" s="7">
        <f t="shared" si="3"/>
        <v>144495</v>
      </c>
      <c r="AA16" s="12">
        <v>0</v>
      </c>
      <c r="AB16" s="12">
        <v>0</v>
      </c>
      <c r="AC16" s="12">
        <v>48</v>
      </c>
      <c r="AD16" s="12">
        <v>10000</v>
      </c>
      <c r="AE16" s="12">
        <v>48</v>
      </c>
      <c r="AF16" s="12">
        <v>45000</v>
      </c>
      <c r="AG16" s="12">
        <v>0</v>
      </c>
      <c r="AH16" s="12">
        <v>0</v>
      </c>
      <c r="AI16" s="12">
        <v>0</v>
      </c>
      <c r="AJ16" s="12">
        <v>0</v>
      </c>
      <c r="AK16" s="12">
        <v>148</v>
      </c>
      <c r="AL16" s="12">
        <v>13500</v>
      </c>
      <c r="AM16" s="20">
        <f t="shared" si="4"/>
        <v>5418</v>
      </c>
      <c r="AN16" s="20">
        <f t="shared" si="5"/>
        <v>581675</v>
      </c>
      <c r="AO16" s="12">
        <v>336</v>
      </c>
      <c r="AP16" s="12">
        <v>51200</v>
      </c>
      <c r="AQ16" s="12">
        <v>48</v>
      </c>
      <c r="AR16" s="12">
        <v>3200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160</v>
      </c>
      <c r="BB16" s="8">
        <v>20000</v>
      </c>
      <c r="BC16" s="8">
        <v>160</v>
      </c>
      <c r="BD16" s="8">
        <v>80000</v>
      </c>
      <c r="BE16" s="8">
        <v>0</v>
      </c>
      <c r="BF16" s="8">
        <v>0</v>
      </c>
      <c r="BG16" s="8">
        <v>160</v>
      </c>
      <c r="BH16" s="8">
        <v>230000</v>
      </c>
      <c r="BI16" s="7">
        <f t="shared" si="7"/>
        <v>528</v>
      </c>
      <c r="BJ16" s="7">
        <f t="shared" si="7"/>
        <v>333200</v>
      </c>
      <c r="BK16" s="7">
        <f t="shared" si="8"/>
        <v>5946</v>
      </c>
      <c r="BL16" s="7">
        <f t="shared" si="8"/>
        <v>914875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25</v>
      </c>
      <c r="D19" s="8">
        <v>5000</v>
      </c>
      <c r="E19" s="8">
        <v>0</v>
      </c>
      <c r="F19" s="8">
        <v>0</v>
      </c>
      <c r="G19" s="19">
        <f t="shared" si="0"/>
        <v>25</v>
      </c>
      <c r="H19" s="19">
        <f t="shared" si="0"/>
        <v>5000</v>
      </c>
      <c r="I19" s="8">
        <v>80</v>
      </c>
      <c r="J19" s="8">
        <v>6800</v>
      </c>
      <c r="K19" s="8">
        <v>0</v>
      </c>
      <c r="L19" s="8">
        <v>0</v>
      </c>
      <c r="M19" s="7">
        <f t="shared" si="1"/>
        <v>105</v>
      </c>
      <c r="N19" s="7">
        <f t="shared" si="1"/>
        <v>11800</v>
      </c>
      <c r="O19" s="8">
        <v>2089</v>
      </c>
      <c r="P19" s="8">
        <v>87940</v>
      </c>
      <c r="Q19" s="8">
        <v>2139</v>
      </c>
      <c r="R19" s="8">
        <v>91960</v>
      </c>
      <c r="S19" s="8">
        <v>250</v>
      </c>
      <c r="T19" s="8">
        <v>50000</v>
      </c>
      <c r="U19" s="8">
        <v>1428</v>
      </c>
      <c r="V19" s="8">
        <v>11960</v>
      </c>
      <c r="W19" s="8">
        <v>0</v>
      </c>
      <c r="X19" s="8">
        <v>0</v>
      </c>
      <c r="Y19" s="7">
        <f t="shared" si="2"/>
        <v>5906</v>
      </c>
      <c r="Z19" s="7">
        <f t="shared" si="3"/>
        <v>241860</v>
      </c>
      <c r="AA19" s="12">
        <v>0</v>
      </c>
      <c r="AB19" s="12">
        <v>0</v>
      </c>
      <c r="AC19" s="12">
        <v>48</v>
      </c>
      <c r="AD19" s="12">
        <v>10000</v>
      </c>
      <c r="AE19" s="12">
        <v>50</v>
      </c>
      <c r="AF19" s="12">
        <v>30000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6109</v>
      </c>
      <c r="AN19" s="20">
        <f t="shared" si="5"/>
        <v>293660</v>
      </c>
      <c r="AO19" s="12">
        <v>240</v>
      </c>
      <c r="AP19" s="12">
        <v>16000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160</v>
      </c>
      <c r="BB19" s="8">
        <v>20000</v>
      </c>
      <c r="BC19" s="8">
        <v>160</v>
      </c>
      <c r="BD19" s="8">
        <v>60000</v>
      </c>
      <c r="BE19" s="8">
        <v>0</v>
      </c>
      <c r="BF19" s="8">
        <v>0</v>
      </c>
      <c r="BG19" s="8">
        <v>160</v>
      </c>
      <c r="BH19" s="8">
        <v>855000</v>
      </c>
      <c r="BI19" s="7">
        <f t="shared" si="7"/>
        <v>480</v>
      </c>
      <c r="BJ19" s="7">
        <f t="shared" si="7"/>
        <v>935000</v>
      </c>
      <c r="BK19" s="7">
        <f t="shared" si="8"/>
        <v>6589</v>
      </c>
      <c r="BL19" s="7">
        <f t="shared" si="8"/>
        <v>1228660</v>
      </c>
    </row>
    <row r="20" spans="1:64" ht="20.25" x14ac:dyDescent="0.4">
      <c r="A20" s="14">
        <v>14</v>
      </c>
      <c r="B20" s="15" t="s">
        <v>56</v>
      </c>
      <c r="C20" s="8">
        <v>1957</v>
      </c>
      <c r="D20" s="8">
        <v>204050</v>
      </c>
      <c r="E20" s="8">
        <v>331</v>
      </c>
      <c r="F20" s="8">
        <v>30686</v>
      </c>
      <c r="G20" s="19">
        <f t="shared" si="0"/>
        <v>2288</v>
      </c>
      <c r="H20" s="19">
        <f t="shared" si="0"/>
        <v>234736</v>
      </c>
      <c r="I20" s="8">
        <v>640</v>
      </c>
      <c r="J20" s="8">
        <v>54400</v>
      </c>
      <c r="K20" s="8">
        <v>240</v>
      </c>
      <c r="L20" s="8">
        <v>14280</v>
      </c>
      <c r="M20" s="7">
        <f t="shared" si="1"/>
        <v>3168</v>
      </c>
      <c r="N20" s="7">
        <f t="shared" si="1"/>
        <v>303416</v>
      </c>
      <c r="O20" s="8">
        <v>2083</v>
      </c>
      <c r="P20" s="8">
        <v>87675</v>
      </c>
      <c r="Q20" s="8">
        <v>1872</v>
      </c>
      <c r="R20" s="8">
        <v>64560</v>
      </c>
      <c r="S20" s="8">
        <v>0</v>
      </c>
      <c r="T20" s="8">
        <v>0</v>
      </c>
      <c r="U20" s="8">
        <v>772</v>
      </c>
      <c r="V20" s="8">
        <v>26980</v>
      </c>
      <c r="W20" s="8">
        <v>45</v>
      </c>
      <c r="X20" s="8">
        <v>16500</v>
      </c>
      <c r="Y20" s="7">
        <f t="shared" si="2"/>
        <v>4772</v>
      </c>
      <c r="Z20" s="7">
        <f t="shared" si="3"/>
        <v>195715</v>
      </c>
      <c r="AA20" s="12">
        <v>0</v>
      </c>
      <c r="AB20" s="12">
        <v>0</v>
      </c>
      <c r="AC20" s="12">
        <v>96</v>
      </c>
      <c r="AD20" s="12">
        <v>20775</v>
      </c>
      <c r="AE20" s="12">
        <v>96</v>
      </c>
      <c r="AF20" s="12">
        <v>57500</v>
      </c>
      <c r="AG20" s="12">
        <v>0</v>
      </c>
      <c r="AH20" s="12">
        <v>0</v>
      </c>
      <c r="AI20" s="12">
        <v>0</v>
      </c>
      <c r="AJ20" s="12">
        <v>0</v>
      </c>
      <c r="AK20" s="12">
        <v>248</v>
      </c>
      <c r="AL20" s="12">
        <v>25400</v>
      </c>
      <c r="AM20" s="20">
        <f t="shared" si="4"/>
        <v>8380</v>
      </c>
      <c r="AN20" s="20">
        <f t="shared" si="5"/>
        <v>602806</v>
      </c>
      <c r="AO20" s="12">
        <v>1078</v>
      </c>
      <c r="AP20" s="12">
        <v>80270</v>
      </c>
      <c r="AQ20" s="12">
        <v>241</v>
      </c>
      <c r="AR20" s="12">
        <v>22810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220</v>
      </c>
      <c r="BB20" s="8">
        <v>25000</v>
      </c>
      <c r="BC20" s="8">
        <v>280</v>
      </c>
      <c r="BD20" s="8">
        <v>80000</v>
      </c>
      <c r="BE20" s="8">
        <v>0</v>
      </c>
      <c r="BF20" s="8">
        <v>0</v>
      </c>
      <c r="BG20" s="8">
        <v>370</v>
      </c>
      <c r="BH20" s="8">
        <v>117400</v>
      </c>
      <c r="BI20" s="7">
        <f t="shared" si="7"/>
        <v>1111</v>
      </c>
      <c r="BJ20" s="7">
        <f t="shared" si="7"/>
        <v>245210</v>
      </c>
      <c r="BK20" s="7">
        <f t="shared" si="8"/>
        <v>9491</v>
      </c>
      <c r="BL20" s="7">
        <f t="shared" si="8"/>
        <v>848016</v>
      </c>
    </row>
    <row r="21" spans="1:64" ht="20.25" x14ac:dyDescent="0.4">
      <c r="A21" s="14">
        <v>15</v>
      </c>
      <c r="B21" s="15" t="s">
        <v>57</v>
      </c>
      <c r="C21" s="8">
        <v>722</v>
      </c>
      <c r="D21" s="8">
        <v>51640</v>
      </c>
      <c r="E21" s="8">
        <v>0</v>
      </c>
      <c r="F21" s="8">
        <v>0</v>
      </c>
      <c r="G21" s="19">
        <f t="shared" si="0"/>
        <v>722</v>
      </c>
      <c r="H21" s="19">
        <f t="shared" si="0"/>
        <v>51640</v>
      </c>
      <c r="I21" s="8">
        <v>160</v>
      </c>
      <c r="J21" s="8">
        <v>13600</v>
      </c>
      <c r="K21" s="8">
        <v>0</v>
      </c>
      <c r="L21" s="8">
        <v>0</v>
      </c>
      <c r="M21" s="7">
        <f t="shared" si="1"/>
        <v>882</v>
      </c>
      <c r="N21" s="7">
        <f t="shared" si="1"/>
        <v>65240</v>
      </c>
      <c r="O21" s="8">
        <v>2675</v>
      </c>
      <c r="P21" s="8">
        <v>113358</v>
      </c>
      <c r="Q21" s="8">
        <v>1428</v>
      </c>
      <c r="R21" s="8">
        <v>41960</v>
      </c>
      <c r="S21" s="8">
        <v>0</v>
      </c>
      <c r="T21" s="8">
        <v>0</v>
      </c>
      <c r="U21" s="8">
        <v>714</v>
      </c>
      <c r="V21" s="8">
        <v>15980</v>
      </c>
      <c r="W21" s="8">
        <v>0</v>
      </c>
      <c r="X21" s="8">
        <v>0</v>
      </c>
      <c r="Y21" s="7">
        <f t="shared" si="2"/>
        <v>4817</v>
      </c>
      <c r="Z21" s="7">
        <f t="shared" si="3"/>
        <v>171298</v>
      </c>
      <c r="AA21" s="12">
        <v>0</v>
      </c>
      <c r="AB21" s="12">
        <v>0</v>
      </c>
      <c r="AC21" s="12">
        <v>53</v>
      </c>
      <c r="AD21" s="12">
        <v>10500</v>
      </c>
      <c r="AE21" s="12">
        <v>58</v>
      </c>
      <c r="AF21" s="12">
        <v>36500</v>
      </c>
      <c r="AG21" s="12">
        <v>0</v>
      </c>
      <c r="AH21" s="12">
        <v>0</v>
      </c>
      <c r="AI21" s="12">
        <v>0</v>
      </c>
      <c r="AJ21" s="12">
        <v>0</v>
      </c>
      <c r="AK21" s="12">
        <v>148</v>
      </c>
      <c r="AL21" s="12">
        <v>20400</v>
      </c>
      <c r="AM21" s="20">
        <f t="shared" si="4"/>
        <v>5958</v>
      </c>
      <c r="AN21" s="20">
        <f t="shared" si="5"/>
        <v>303938</v>
      </c>
      <c r="AO21" s="12">
        <v>260</v>
      </c>
      <c r="AP21" s="12">
        <v>28800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50</v>
      </c>
      <c r="BB21" s="8">
        <v>5000</v>
      </c>
      <c r="BC21" s="8">
        <v>160</v>
      </c>
      <c r="BD21" s="8">
        <v>20000</v>
      </c>
      <c r="BE21" s="8">
        <v>0</v>
      </c>
      <c r="BF21" s="8">
        <v>0</v>
      </c>
      <c r="BG21" s="8">
        <v>160</v>
      </c>
      <c r="BH21" s="8">
        <v>20000</v>
      </c>
      <c r="BI21" s="7">
        <f t="shared" si="7"/>
        <v>370</v>
      </c>
      <c r="BJ21" s="7">
        <f t="shared" si="7"/>
        <v>45000</v>
      </c>
      <c r="BK21" s="7">
        <f t="shared" si="8"/>
        <v>6328</v>
      </c>
      <c r="BL21" s="7">
        <f t="shared" si="8"/>
        <v>348938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56</v>
      </c>
      <c r="D28" s="8">
        <v>4800</v>
      </c>
      <c r="E28" s="8">
        <v>0</v>
      </c>
      <c r="F28" s="8">
        <v>0</v>
      </c>
      <c r="G28" s="19">
        <f t="shared" si="0"/>
        <v>56</v>
      </c>
      <c r="H28" s="19">
        <f t="shared" si="0"/>
        <v>4800</v>
      </c>
      <c r="I28" s="8">
        <v>160</v>
      </c>
      <c r="J28" s="8">
        <v>13600</v>
      </c>
      <c r="K28" s="8">
        <v>0</v>
      </c>
      <c r="L28" s="8">
        <v>0</v>
      </c>
      <c r="M28" s="7">
        <f t="shared" si="1"/>
        <v>216</v>
      </c>
      <c r="N28" s="7">
        <f t="shared" si="1"/>
        <v>18400</v>
      </c>
      <c r="O28" s="8">
        <v>424</v>
      </c>
      <c r="P28" s="8">
        <v>47003</v>
      </c>
      <c r="Q28" s="8">
        <v>125</v>
      </c>
      <c r="R28" s="8">
        <v>25000</v>
      </c>
      <c r="S28" s="8">
        <v>0</v>
      </c>
      <c r="T28" s="8">
        <v>0</v>
      </c>
      <c r="U28" s="8">
        <v>160</v>
      </c>
      <c r="V28" s="8">
        <v>1360</v>
      </c>
      <c r="W28" s="8">
        <v>0</v>
      </c>
      <c r="X28" s="8">
        <v>0</v>
      </c>
      <c r="Y28" s="7">
        <f t="shared" si="2"/>
        <v>709</v>
      </c>
      <c r="Z28" s="7">
        <f t="shared" si="3"/>
        <v>73363</v>
      </c>
      <c r="AA28" s="12">
        <v>0</v>
      </c>
      <c r="AB28" s="12">
        <v>0</v>
      </c>
      <c r="AC28" s="12">
        <v>20</v>
      </c>
      <c r="AD28" s="12">
        <v>5000</v>
      </c>
      <c r="AE28" s="12">
        <v>48</v>
      </c>
      <c r="AF28" s="12">
        <v>11500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993</v>
      </c>
      <c r="AN28" s="20">
        <f t="shared" si="5"/>
        <v>108263</v>
      </c>
      <c r="AO28" s="12">
        <v>288</v>
      </c>
      <c r="AP28" s="12">
        <v>19200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10</v>
      </c>
      <c r="BB28" s="8">
        <v>5000</v>
      </c>
      <c r="BC28" s="8">
        <v>10</v>
      </c>
      <c r="BD28" s="8">
        <v>10000</v>
      </c>
      <c r="BE28" s="8">
        <v>0</v>
      </c>
      <c r="BF28" s="8">
        <v>0</v>
      </c>
      <c r="BG28" s="8">
        <v>160</v>
      </c>
      <c r="BH28" s="8">
        <v>12500</v>
      </c>
      <c r="BI28" s="7">
        <f t="shared" si="7"/>
        <v>180</v>
      </c>
      <c r="BJ28" s="7">
        <f t="shared" si="7"/>
        <v>27500</v>
      </c>
      <c r="BK28" s="7">
        <f t="shared" si="8"/>
        <v>1173</v>
      </c>
      <c r="BL28" s="7">
        <f t="shared" si="8"/>
        <v>135763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592</v>
      </c>
      <c r="D33" s="8">
        <v>41600</v>
      </c>
      <c r="E33" s="8">
        <v>72</v>
      </c>
      <c r="F33" s="8">
        <v>5000</v>
      </c>
      <c r="G33" s="19">
        <f t="shared" si="0"/>
        <v>664</v>
      </c>
      <c r="H33" s="19">
        <f t="shared" si="0"/>
        <v>46600</v>
      </c>
      <c r="I33" s="8">
        <v>240</v>
      </c>
      <c r="J33" s="8">
        <v>20400</v>
      </c>
      <c r="K33" s="8">
        <v>0</v>
      </c>
      <c r="L33" s="8">
        <v>0</v>
      </c>
      <c r="M33" s="7">
        <f t="shared" si="1"/>
        <v>904</v>
      </c>
      <c r="N33" s="7">
        <f t="shared" si="1"/>
        <v>67000</v>
      </c>
      <c r="O33" s="8">
        <v>714</v>
      </c>
      <c r="P33" s="8">
        <v>115980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714</v>
      </c>
      <c r="Z33" s="7">
        <f t="shared" si="3"/>
        <v>115980</v>
      </c>
      <c r="AA33" s="12">
        <v>0</v>
      </c>
      <c r="AB33" s="12">
        <v>0</v>
      </c>
      <c r="AC33" s="12">
        <v>48</v>
      </c>
      <c r="AD33" s="12">
        <v>10000</v>
      </c>
      <c r="AE33" s="12">
        <v>100</v>
      </c>
      <c r="AF33" s="12">
        <v>112405</v>
      </c>
      <c r="AG33" s="12">
        <v>0</v>
      </c>
      <c r="AH33" s="12">
        <v>0</v>
      </c>
      <c r="AI33" s="12">
        <v>0</v>
      </c>
      <c r="AJ33" s="12">
        <v>0</v>
      </c>
      <c r="AK33" s="12">
        <v>148</v>
      </c>
      <c r="AL33" s="12">
        <v>20400</v>
      </c>
      <c r="AM33" s="20">
        <f t="shared" si="4"/>
        <v>1914</v>
      </c>
      <c r="AN33" s="20">
        <f t="shared" si="5"/>
        <v>325785</v>
      </c>
      <c r="AO33" s="12">
        <v>320</v>
      </c>
      <c r="AP33" s="12">
        <v>30000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160</v>
      </c>
      <c r="BB33" s="8">
        <v>20000</v>
      </c>
      <c r="BC33" s="8">
        <v>160</v>
      </c>
      <c r="BD33" s="8">
        <v>70000</v>
      </c>
      <c r="BE33" s="8">
        <v>0</v>
      </c>
      <c r="BF33" s="8">
        <v>0</v>
      </c>
      <c r="BG33" s="8">
        <v>160</v>
      </c>
      <c r="BH33" s="8">
        <v>819800</v>
      </c>
      <c r="BI33" s="7">
        <f t="shared" si="7"/>
        <v>480</v>
      </c>
      <c r="BJ33" s="7">
        <f t="shared" si="7"/>
        <v>909800</v>
      </c>
      <c r="BK33" s="7">
        <f t="shared" si="8"/>
        <v>2394</v>
      </c>
      <c r="BL33" s="7">
        <f t="shared" si="8"/>
        <v>1235585</v>
      </c>
    </row>
    <row r="34" spans="1:64" ht="20.25" x14ac:dyDescent="0.4">
      <c r="A34" s="14">
        <v>28</v>
      </c>
      <c r="B34" s="15" t="s">
        <v>70</v>
      </c>
      <c r="C34" s="8">
        <v>624</v>
      </c>
      <c r="D34" s="8">
        <v>45200</v>
      </c>
      <c r="E34" s="8">
        <v>640</v>
      </c>
      <c r="F34" s="8">
        <v>45600</v>
      </c>
      <c r="G34" s="19">
        <f t="shared" si="0"/>
        <v>1264</v>
      </c>
      <c r="H34" s="19">
        <f t="shared" si="0"/>
        <v>90800</v>
      </c>
      <c r="I34" s="8">
        <v>242</v>
      </c>
      <c r="J34" s="8">
        <v>24400</v>
      </c>
      <c r="K34" s="8">
        <v>0</v>
      </c>
      <c r="L34" s="8">
        <v>0</v>
      </c>
      <c r="M34" s="7">
        <f t="shared" si="1"/>
        <v>1506</v>
      </c>
      <c r="N34" s="7">
        <f t="shared" si="1"/>
        <v>115200</v>
      </c>
      <c r="O34" s="8">
        <v>1428</v>
      </c>
      <c r="P34" s="8">
        <v>36960</v>
      </c>
      <c r="Q34" s="8">
        <v>1428</v>
      </c>
      <c r="R34" s="8">
        <v>46960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2856</v>
      </c>
      <c r="Z34" s="7">
        <f t="shared" si="3"/>
        <v>83920</v>
      </c>
      <c r="AA34" s="12">
        <v>0</v>
      </c>
      <c r="AB34" s="12">
        <v>0</v>
      </c>
      <c r="AC34" s="12">
        <v>22</v>
      </c>
      <c r="AD34" s="12">
        <v>10000</v>
      </c>
      <c r="AE34" s="12">
        <v>48</v>
      </c>
      <c r="AF34" s="12">
        <v>31500</v>
      </c>
      <c r="AG34" s="12">
        <v>0</v>
      </c>
      <c r="AH34" s="12">
        <v>0</v>
      </c>
      <c r="AI34" s="12">
        <v>0</v>
      </c>
      <c r="AJ34" s="12">
        <v>0</v>
      </c>
      <c r="AK34" s="12">
        <v>148</v>
      </c>
      <c r="AL34" s="12">
        <v>20400</v>
      </c>
      <c r="AM34" s="20">
        <f t="shared" si="4"/>
        <v>4580</v>
      </c>
      <c r="AN34" s="20">
        <f t="shared" si="5"/>
        <v>261020</v>
      </c>
      <c r="AO34" s="12">
        <v>192</v>
      </c>
      <c r="AP34" s="12">
        <v>12800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160</v>
      </c>
      <c r="BB34" s="8">
        <v>10000</v>
      </c>
      <c r="BC34" s="8">
        <v>160</v>
      </c>
      <c r="BD34" s="8">
        <v>21000</v>
      </c>
      <c r="BE34" s="8">
        <v>0</v>
      </c>
      <c r="BF34" s="8">
        <v>0</v>
      </c>
      <c r="BG34" s="8">
        <v>160</v>
      </c>
      <c r="BH34" s="8">
        <v>55000</v>
      </c>
      <c r="BI34" s="7">
        <f t="shared" si="7"/>
        <v>480</v>
      </c>
      <c r="BJ34" s="7">
        <f t="shared" si="7"/>
        <v>86000</v>
      </c>
      <c r="BK34" s="7">
        <f t="shared" si="8"/>
        <v>5060</v>
      </c>
      <c r="BL34" s="7">
        <f t="shared" si="8"/>
        <v>347020</v>
      </c>
    </row>
    <row r="35" spans="1:64" ht="20.25" x14ac:dyDescent="0.4">
      <c r="A35" s="14">
        <v>29</v>
      </c>
      <c r="B35" s="15" t="s">
        <v>71</v>
      </c>
      <c r="C35" s="8">
        <v>2644</v>
      </c>
      <c r="D35" s="8">
        <v>123000</v>
      </c>
      <c r="E35" s="8">
        <v>600</v>
      </c>
      <c r="F35" s="8">
        <v>56630</v>
      </c>
      <c r="G35" s="19">
        <f t="shared" si="0"/>
        <v>3244</v>
      </c>
      <c r="H35" s="19">
        <f t="shared" si="0"/>
        <v>179630</v>
      </c>
      <c r="I35" s="8">
        <v>652</v>
      </c>
      <c r="J35" s="8">
        <v>55414</v>
      </c>
      <c r="K35" s="8">
        <v>0</v>
      </c>
      <c r="L35" s="8">
        <v>0</v>
      </c>
      <c r="M35" s="7">
        <f t="shared" si="1"/>
        <v>3896</v>
      </c>
      <c r="N35" s="7">
        <f t="shared" si="1"/>
        <v>235044</v>
      </c>
      <c r="O35" s="8">
        <v>3373</v>
      </c>
      <c r="P35" s="8">
        <v>145335</v>
      </c>
      <c r="Q35" s="8">
        <v>1428</v>
      </c>
      <c r="R35" s="8">
        <v>51960</v>
      </c>
      <c r="S35" s="8">
        <v>0</v>
      </c>
      <c r="T35" s="8">
        <v>0</v>
      </c>
      <c r="U35" s="8">
        <v>772</v>
      </c>
      <c r="V35" s="8">
        <v>36155</v>
      </c>
      <c r="W35" s="8">
        <v>18</v>
      </c>
      <c r="X35" s="8">
        <v>825</v>
      </c>
      <c r="Y35" s="7">
        <f t="shared" si="2"/>
        <v>5591</v>
      </c>
      <c r="Z35" s="7">
        <f t="shared" si="3"/>
        <v>234275</v>
      </c>
      <c r="AA35" s="12">
        <v>0</v>
      </c>
      <c r="AB35" s="12">
        <v>0</v>
      </c>
      <c r="AC35" s="12">
        <v>63</v>
      </c>
      <c r="AD35" s="12">
        <v>15400</v>
      </c>
      <c r="AE35" s="12">
        <v>96</v>
      </c>
      <c r="AF35" s="12">
        <v>54000</v>
      </c>
      <c r="AG35" s="12">
        <v>0</v>
      </c>
      <c r="AH35" s="12">
        <v>0</v>
      </c>
      <c r="AI35" s="12">
        <v>0</v>
      </c>
      <c r="AJ35" s="12">
        <v>0</v>
      </c>
      <c r="AK35" s="12">
        <v>148</v>
      </c>
      <c r="AL35" s="12">
        <v>20400</v>
      </c>
      <c r="AM35" s="20">
        <f t="shared" si="4"/>
        <v>9794</v>
      </c>
      <c r="AN35" s="20">
        <f t="shared" si="5"/>
        <v>559119</v>
      </c>
      <c r="AO35" s="12">
        <v>751</v>
      </c>
      <c r="AP35" s="12">
        <v>51462</v>
      </c>
      <c r="AQ35" s="12">
        <v>5</v>
      </c>
      <c r="AR35" s="12">
        <v>1450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490</v>
      </c>
      <c r="BB35" s="8">
        <v>12500</v>
      </c>
      <c r="BC35" s="8">
        <v>161</v>
      </c>
      <c r="BD35" s="8">
        <v>22500</v>
      </c>
      <c r="BE35" s="8">
        <v>0</v>
      </c>
      <c r="BF35" s="8">
        <v>0</v>
      </c>
      <c r="BG35" s="8">
        <v>370</v>
      </c>
      <c r="BH35" s="8">
        <v>49000</v>
      </c>
      <c r="BI35" s="7">
        <f t="shared" si="7"/>
        <v>1026</v>
      </c>
      <c r="BJ35" s="7">
        <f t="shared" si="7"/>
        <v>85450</v>
      </c>
      <c r="BK35" s="7">
        <f t="shared" si="8"/>
        <v>10820</v>
      </c>
      <c r="BL35" s="7">
        <f t="shared" si="8"/>
        <v>644569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49459</v>
      </c>
      <c r="D41" s="10">
        <v>6665055</v>
      </c>
      <c r="E41" s="10">
        <v>14312</v>
      </c>
      <c r="F41" s="10">
        <v>1616931</v>
      </c>
      <c r="G41" s="19">
        <f t="shared" si="0"/>
        <v>63771</v>
      </c>
      <c r="H41" s="19">
        <f t="shared" si="0"/>
        <v>8281986</v>
      </c>
      <c r="I41" s="10">
        <v>4738</v>
      </c>
      <c r="J41" s="10">
        <v>634350</v>
      </c>
      <c r="K41" s="10">
        <v>83</v>
      </c>
      <c r="L41" s="10">
        <v>7300</v>
      </c>
      <c r="M41" s="7">
        <f t="shared" si="1"/>
        <v>68592</v>
      </c>
      <c r="N41" s="7">
        <f t="shared" si="1"/>
        <v>8923636</v>
      </c>
      <c r="O41" s="10">
        <v>6143</v>
      </c>
      <c r="P41" s="10">
        <v>230484</v>
      </c>
      <c r="Q41" s="10">
        <v>4077</v>
      </c>
      <c r="R41" s="10">
        <v>141671</v>
      </c>
      <c r="S41" s="10">
        <v>1296</v>
      </c>
      <c r="T41" s="10">
        <v>142005</v>
      </c>
      <c r="U41" s="10">
        <v>2058</v>
      </c>
      <c r="V41" s="10">
        <v>124604</v>
      </c>
      <c r="W41" s="10">
        <v>1246</v>
      </c>
      <c r="X41" s="10">
        <v>55318</v>
      </c>
      <c r="Y41" s="7">
        <f t="shared" si="2"/>
        <v>14820</v>
      </c>
      <c r="Z41" s="7">
        <f t="shared" si="3"/>
        <v>694082</v>
      </c>
      <c r="AA41" s="12">
        <v>0</v>
      </c>
      <c r="AB41" s="12">
        <v>0</v>
      </c>
      <c r="AC41" s="12">
        <v>826</v>
      </c>
      <c r="AD41" s="12">
        <v>129493</v>
      </c>
      <c r="AE41" s="12">
        <v>1282</v>
      </c>
      <c r="AF41" s="12">
        <v>341633</v>
      </c>
      <c r="AG41" s="12">
        <v>577</v>
      </c>
      <c r="AH41" s="12">
        <v>126157</v>
      </c>
      <c r="AI41" s="12">
        <v>920</v>
      </c>
      <c r="AJ41" s="12">
        <v>36771</v>
      </c>
      <c r="AK41" s="12">
        <v>5193</v>
      </c>
      <c r="AL41" s="12">
        <v>556210</v>
      </c>
      <c r="AM41" s="20">
        <f t="shared" si="4"/>
        <v>92210</v>
      </c>
      <c r="AN41" s="20">
        <f t="shared" si="5"/>
        <v>10807982</v>
      </c>
      <c r="AO41" s="12">
        <v>8089</v>
      </c>
      <c r="AP41" s="12">
        <v>737420</v>
      </c>
      <c r="AQ41" s="12">
        <v>1020</v>
      </c>
      <c r="AR41" s="12">
        <v>108050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1660</v>
      </c>
      <c r="BB41" s="10">
        <v>145200</v>
      </c>
      <c r="BC41" s="10">
        <v>2970</v>
      </c>
      <c r="BD41" s="10">
        <v>575330</v>
      </c>
      <c r="BE41" s="10">
        <v>0</v>
      </c>
      <c r="BF41" s="10">
        <v>0</v>
      </c>
      <c r="BG41" s="10">
        <v>3544</v>
      </c>
      <c r="BH41" s="10">
        <v>2472150</v>
      </c>
      <c r="BI41" s="7">
        <f t="shared" si="7"/>
        <v>9194</v>
      </c>
      <c r="BJ41" s="7">
        <f t="shared" si="7"/>
        <v>3300730</v>
      </c>
      <c r="BK41" s="7">
        <f t="shared" si="8"/>
        <v>101404</v>
      </c>
      <c r="BL41" s="7">
        <f t="shared" si="8"/>
        <v>14108712</v>
      </c>
    </row>
    <row r="42" spans="1:64" ht="20.25" x14ac:dyDescent="0.4">
      <c r="A42" s="14">
        <v>36</v>
      </c>
      <c r="B42" s="15" t="s">
        <v>78</v>
      </c>
      <c r="C42" s="8">
        <v>1064</v>
      </c>
      <c r="D42" s="8">
        <v>16000</v>
      </c>
      <c r="E42" s="8">
        <v>349</v>
      </c>
      <c r="F42" s="8">
        <v>20143</v>
      </c>
      <c r="G42" s="19">
        <f t="shared" si="0"/>
        <v>1413</v>
      </c>
      <c r="H42" s="19">
        <f t="shared" si="0"/>
        <v>36143</v>
      </c>
      <c r="I42" s="8">
        <v>169</v>
      </c>
      <c r="J42" s="8">
        <v>15320</v>
      </c>
      <c r="K42" s="8">
        <v>0</v>
      </c>
      <c r="L42" s="8">
        <v>0</v>
      </c>
      <c r="M42" s="7">
        <f t="shared" si="1"/>
        <v>1582</v>
      </c>
      <c r="N42" s="7">
        <f t="shared" si="1"/>
        <v>51463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200</v>
      </c>
      <c r="AL42" s="12">
        <v>10000</v>
      </c>
      <c r="AM42" s="20">
        <f t="shared" si="4"/>
        <v>1782</v>
      </c>
      <c r="AN42" s="20">
        <f t="shared" si="5"/>
        <v>61463</v>
      </c>
      <c r="AO42" s="12">
        <v>28</v>
      </c>
      <c r="AP42" s="12">
        <v>4200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1782</v>
      </c>
      <c r="BL42" s="7">
        <f t="shared" si="8"/>
        <v>61463</v>
      </c>
    </row>
    <row r="43" spans="1:64" ht="20.25" x14ac:dyDescent="0.4">
      <c r="A43" s="14">
        <v>37</v>
      </c>
      <c r="B43" s="15" t="s">
        <v>79</v>
      </c>
      <c r="C43" s="8">
        <v>24662</v>
      </c>
      <c r="D43" s="8">
        <v>1267345</v>
      </c>
      <c r="E43" s="8">
        <v>1556</v>
      </c>
      <c r="F43" s="8">
        <v>214005</v>
      </c>
      <c r="G43" s="19">
        <f t="shared" si="0"/>
        <v>26218</v>
      </c>
      <c r="H43" s="19">
        <f t="shared" si="0"/>
        <v>1481350</v>
      </c>
      <c r="I43" s="8">
        <v>440</v>
      </c>
      <c r="J43" s="8">
        <v>37600</v>
      </c>
      <c r="K43" s="8">
        <v>0</v>
      </c>
      <c r="L43" s="8">
        <v>0</v>
      </c>
      <c r="M43" s="7">
        <f t="shared" si="1"/>
        <v>26658</v>
      </c>
      <c r="N43" s="7">
        <f t="shared" si="1"/>
        <v>1518950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29</v>
      </c>
      <c r="AD43" s="12">
        <v>5000</v>
      </c>
      <c r="AE43" s="12">
        <v>34</v>
      </c>
      <c r="AF43" s="12">
        <v>9000</v>
      </c>
      <c r="AG43" s="12">
        <v>24</v>
      </c>
      <c r="AH43" s="12">
        <v>3200</v>
      </c>
      <c r="AI43" s="12">
        <v>0</v>
      </c>
      <c r="AJ43" s="12">
        <v>0</v>
      </c>
      <c r="AK43" s="12">
        <v>5647</v>
      </c>
      <c r="AL43" s="12">
        <v>347000</v>
      </c>
      <c r="AM43" s="20">
        <f t="shared" si="4"/>
        <v>32392</v>
      </c>
      <c r="AN43" s="20">
        <f t="shared" si="5"/>
        <v>1883150</v>
      </c>
      <c r="AO43" s="12">
        <v>387</v>
      </c>
      <c r="AP43" s="12">
        <v>47800</v>
      </c>
      <c r="AQ43" s="12">
        <v>40</v>
      </c>
      <c r="AR43" s="12">
        <v>4000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40</v>
      </c>
      <c r="BJ43" s="7">
        <f t="shared" si="7"/>
        <v>4000</v>
      </c>
      <c r="BK43" s="7">
        <f t="shared" si="8"/>
        <v>32432</v>
      </c>
      <c r="BL43" s="7">
        <f t="shared" si="8"/>
        <v>1887150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270</v>
      </c>
      <c r="P45" s="8">
        <v>57000</v>
      </c>
      <c r="Q45" s="8">
        <v>1655</v>
      </c>
      <c r="R45" s="8">
        <v>69699</v>
      </c>
      <c r="S45" s="8">
        <v>400</v>
      </c>
      <c r="T45" s="8">
        <v>35000</v>
      </c>
      <c r="U45" s="8">
        <v>120</v>
      </c>
      <c r="V45" s="8">
        <v>2719</v>
      </c>
      <c r="W45" s="8">
        <v>0</v>
      </c>
      <c r="X45" s="8">
        <v>0</v>
      </c>
      <c r="Y45" s="7">
        <f t="shared" si="2"/>
        <v>2445</v>
      </c>
      <c r="Z45" s="7">
        <f t="shared" si="3"/>
        <v>164418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100</v>
      </c>
      <c r="AL45" s="12">
        <v>5000</v>
      </c>
      <c r="AM45" s="20">
        <f t="shared" si="4"/>
        <v>2545</v>
      </c>
      <c r="AN45" s="20">
        <f t="shared" si="5"/>
        <v>169418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60</v>
      </c>
      <c r="BD45" s="8">
        <v>27500</v>
      </c>
      <c r="BE45" s="8">
        <v>0</v>
      </c>
      <c r="BF45" s="8">
        <v>0</v>
      </c>
      <c r="BG45" s="8">
        <v>160</v>
      </c>
      <c r="BH45" s="8">
        <v>255000</v>
      </c>
      <c r="BI45" s="7">
        <f t="shared" si="7"/>
        <v>220</v>
      </c>
      <c r="BJ45" s="7">
        <f t="shared" si="7"/>
        <v>282500</v>
      </c>
      <c r="BK45" s="7">
        <f t="shared" si="8"/>
        <v>2765</v>
      </c>
      <c r="BL45" s="7">
        <f t="shared" si="8"/>
        <v>451918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49" si="9">SUM(C48,E48)</f>
        <v>0</v>
      </c>
      <c r="H48" s="19">
        <f t="shared" ref="H48:H49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49" si="11">SUM(G48,I48,K48)</f>
        <v>0</v>
      </c>
      <c r="N48" s="7">
        <f t="shared" ref="N48:N49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49" si="13">SUM(O48+Q48+S48+U48+W48)</f>
        <v>0</v>
      </c>
      <c r="Z48" s="7">
        <f t="shared" ref="Z48:Z49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49" si="15">SUM(M48,Y48,AA48,AC48,AE48,AG48,AI48,AK48)</f>
        <v>0</v>
      </c>
      <c r="AN48" s="20">
        <f t="shared" ref="AN48:AN49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49" si="17">SUM(AS48+AU48+AW48)</f>
        <v>0</v>
      </c>
      <c r="AZ48" s="7">
        <f t="shared" ref="AZ48:AZ49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49" si="19">SUM(AQ48,AY48,BA48,BC48,BE48,BG48)</f>
        <v>0</v>
      </c>
      <c r="BJ48" s="7">
        <f t="shared" ref="BJ48:BJ49" si="20">SUM(AR48,AZ48,BB48,BD48,BF48,BH48)</f>
        <v>0</v>
      </c>
      <c r="BK48" s="7">
        <f t="shared" ref="BK48:BK49" si="21">SUM(AM48,BI48)</f>
        <v>0</v>
      </c>
      <c r="BL48" s="7">
        <f t="shared" ref="BL48:BL49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184872</v>
      </c>
      <c r="D53" s="13">
        <f>SUM(D7:D52)</f>
        <v>15885320</v>
      </c>
      <c r="E53" s="13">
        <f>SUM(E7:E52)</f>
        <v>40110</v>
      </c>
      <c r="F53" s="13">
        <f>SUM(F7:F52)</f>
        <v>4871832</v>
      </c>
      <c r="G53" s="19">
        <f t="shared" si="0"/>
        <v>224982</v>
      </c>
      <c r="H53" s="19">
        <f t="shared" si="0"/>
        <v>20757152</v>
      </c>
      <c r="I53" s="13">
        <f>SUM(I7:I52)</f>
        <v>16699</v>
      </c>
      <c r="J53" s="13">
        <f>SUM(J7:J52)</f>
        <v>2011666</v>
      </c>
      <c r="K53" s="13">
        <f>SUM(K7:K52)</f>
        <v>1935</v>
      </c>
      <c r="L53" s="13">
        <f>SUM(L7:L52)</f>
        <v>128458</v>
      </c>
      <c r="M53" s="7">
        <f t="shared" si="1"/>
        <v>243616</v>
      </c>
      <c r="N53" s="7">
        <f t="shared" si="1"/>
        <v>22897276</v>
      </c>
      <c r="O53" s="13">
        <f t="shared" ref="O53:X53" si="23">SUM(O7:O52)</f>
        <v>51645</v>
      </c>
      <c r="P53" s="13">
        <f t="shared" si="23"/>
        <v>3019788</v>
      </c>
      <c r="Q53" s="13">
        <f t="shared" si="23"/>
        <v>35889</v>
      </c>
      <c r="R53" s="13">
        <f t="shared" si="23"/>
        <v>1837029</v>
      </c>
      <c r="S53" s="13">
        <f t="shared" si="23"/>
        <v>4860</v>
      </c>
      <c r="T53" s="13">
        <f t="shared" si="23"/>
        <v>519448</v>
      </c>
      <c r="U53" s="13">
        <f t="shared" si="23"/>
        <v>18950</v>
      </c>
      <c r="V53" s="13">
        <f t="shared" si="23"/>
        <v>723883</v>
      </c>
      <c r="W53" s="13">
        <f t="shared" si="23"/>
        <v>3049</v>
      </c>
      <c r="X53" s="13">
        <f t="shared" si="23"/>
        <v>169623</v>
      </c>
      <c r="Y53" s="7">
        <f t="shared" si="2"/>
        <v>114393</v>
      </c>
      <c r="Z53" s="7">
        <f t="shared" si="3"/>
        <v>6269771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2794</v>
      </c>
      <c r="AD53" s="13">
        <f t="shared" si="24"/>
        <v>719711</v>
      </c>
      <c r="AE53" s="13">
        <f t="shared" si="24"/>
        <v>5063</v>
      </c>
      <c r="AF53" s="13">
        <f t="shared" si="24"/>
        <v>2477623</v>
      </c>
      <c r="AG53" s="13">
        <f t="shared" si="24"/>
        <v>835</v>
      </c>
      <c r="AH53" s="13">
        <f t="shared" si="24"/>
        <v>147277</v>
      </c>
      <c r="AI53" s="13">
        <f t="shared" si="24"/>
        <v>1075</v>
      </c>
      <c r="AJ53" s="13">
        <f t="shared" si="24"/>
        <v>49174</v>
      </c>
      <c r="AK53" s="13">
        <f t="shared" si="24"/>
        <v>17874</v>
      </c>
      <c r="AL53" s="13">
        <f t="shared" si="24"/>
        <v>1754025</v>
      </c>
      <c r="AM53" s="20">
        <f t="shared" si="4"/>
        <v>385650</v>
      </c>
      <c r="AN53" s="20">
        <f t="shared" si="4"/>
        <v>34314857</v>
      </c>
      <c r="AO53" s="13">
        <f t="shared" ref="AO53:AX53" si="25">SUM(AO7:AO52)</f>
        <v>32016</v>
      </c>
      <c r="AP53" s="13">
        <f t="shared" si="25"/>
        <v>4034733</v>
      </c>
      <c r="AQ53" s="13">
        <f t="shared" si="25"/>
        <v>3331</v>
      </c>
      <c r="AR53" s="13">
        <f t="shared" si="25"/>
        <v>334740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7560</v>
      </c>
      <c r="BB53" s="13">
        <f t="shared" si="26"/>
        <v>741200</v>
      </c>
      <c r="BC53" s="13">
        <f t="shared" si="26"/>
        <v>10571</v>
      </c>
      <c r="BD53" s="13">
        <f t="shared" si="26"/>
        <v>2718830</v>
      </c>
      <c r="BE53" s="13">
        <f t="shared" si="26"/>
        <v>0</v>
      </c>
      <c r="BF53" s="13">
        <f t="shared" si="26"/>
        <v>0</v>
      </c>
      <c r="BG53" s="13">
        <f t="shared" si="26"/>
        <v>15004</v>
      </c>
      <c r="BH53" s="13">
        <f t="shared" si="26"/>
        <v>13582280</v>
      </c>
      <c r="BI53" s="7">
        <f t="shared" si="7"/>
        <v>36466</v>
      </c>
      <c r="BJ53" s="7">
        <f t="shared" si="7"/>
        <v>17377050</v>
      </c>
      <c r="BK53" s="7">
        <f t="shared" si="8"/>
        <v>422116</v>
      </c>
      <c r="BL53" s="7">
        <f t="shared" si="8"/>
        <v>51691907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4.42578125" style="1" customWidth="1"/>
    <col min="5" max="5" width="10.140625" style="1" customWidth="1"/>
    <col min="6" max="6" width="13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2" style="1" customWidth="1"/>
    <col min="23" max="23" width="9.140625" style="1" customWidth="1"/>
    <col min="24" max="24" width="12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" style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85546875" style="1" bestFit="1" customWidth="1"/>
    <col min="37" max="37" width="10" style="1" bestFit="1" customWidth="1"/>
    <col min="38" max="38" width="12.710937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.140625" style="1" customWidth="1"/>
    <col min="45" max="45" width="0.140625" style="1" hidden="1" customWidth="1"/>
    <col min="46" max="52" width="9.28515625" style="1" hidden="1" customWidth="1"/>
    <col min="53" max="55" width="9.140625" style="1" customWidth="1"/>
    <col min="56" max="56" width="10.285156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/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96079</v>
      </c>
      <c r="D7" s="8">
        <v>6846517</v>
      </c>
      <c r="E7" s="8">
        <v>50150</v>
      </c>
      <c r="F7" s="8">
        <v>8881968</v>
      </c>
      <c r="G7" s="19">
        <f>SUM(C7,E7)</f>
        <v>146229</v>
      </c>
      <c r="H7" s="19">
        <f>SUM(D7,F7)</f>
        <v>15728485</v>
      </c>
      <c r="I7" s="8">
        <v>15362</v>
      </c>
      <c r="J7" s="8">
        <v>1480328</v>
      </c>
      <c r="K7" s="8">
        <v>12582</v>
      </c>
      <c r="L7" s="8">
        <v>1295087</v>
      </c>
      <c r="M7" s="7">
        <f>SUM(G7,I7,K7)</f>
        <v>174173</v>
      </c>
      <c r="N7" s="7">
        <f>SUM(H7,J7,L7)</f>
        <v>18503900</v>
      </c>
      <c r="O7" s="8">
        <v>20818</v>
      </c>
      <c r="P7" s="8">
        <v>3486826</v>
      </c>
      <c r="Q7" s="8">
        <v>14079</v>
      </c>
      <c r="R7" s="8">
        <v>1091915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34897</v>
      </c>
      <c r="Z7" s="7">
        <f>SUM(P7+R7+T7+V7+X7)</f>
        <v>4578741</v>
      </c>
      <c r="AA7" s="12">
        <v>0</v>
      </c>
      <c r="AB7" s="12">
        <v>0</v>
      </c>
      <c r="AC7" s="12">
        <v>1078</v>
      </c>
      <c r="AD7" s="12">
        <v>650080</v>
      </c>
      <c r="AE7" s="12">
        <v>3885</v>
      </c>
      <c r="AF7" s="12">
        <v>4875600</v>
      </c>
      <c r="AG7" s="12">
        <v>129</v>
      </c>
      <c r="AH7" s="12">
        <v>195024</v>
      </c>
      <c r="AI7" s="12">
        <v>86</v>
      </c>
      <c r="AJ7" s="12">
        <v>130016</v>
      </c>
      <c r="AK7" s="12">
        <v>3031</v>
      </c>
      <c r="AL7" s="12">
        <v>650170</v>
      </c>
      <c r="AM7" s="20">
        <f>SUM(M7,Y7,AA7,AC7,AE7,AG7,AI7,AK7)</f>
        <v>217279</v>
      </c>
      <c r="AN7" s="20">
        <f>SUM(N7,Z7,AB7,AD7,AF7,AH7,AJ7,AL7)</f>
        <v>29583531</v>
      </c>
      <c r="AO7" s="12">
        <v>26074</v>
      </c>
      <c r="AP7" s="12">
        <v>3205211</v>
      </c>
      <c r="AQ7" s="12">
        <v>327</v>
      </c>
      <c r="AR7" s="12">
        <v>84087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145</v>
      </c>
      <c r="BB7" s="8">
        <v>37372</v>
      </c>
      <c r="BC7" s="8">
        <v>817</v>
      </c>
      <c r="BD7" s="8">
        <v>158831</v>
      </c>
      <c r="BE7" s="8">
        <v>1769</v>
      </c>
      <c r="BF7" s="8">
        <v>373720</v>
      </c>
      <c r="BG7" s="8">
        <v>2748</v>
      </c>
      <c r="BH7" s="8">
        <v>280290</v>
      </c>
      <c r="BI7" s="7">
        <f>SUM(AQ7,AY7,BA7,BC7,BE7,BG7)</f>
        <v>5806</v>
      </c>
      <c r="BJ7" s="7">
        <f>SUM(AR7,AZ7,BB7,BD7,BF7,BH7)</f>
        <v>934300</v>
      </c>
      <c r="BK7" s="7">
        <f>SUM(AM7,BI7)</f>
        <v>223085</v>
      </c>
      <c r="BL7" s="7">
        <f>SUM(AN7,BJ7)</f>
        <v>30517831</v>
      </c>
    </row>
    <row r="8" spans="1:64" ht="20.25" x14ac:dyDescent="0.4">
      <c r="A8" s="14">
        <v>2</v>
      </c>
      <c r="B8" s="15" t="s">
        <v>44</v>
      </c>
      <c r="C8" s="8">
        <v>30814</v>
      </c>
      <c r="D8" s="8">
        <v>2706217</v>
      </c>
      <c r="E8" s="8">
        <v>16992</v>
      </c>
      <c r="F8" s="8">
        <v>3510768</v>
      </c>
      <c r="G8" s="19">
        <f t="shared" ref="G8:H53" si="0">SUM(C8,E8)</f>
        <v>47806</v>
      </c>
      <c r="H8" s="19">
        <f t="shared" si="0"/>
        <v>6216985</v>
      </c>
      <c r="I8" s="8">
        <v>5876</v>
      </c>
      <c r="J8" s="8">
        <v>585128</v>
      </c>
      <c r="K8" s="8">
        <v>4966</v>
      </c>
      <c r="L8" s="8">
        <v>511987</v>
      </c>
      <c r="M8" s="7">
        <f t="shared" ref="M8:N53" si="1">SUM(G8,I8,K8)</f>
        <v>58648</v>
      </c>
      <c r="N8" s="7">
        <f t="shared" si="1"/>
        <v>7314100</v>
      </c>
      <c r="O8" s="8">
        <v>6475</v>
      </c>
      <c r="P8" s="8">
        <v>925191</v>
      </c>
      <c r="Q8" s="8">
        <v>4117</v>
      </c>
      <c r="R8" s="8">
        <v>487624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10592</v>
      </c>
      <c r="Z8" s="7">
        <f t="shared" ref="Z8:Z53" si="3">SUM(P8+R8+T8+V8+X8)</f>
        <v>1412815</v>
      </c>
      <c r="AA8" s="12">
        <v>0</v>
      </c>
      <c r="AB8" s="12">
        <v>0</v>
      </c>
      <c r="AC8" s="12">
        <v>546</v>
      </c>
      <c r="AD8" s="12">
        <v>250780</v>
      </c>
      <c r="AE8" s="12">
        <v>1309</v>
      </c>
      <c r="AF8" s="12">
        <v>1880850</v>
      </c>
      <c r="AG8" s="12">
        <v>65</v>
      </c>
      <c r="AH8" s="12">
        <v>75234</v>
      </c>
      <c r="AI8" s="12">
        <v>44</v>
      </c>
      <c r="AJ8" s="12">
        <v>50156</v>
      </c>
      <c r="AK8" s="12">
        <v>1218</v>
      </c>
      <c r="AL8" s="12">
        <v>250765</v>
      </c>
      <c r="AM8" s="20">
        <f t="shared" ref="AM8:AN53" si="4">SUM(M8,Y8,AA8,AC8,AE8,AG8,AI8,AK8)</f>
        <v>72422</v>
      </c>
      <c r="AN8" s="20">
        <f t="shared" ref="AN8:AN52" si="5">SUM(N8+Z8+AB8+AD8+AF8+AH8+AJ8+AL8)</f>
        <v>11234700</v>
      </c>
      <c r="AO8" s="12">
        <v>8691</v>
      </c>
      <c r="AP8" s="12">
        <v>1243691</v>
      </c>
      <c r="AQ8" s="12">
        <v>651</v>
      </c>
      <c r="AR8" s="12">
        <v>206829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289</v>
      </c>
      <c r="BB8" s="8">
        <v>91924</v>
      </c>
      <c r="BC8" s="8">
        <v>1530</v>
      </c>
      <c r="BD8" s="8">
        <v>390677</v>
      </c>
      <c r="BE8" s="8">
        <v>3524</v>
      </c>
      <c r="BF8" s="8">
        <v>919240</v>
      </c>
      <c r="BG8" s="8">
        <v>3370</v>
      </c>
      <c r="BH8" s="8">
        <v>689530</v>
      </c>
      <c r="BI8" s="7">
        <f t="shared" ref="BI8:BJ53" si="7">SUM(AQ8,AY8,BA8,BC8,BE8,BG8)</f>
        <v>9364</v>
      </c>
      <c r="BJ8" s="7">
        <f t="shared" si="7"/>
        <v>2298200</v>
      </c>
      <c r="BK8" s="7">
        <f t="shared" ref="BK8:BL53" si="8">SUM(AM8,BI8)</f>
        <v>81786</v>
      </c>
      <c r="BL8" s="7">
        <f t="shared" si="8"/>
        <v>13532900</v>
      </c>
    </row>
    <row r="9" spans="1:64" ht="20.25" x14ac:dyDescent="0.4">
      <c r="A9" s="14">
        <v>3</v>
      </c>
      <c r="B9" s="15" t="s">
        <v>45</v>
      </c>
      <c r="C9" s="8">
        <v>16282</v>
      </c>
      <c r="D9" s="8">
        <v>1914528</v>
      </c>
      <c r="E9" s="8">
        <v>8242</v>
      </c>
      <c r="F9" s="8">
        <v>2483712</v>
      </c>
      <c r="G9" s="19">
        <f t="shared" si="0"/>
        <v>24524</v>
      </c>
      <c r="H9" s="19">
        <f t="shared" si="0"/>
        <v>4398240</v>
      </c>
      <c r="I9" s="8">
        <v>2366</v>
      </c>
      <c r="J9" s="8">
        <v>413952</v>
      </c>
      <c r="K9" s="8">
        <v>1833</v>
      </c>
      <c r="L9" s="8">
        <v>362208</v>
      </c>
      <c r="M9" s="7">
        <f t="shared" si="1"/>
        <v>28723</v>
      </c>
      <c r="N9" s="7">
        <f t="shared" si="1"/>
        <v>5174400</v>
      </c>
      <c r="O9" s="8">
        <v>6086</v>
      </c>
      <c r="P9" s="8">
        <v>891440</v>
      </c>
      <c r="Q9" s="8">
        <v>4125</v>
      </c>
      <c r="R9" s="8">
        <v>492580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10211</v>
      </c>
      <c r="Z9" s="7">
        <f t="shared" si="3"/>
        <v>1384020</v>
      </c>
      <c r="AA9" s="12">
        <v>0</v>
      </c>
      <c r="AB9" s="12">
        <v>0</v>
      </c>
      <c r="AC9" s="12">
        <v>490</v>
      </c>
      <c r="AD9" s="12">
        <v>170900</v>
      </c>
      <c r="AE9" s="12">
        <v>2176</v>
      </c>
      <c r="AF9" s="12">
        <v>1281750</v>
      </c>
      <c r="AG9" s="12">
        <v>59</v>
      </c>
      <c r="AH9" s="12">
        <v>51270</v>
      </c>
      <c r="AI9" s="12">
        <v>43</v>
      </c>
      <c r="AJ9" s="12">
        <v>34180</v>
      </c>
      <c r="AK9" s="12">
        <v>1096</v>
      </c>
      <c r="AL9" s="12">
        <v>170980</v>
      </c>
      <c r="AM9" s="20">
        <f t="shared" si="4"/>
        <v>42798</v>
      </c>
      <c r="AN9" s="20">
        <f t="shared" si="5"/>
        <v>8267500</v>
      </c>
      <c r="AO9" s="12">
        <v>5136</v>
      </c>
      <c r="AP9" s="12">
        <v>886593</v>
      </c>
      <c r="AQ9" s="12">
        <v>204</v>
      </c>
      <c r="AR9" s="12">
        <v>87669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91</v>
      </c>
      <c r="BB9" s="8">
        <v>38964</v>
      </c>
      <c r="BC9" s="8">
        <v>484</v>
      </c>
      <c r="BD9" s="8">
        <v>165597</v>
      </c>
      <c r="BE9" s="8">
        <v>1001</v>
      </c>
      <c r="BF9" s="8">
        <v>389640</v>
      </c>
      <c r="BG9" s="8">
        <v>1446</v>
      </c>
      <c r="BH9" s="8">
        <v>292230</v>
      </c>
      <c r="BI9" s="7">
        <f t="shared" si="7"/>
        <v>3226</v>
      </c>
      <c r="BJ9" s="7">
        <f t="shared" si="7"/>
        <v>974100</v>
      </c>
      <c r="BK9" s="7">
        <f t="shared" si="8"/>
        <v>46024</v>
      </c>
      <c r="BL9" s="7">
        <f t="shared" si="8"/>
        <v>9241600</v>
      </c>
    </row>
    <row r="10" spans="1:64" ht="20.25" x14ac:dyDescent="0.4">
      <c r="A10" s="14">
        <v>4</v>
      </c>
      <c r="B10" s="15" t="s">
        <v>46</v>
      </c>
      <c r="C10" s="9">
        <v>16404</v>
      </c>
      <c r="D10" s="9">
        <v>1047433</v>
      </c>
      <c r="E10" s="9">
        <v>9841</v>
      </c>
      <c r="F10" s="9">
        <v>1358832</v>
      </c>
      <c r="G10" s="19">
        <f t="shared" si="0"/>
        <v>26245</v>
      </c>
      <c r="H10" s="19">
        <f t="shared" si="0"/>
        <v>2406265</v>
      </c>
      <c r="I10" s="9">
        <v>2494</v>
      </c>
      <c r="J10" s="9">
        <v>226472</v>
      </c>
      <c r="K10" s="9">
        <v>2132</v>
      </c>
      <c r="L10" s="9">
        <v>198163</v>
      </c>
      <c r="M10" s="7">
        <f t="shared" si="1"/>
        <v>30871</v>
      </c>
      <c r="N10" s="7">
        <f t="shared" si="1"/>
        <v>2830900</v>
      </c>
      <c r="O10" s="9">
        <v>10620</v>
      </c>
      <c r="P10" s="9">
        <v>998064</v>
      </c>
      <c r="Q10" s="9">
        <v>5947</v>
      </c>
      <c r="R10" s="9">
        <v>605156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16567</v>
      </c>
      <c r="Z10" s="7">
        <f t="shared" si="3"/>
        <v>1603220</v>
      </c>
      <c r="AA10" s="12">
        <v>0</v>
      </c>
      <c r="AB10" s="12">
        <v>0</v>
      </c>
      <c r="AC10" s="12">
        <v>540</v>
      </c>
      <c r="AD10" s="12">
        <v>99530</v>
      </c>
      <c r="AE10" s="12">
        <v>2295</v>
      </c>
      <c r="AF10" s="12">
        <v>746475</v>
      </c>
      <c r="AG10" s="12">
        <v>65</v>
      </c>
      <c r="AH10" s="12">
        <v>29859</v>
      </c>
      <c r="AI10" s="12">
        <v>43</v>
      </c>
      <c r="AJ10" s="12">
        <v>19906</v>
      </c>
      <c r="AK10" s="12">
        <v>916</v>
      </c>
      <c r="AL10" s="12">
        <v>99610</v>
      </c>
      <c r="AM10" s="20">
        <f t="shared" si="4"/>
        <v>51297</v>
      </c>
      <c r="AN10" s="20">
        <f t="shared" si="5"/>
        <v>5429500</v>
      </c>
      <c r="AO10" s="12">
        <v>6156</v>
      </c>
      <c r="AP10" s="12">
        <v>528943</v>
      </c>
      <c r="AQ10" s="12">
        <v>118</v>
      </c>
      <c r="AR10" s="12">
        <v>29052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52</v>
      </c>
      <c r="BB10" s="9">
        <v>12912</v>
      </c>
      <c r="BC10" s="9">
        <v>323</v>
      </c>
      <c r="BD10" s="9">
        <v>54876</v>
      </c>
      <c r="BE10" s="9">
        <v>624</v>
      </c>
      <c r="BF10" s="9">
        <v>129120</v>
      </c>
      <c r="BG10" s="9">
        <v>593</v>
      </c>
      <c r="BH10" s="9">
        <v>96840</v>
      </c>
      <c r="BI10" s="7">
        <f t="shared" si="7"/>
        <v>1710</v>
      </c>
      <c r="BJ10" s="7">
        <f t="shared" si="7"/>
        <v>322800</v>
      </c>
      <c r="BK10" s="7">
        <f t="shared" si="8"/>
        <v>53007</v>
      </c>
      <c r="BL10" s="7">
        <f t="shared" si="8"/>
        <v>5752300</v>
      </c>
    </row>
    <row r="11" spans="1:64" ht="20.25" x14ac:dyDescent="0.4">
      <c r="A11" s="14">
        <v>5</v>
      </c>
      <c r="B11" s="15" t="s">
        <v>47</v>
      </c>
      <c r="C11" s="8">
        <v>776</v>
      </c>
      <c r="D11" s="8">
        <v>89614</v>
      </c>
      <c r="E11" s="8">
        <v>333</v>
      </c>
      <c r="F11" s="8">
        <v>116256</v>
      </c>
      <c r="G11" s="19">
        <f t="shared" si="0"/>
        <v>1109</v>
      </c>
      <c r="H11" s="19">
        <f t="shared" si="0"/>
        <v>205870</v>
      </c>
      <c r="I11" s="8">
        <v>95</v>
      </c>
      <c r="J11" s="8">
        <v>19376</v>
      </c>
      <c r="K11" s="8">
        <v>83</v>
      </c>
      <c r="L11" s="8">
        <v>16954</v>
      </c>
      <c r="M11" s="7">
        <f t="shared" si="1"/>
        <v>1287</v>
      </c>
      <c r="N11" s="7">
        <f t="shared" si="1"/>
        <v>242200</v>
      </c>
      <c r="O11" s="8">
        <v>182</v>
      </c>
      <c r="P11" s="8">
        <v>61230</v>
      </c>
      <c r="Q11" s="8">
        <v>122</v>
      </c>
      <c r="R11" s="8">
        <v>36770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304</v>
      </c>
      <c r="Z11" s="7">
        <f t="shared" si="3"/>
        <v>98000</v>
      </c>
      <c r="AA11" s="12">
        <v>0</v>
      </c>
      <c r="AB11" s="12">
        <v>0</v>
      </c>
      <c r="AC11" s="12">
        <v>86</v>
      </c>
      <c r="AD11" s="12">
        <v>16700</v>
      </c>
      <c r="AE11" s="12">
        <v>205</v>
      </c>
      <c r="AF11" s="12">
        <v>125250</v>
      </c>
      <c r="AG11" s="12">
        <v>10</v>
      </c>
      <c r="AH11" s="12">
        <v>5010</v>
      </c>
      <c r="AI11" s="12">
        <v>7</v>
      </c>
      <c r="AJ11" s="12">
        <v>3340</v>
      </c>
      <c r="AK11" s="12">
        <v>34</v>
      </c>
      <c r="AL11" s="12">
        <v>16700</v>
      </c>
      <c r="AM11" s="20">
        <f t="shared" si="4"/>
        <v>1933</v>
      </c>
      <c r="AN11" s="20">
        <f t="shared" si="5"/>
        <v>507200</v>
      </c>
      <c r="AO11" s="12">
        <v>232</v>
      </c>
      <c r="AP11" s="12">
        <v>54993</v>
      </c>
      <c r="AQ11" s="12">
        <v>3</v>
      </c>
      <c r="AR11" s="12">
        <v>1989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2</v>
      </c>
      <c r="BB11" s="8">
        <v>884</v>
      </c>
      <c r="BC11" s="8">
        <v>6</v>
      </c>
      <c r="BD11" s="8">
        <v>3757</v>
      </c>
      <c r="BE11" s="8">
        <v>15</v>
      </c>
      <c r="BF11" s="8">
        <v>8840</v>
      </c>
      <c r="BG11" s="8">
        <v>11</v>
      </c>
      <c r="BH11" s="8">
        <v>6630</v>
      </c>
      <c r="BI11" s="7">
        <f t="shared" si="7"/>
        <v>37</v>
      </c>
      <c r="BJ11" s="7">
        <f t="shared" si="7"/>
        <v>22100</v>
      </c>
      <c r="BK11" s="7">
        <f t="shared" si="8"/>
        <v>1970</v>
      </c>
      <c r="BL11" s="7">
        <f t="shared" si="8"/>
        <v>529300</v>
      </c>
    </row>
    <row r="12" spans="1:64" ht="20.25" x14ac:dyDescent="0.4">
      <c r="A12" s="14">
        <v>6</v>
      </c>
      <c r="B12" s="15" t="s">
        <v>48</v>
      </c>
      <c r="C12" s="8">
        <v>47</v>
      </c>
      <c r="D12" s="8">
        <v>22681</v>
      </c>
      <c r="E12" s="8">
        <v>23</v>
      </c>
      <c r="F12" s="8">
        <v>29424</v>
      </c>
      <c r="G12" s="19">
        <f t="shared" si="0"/>
        <v>70</v>
      </c>
      <c r="H12" s="19">
        <f t="shared" si="0"/>
        <v>52105</v>
      </c>
      <c r="I12" s="8">
        <v>7</v>
      </c>
      <c r="J12" s="8">
        <v>4904</v>
      </c>
      <c r="K12" s="8">
        <v>6</v>
      </c>
      <c r="L12" s="8">
        <v>4291</v>
      </c>
      <c r="M12" s="7">
        <f t="shared" si="1"/>
        <v>83</v>
      </c>
      <c r="N12" s="7">
        <f t="shared" si="1"/>
        <v>61300</v>
      </c>
      <c r="O12" s="8">
        <v>9</v>
      </c>
      <c r="P12" s="8">
        <v>15266</v>
      </c>
      <c r="Q12" s="8">
        <v>6</v>
      </c>
      <c r="R12" s="8">
        <v>8534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15</v>
      </c>
      <c r="Z12" s="7">
        <f t="shared" si="3"/>
        <v>23800</v>
      </c>
      <c r="AA12" s="12">
        <v>0</v>
      </c>
      <c r="AB12" s="12">
        <v>0</v>
      </c>
      <c r="AC12" s="12">
        <v>105</v>
      </c>
      <c r="AD12" s="12">
        <v>2660</v>
      </c>
      <c r="AE12" s="12">
        <v>353</v>
      </c>
      <c r="AF12" s="12">
        <v>19950</v>
      </c>
      <c r="AG12" s="12">
        <v>13</v>
      </c>
      <c r="AH12" s="12">
        <v>798</v>
      </c>
      <c r="AI12" s="12">
        <v>8</v>
      </c>
      <c r="AJ12" s="12">
        <v>532</v>
      </c>
      <c r="AK12" s="12">
        <v>42</v>
      </c>
      <c r="AL12" s="12">
        <v>2760</v>
      </c>
      <c r="AM12" s="20">
        <f t="shared" si="4"/>
        <v>619</v>
      </c>
      <c r="AN12" s="20">
        <f t="shared" si="5"/>
        <v>111800</v>
      </c>
      <c r="AO12" s="12">
        <v>74</v>
      </c>
      <c r="AP12" s="12">
        <v>12397</v>
      </c>
      <c r="AQ12" s="12">
        <v>3</v>
      </c>
      <c r="AR12" s="12">
        <v>11439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1</v>
      </c>
      <c r="BB12" s="8">
        <v>4984</v>
      </c>
      <c r="BC12" s="8">
        <v>5</v>
      </c>
      <c r="BD12" s="8">
        <v>21607</v>
      </c>
      <c r="BE12" s="8">
        <v>11</v>
      </c>
      <c r="BF12" s="8">
        <v>50840</v>
      </c>
      <c r="BG12" s="8">
        <v>8</v>
      </c>
      <c r="BH12" s="8">
        <v>38130</v>
      </c>
      <c r="BI12" s="7">
        <f t="shared" si="7"/>
        <v>28</v>
      </c>
      <c r="BJ12" s="7">
        <f t="shared" si="7"/>
        <v>127000</v>
      </c>
      <c r="BK12" s="7">
        <f t="shared" si="8"/>
        <v>647</v>
      </c>
      <c r="BL12" s="7">
        <f t="shared" si="8"/>
        <v>238800</v>
      </c>
    </row>
    <row r="13" spans="1:64" ht="20.25" x14ac:dyDescent="0.4">
      <c r="A13" s="14">
        <v>7</v>
      </c>
      <c r="B13" s="15" t="s">
        <v>49</v>
      </c>
      <c r="C13" s="8">
        <v>3188</v>
      </c>
      <c r="D13" s="8">
        <v>166093</v>
      </c>
      <c r="E13" s="8">
        <v>2128</v>
      </c>
      <c r="F13" s="8">
        <v>215472</v>
      </c>
      <c r="G13" s="19">
        <f t="shared" si="0"/>
        <v>5316</v>
      </c>
      <c r="H13" s="19">
        <f t="shared" si="0"/>
        <v>381565</v>
      </c>
      <c r="I13" s="8">
        <v>434</v>
      </c>
      <c r="J13" s="8">
        <v>35912</v>
      </c>
      <c r="K13" s="8">
        <v>380</v>
      </c>
      <c r="L13" s="8">
        <v>31423</v>
      </c>
      <c r="M13" s="7">
        <f t="shared" si="1"/>
        <v>6130</v>
      </c>
      <c r="N13" s="7">
        <f t="shared" si="1"/>
        <v>448900</v>
      </c>
      <c r="O13" s="8">
        <v>508</v>
      </c>
      <c r="P13" s="8">
        <v>179280</v>
      </c>
      <c r="Q13" s="8">
        <v>339</v>
      </c>
      <c r="R13" s="8">
        <v>99740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847</v>
      </c>
      <c r="Z13" s="7">
        <f t="shared" si="3"/>
        <v>279020</v>
      </c>
      <c r="AA13" s="12">
        <v>0</v>
      </c>
      <c r="AB13" s="12">
        <v>0</v>
      </c>
      <c r="AC13" s="12">
        <v>29</v>
      </c>
      <c r="AD13" s="12">
        <v>6460</v>
      </c>
      <c r="AE13" s="12">
        <v>68</v>
      </c>
      <c r="AF13" s="12">
        <v>48450</v>
      </c>
      <c r="AG13" s="12">
        <v>3</v>
      </c>
      <c r="AH13" s="12">
        <v>1938</v>
      </c>
      <c r="AI13" s="12">
        <v>2</v>
      </c>
      <c r="AJ13" s="12">
        <v>1292</v>
      </c>
      <c r="AK13" s="12">
        <v>11</v>
      </c>
      <c r="AL13" s="12">
        <v>6540</v>
      </c>
      <c r="AM13" s="20">
        <f t="shared" si="4"/>
        <v>7090</v>
      </c>
      <c r="AN13" s="20">
        <f t="shared" si="5"/>
        <v>792600</v>
      </c>
      <c r="AO13" s="12">
        <v>851</v>
      </c>
      <c r="AP13" s="12">
        <v>79534</v>
      </c>
      <c r="AQ13" s="12">
        <v>16</v>
      </c>
      <c r="AR13" s="12">
        <v>12501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7</v>
      </c>
      <c r="BB13" s="8">
        <v>5556</v>
      </c>
      <c r="BC13" s="8">
        <v>30</v>
      </c>
      <c r="BD13" s="8">
        <v>23613</v>
      </c>
      <c r="BE13" s="8">
        <v>71</v>
      </c>
      <c r="BF13" s="8">
        <v>55560</v>
      </c>
      <c r="BG13" s="8">
        <v>53</v>
      </c>
      <c r="BH13" s="8">
        <v>41670</v>
      </c>
      <c r="BI13" s="7">
        <f t="shared" si="7"/>
        <v>177</v>
      </c>
      <c r="BJ13" s="7">
        <f t="shared" si="7"/>
        <v>138900</v>
      </c>
      <c r="BK13" s="7">
        <f t="shared" si="8"/>
        <v>7267</v>
      </c>
      <c r="BL13" s="7">
        <f t="shared" si="8"/>
        <v>931500</v>
      </c>
    </row>
    <row r="14" spans="1:64" ht="20.25" x14ac:dyDescent="0.4">
      <c r="A14" s="14">
        <v>8</v>
      </c>
      <c r="B14" s="15" t="s">
        <v>50</v>
      </c>
      <c r="C14" s="8">
        <v>508</v>
      </c>
      <c r="D14" s="8">
        <v>57683</v>
      </c>
      <c r="E14" s="8">
        <v>202</v>
      </c>
      <c r="F14" s="8">
        <v>74832</v>
      </c>
      <c r="G14" s="19">
        <f t="shared" si="0"/>
        <v>710</v>
      </c>
      <c r="H14" s="19">
        <f t="shared" si="0"/>
        <v>132515</v>
      </c>
      <c r="I14" s="8">
        <v>57</v>
      </c>
      <c r="J14" s="8">
        <v>12472</v>
      </c>
      <c r="K14" s="8">
        <v>51</v>
      </c>
      <c r="L14" s="8">
        <v>10913</v>
      </c>
      <c r="M14" s="7">
        <f t="shared" si="1"/>
        <v>818</v>
      </c>
      <c r="N14" s="7">
        <f t="shared" si="1"/>
        <v>155900</v>
      </c>
      <c r="O14" s="8">
        <v>117</v>
      </c>
      <c r="P14" s="8">
        <v>34676</v>
      </c>
      <c r="Q14" s="8">
        <v>77</v>
      </c>
      <c r="R14" s="8">
        <v>18124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194</v>
      </c>
      <c r="Z14" s="7">
        <f t="shared" si="3"/>
        <v>52800</v>
      </c>
      <c r="AA14" s="12">
        <v>0</v>
      </c>
      <c r="AB14" s="12">
        <v>0</v>
      </c>
      <c r="AC14" s="12">
        <v>41</v>
      </c>
      <c r="AD14" s="12">
        <v>7060</v>
      </c>
      <c r="AE14" s="12">
        <v>2339</v>
      </c>
      <c r="AF14" s="12">
        <v>52950</v>
      </c>
      <c r="AG14" s="12">
        <v>5</v>
      </c>
      <c r="AH14" s="12">
        <v>2118</v>
      </c>
      <c r="AI14" s="12">
        <v>3</v>
      </c>
      <c r="AJ14" s="12">
        <v>1412</v>
      </c>
      <c r="AK14" s="12">
        <v>16</v>
      </c>
      <c r="AL14" s="12">
        <v>7160</v>
      </c>
      <c r="AM14" s="20">
        <f t="shared" si="4"/>
        <v>3416</v>
      </c>
      <c r="AN14" s="20">
        <f t="shared" si="5"/>
        <v>279400</v>
      </c>
      <c r="AO14" s="12">
        <v>410</v>
      </c>
      <c r="AP14" s="12">
        <v>30981</v>
      </c>
      <c r="AQ14" s="12">
        <v>3</v>
      </c>
      <c r="AR14" s="12">
        <v>1431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3</v>
      </c>
      <c r="BB14" s="8">
        <v>636</v>
      </c>
      <c r="BC14" s="8">
        <v>6</v>
      </c>
      <c r="BD14" s="8">
        <v>2703</v>
      </c>
      <c r="BE14" s="8">
        <v>15</v>
      </c>
      <c r="BF14" s="8">
        <v>6360</v>
      </c>
      <c r="BG14" s="8">
        <v>12</v>
      </c>
      <c r="BH14" s="8">
        <v>4770</v>
      </c>
      <c r="BI14" s="7">
        <f t="shared" si="7"/>
        <v>39</v>
      </c>
      <c r="BJ14" s="7">
        <f t="shared" si="7"/>
        <v>15900</v>
      </c>
      <c r="BK14" s="7">
        <f t="shared" si="8"/>
        <v>3455</v>
      </c>
      <c r="BL14" s="7">
        <f t="shared" si="8"/>
        <v>295300</v>
      </c>
    </row>
    <row r="15" spans="1:64" ht="20.25" x14ac:dyDescent="0.4">
      <c r="A15" s="14">
        <v>9</v>
      </c>
      <c r="B15" s="15" t="s">
        <v>51</v>
      </c>
      <c r="C15" s="8">
        <v>3014</v>
      </c>
      <c r="D15" s="8">
        <v>233063</v>
      </c>
      <c r="E15" s="8">
        <v>1485</v>
      </c>
      <c r="F15" s="8">
        <v>302352</v>
      </c>
      <c r="G15" s="19">
        <f t="shared" si="0"/>
        <v>4499</v>
      </c>
      <c r="H15" s="19">
        <f t="shared" si="0"/>
        <v>535415</v>
      </c>
      <c r="I15" s="8">
        <v>423</v>
      </c>
      <c r="J15" s="8">
        <v>50392</v>
      </c>
      <c r="K15" s="8">
        <v>371</v>
      </c>
      <c r="L15" s="8">
        <v>44093</v>
      </c>
      <c r="M15" s="7">
        <f t="shared" si="1"/>
        <v>5293</v>
      </c>
      <c r="N15" s="7">
        <f t="shared" si="1"/>
        <v>629900</v>
      </c>
      <c r="O15" s="8">
        <v>355</v>
      </c>
      <c r="P15" s="8">
        <v>100965</v>
      </c>
      <c r="Q15" s="8">
        <v>237</v>
      </c>
      <c r="R15" s="8">
        <v>49535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592</v>
      </c>
      <c r="Z15" s="7">
        <f t="shared" si="3"/>
        <v>150500</v>
      </c>
      <c r="AA15" s="12">
        <v>0</v>
      </c>
      <c r="AB15" s="12">
        <v>0</v>
      </c>
      <c r="AC15" s="12">
        <v>195</v>
      </c>
      <c r="AD15" s="12">
        <v>19860</v>
      </c>
      <c r="AE15" s="12">
        <v>469</v>
      </c>
      <c r="AF15" s="12">
        <v>148950</v>
      </c>
      <c r="AG15" s="12">
        <v>23</v>
      </c>
      <c r="AH15" s="12">
        <v>5958</v>
      </c>
      <c r="AI15" s="12">
        <v>16</v>
      </c>
      <c r="AJ15" s="12">
        <v>3972</v>
      </c>
      <c r="AK15" s="12">
        <v>118</v>
      </c>
      <c r="AL15" s="12">
        <v>19960</v>
      </c>
      <c r="AM15" s="20">
        <f t="shared" si="4"/>
        <v>6706</v>
      </c>
      <c r="AN15" s="20">
        <f t="shared" si="5"/>
        <v>979100</v>
      </c>
      <c r="AO15" s="12">
        <v>805</v>
      </c>
      <c r="AP15" s="12">
        <v>105582</v>
      </c>
      <c r="AQ15" s="12">
        <v>17</v>
      </c>
      <c r="AR15" s="12">
        <v>6426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8</v>
      </c>
      <c r="BB15" s="8">
        <v>2856</v>
      </c>
      <c r="BC15" s="8">
        <v>33</v>
      </c>
      <c r="BD15" s="8">
        <v>12138</v>
      </c>
      <c r="BE15" s="8">
        <v>77</v>
      </c>
      <c r="BF15" s="8">
        <v>28560</v>
      </c>
      <c r="BG15" s="8">
        <v>158</v>
      </c>
      <c r="BH15" s="8">
        <v>21420</v>
      </c>
      <c r="BI15" s="7">
        <f t="shared" si="7"/>
        <v>293</v>
      </c>
      <c r="BJ15" s="7">
        <f t="shared" si="7"/>
        <v>71400</v>
      </c>
      <c r="BK15" s="7">
        <f t="shared" si="8"/>
        <v>6999</v>
      </c>
      <c r="BL15" s="7">
        <f t="shared" si="8"/>
        <v>1050500</v>
      </c>
    </row>
    <row r="16" spans="1:64" ht="20.25" x14ac:dyDescent="0.4">
      <c r="A16" s="14">
        <v>10</v>
      </c>
      <c r="B16" s="15" t="s">
        <v>52</v>
      </c>
      <c r="C16" s="8">
        <v>416</v>
      </c>
      <c r="D16" s="8">
        <v>35520</v>
      </c>
      <c r="E16" s="8">
        <v>205</v>
      </c>
      <c r="F16" s="8">
        <v>46080</v>
      </c>
      <c r="G16" s="19">
        <f t="shared" si="0"/>
        <v>621</v>
      </c>
      <c r="H16" s="19">
        <f t="shared" si="0"/>
        <v>81600</v>
      </c>
      <c r="I16" s="8">
        <v>58</v>
      </c>
      <c r="J16" s="8">
        <v>7680</v>
      </c>
      <c r="K16" s="8">
        <v>51</v>
      </c>
      <c r="L16" s="8">
        <v>6720</v>
      </c>
      <c r="M16" s="7">
        <f t="shared" si="1"/>
        <v>730</v>
      </c>
      <c r="N16" s="7">
        <f t="shared" si="1"/>
        <v>96000</v>
      </c>
      <c r="O16" s="8">
        <v>155</v>
      </c>
      <c r="P16" s="8">
        <v>52160</v>
      </c>
      <c r="Q16" s="8">
        <v>103</v>
      </c>
      <c r="R16" s="8">
        <v>35840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258</v>
      </c>
      <c r="Z16" s="7">
        <f t="shared" si="3"/>
        <v>88000</v>
      </c>
      <c r="AA16" s="12">
        <v>0</v>
      </c>
      <c r="AB16" s="12">
        <v>0</v>
      </c>
      <c r="AC16" s="12">
        <v>17</v>
      </c>
      <c r="AD16" s="12">
        <v>9600</v>
      </c>
      <c r="AE16" s="12">
        <v>41</v>
      </c>
      <c r="AF16" s="12">
        <v>72000</v>
      </c>
      <c r="AG16" s="12">
        <v>2</v>
      </c>
      <c r="AH16" s="12">
        <v>2880</v>
      </c>
      <c r="AI16" s="12">
        <v>1</v>
      </c>
      <c r="AJ16" s="12">
        <v>1920</v>
      </c>
      <c r="AK16" s="12">
        <v>7</v>
      </c>
      <c r="AL16" s="12">
        <v>9600</v>
      </c>
      <c r="AM16" s="20">
        <f t="shared" si="4"/>
        <v>1056</v>
      </c>
      <c r="AN16" s="20">
        <f t="shared" si="5"/>
        <v>280000</v>
      </c>
      <c r="AO16" s="12">
        <v>127</v>
      </c>
      <c r="AP16" s="12">
        <v>27600</v>
      </c>
      <c r="AQ16" s="12">
        <v>1</v>
      </c>
      <c r="AR16" s="12">
        <v>567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1</v>
      </c>
      <c r="BB16" s="8">
        <v>252</v>
      </c>
      <c r="BC16" s="8">
        <v>3</v>
      </c>
      <c r="BD16" s="8">
        <v>1071</v>
      </c>
      <c r="BE16" s="8">
        <v>6</v>
      </c>
      <c r="BF16" s="8">
        <v>2520</v>
      </c>
      <c r="BG16" s="8">
        <v>5</v>
      </c>
      <c r="BH16" s="8">
        <v>1890</v>
      </c>
      <c r="BI16" s="7">
        <f t="shared" si="7"/>
        <v>16</v>
      </c>
      <c r="BJ16" s="7">
        <f t="shared" si="7"/>
        <v>6300</v>
      </c>
      <c r="BK16" s="7">
        <f t="shared" si="8"/>
        <v>1072</v>
      </c>
      <c r="BL16" s="7">
        <f t="shared" si="8"/>
        <v>286300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40</v>
      </c>
      <c r="D18" s="8">
        <v>17760</v>
      </c>
      <c r="E18" s="8">
        <v>20</v>
      </c>
      <c r="F18" s="8">
        <v>23040</v>
      </c>
      <c r="G18" s="19">
        <f t="shared" si="0"/>
        <v>60</v>
      </c>
      <c r="H18" s="19">
        <f t="shared" si="0"/>
        <v>40800</v>
      </c>
      <c r="I18" s="8">
        <v>6</v>
      </c>
      <c r="J18" s="8">
        <v>3840</v>
      </c>
      <c r="K18" s="8">
        <v>5</v>
      </c>
      <c r="L18" s="8">
        <v>3360</v>
      </c>
      <c r="M18" s="7">
        <f t="shared" si="1"/>
        <v>71</v>
      </c>
      <c r="N18" s="7">
        <f t="shared" si="1"/>
        <v>48000</v>
      </c>
      <c r="O18" s="8">
        <v>348</v>
      </c>
      <c r="P18" s="8">
        <v>79672</v>
      </c>
      <c r="Q18" s="8">
        <v>232</v>
      </c>
      <c r="R18" s="8">
        <v>46928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580</v>
      </c>
      <c r="Z18" s="7">
        <f t="shared" si="3"/>
        <v>126600</v>
      </c>
      <c r="AA18" s="12">
        <v>0</v>
      </c>
      <c r="AB18" s="12">
        <v>0</v>
      </c>
      <c r="AC18" s="12">
        <v>5</v>
      </c>
      <c r="AD18" s="12">
        <v>18000</v>
      </c>
      <c r="AE18" s="12">
        <v>11</v>
      </c>
      <c r="AF18" s="12">
        <v>135000</v>
      </c>
      <c r="AG18" s="12">
        <v>1</v>
      </c>
      <c r="AH18" s="12">
        <v>5400</v>
      </c>
      <c r="AI18" s="12">
        <v>8</v>
      </c>
      <c r="AJ18" s="12">
        <v>3600</v>
      </c>
      <c r="AK18" s="12">
        <v>2</v>
      </c>
      <c r="AL18" s="12">
        <v>18000</v>
      </c>
      <c r="AM18" s="20">
        <f t="shared" si="4"/>
        <v>678</v>
      </c>
      <c r="AN18" s="20">
        <f t="shared" si="5"/>
        <v>354600</v>
      </c>
      <c r="AO18" s="12">
        <v>81</v>
      </c>
      <c r="AP18" s="12">
        <v>35604</v>
      </c>
      <c r="AQ18" s="12">
        <v>2</v>
      </c>
      <c r="AR18" s="12">
        <v>567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1</v>
      </c>
      <c r="BB18" s="8">
        <v>252</v>
      </c>
      <c r="BC18" s="8">
        <v>1</v>
      </c>
      <c r="BD18" s="8">
        <v>1071</v>
      </c>
      <c r="BE18" s="8">
        <v>2</v>
      </c>
      <c r="BF18" s="8">
        <v>2520</v>
      </c>
      <c r="BG18" s="8">
        <v>1</v>
      </c>
      <c r="BH18" s="8">
        <v>1890</v>
      </c>
      <c r="BI18" s="7">
        <f t="shared" si="7"/>
        <v>7</v>
      </c>
      <c r="BJ18" s="7">
        <f t="shared" si="7"/>
        <v>6300</v>
      </c>
      <c r="BK18" s="7">
        <f t="shared" si="8"/>
        <v>685</v>
      </c>
      <c r="BL18" s="7">
        <f t="shared" si="8"/>
        <v>360900</v>
      </c>
    </row>
    <row r="19" spans="1:64" ht="20.25" x14ac:dyDescent="0.4">
      <c r="A19" s="14">
        <v>13</v>
      </c>
      <c r="B19" s="15" t="s">
        <v>55</v>
      </c>
      <c r="C19" s="8">
        <v>358</v>
      </c>
      <c r="D19" s="8">
        <v>24642</v>
      </c>
      <c r="E19" s="8">
        <v>176</v>
      </c>
      <c r="F19" s="8">
        <v>31968</v>
      </c>
      <c r="G19" s="19">
        <f t="shared" si="0"/>
        <v>534</v>
      </c>
      <c r="H19" s="19">
        <f t="shared" si="0"/>
        <v>56610</v>
      </c>
      <c r="I19" s="8">
        <v>50</v>
      </c>
      <c r="J19" s="8">
        <v>5328</v>
      </c>
      <c r="K19" s="8">
        <v>44</v>
      </c>
      <c r="L19" s="8">
        <v>4662</v>
      </c>
      <c r="M19" s="7">
        <f t="shared" si="1"/>
        <v>628</v>
      </c>
      <c r="N19" s="7">
        <f t="shared" si="1"/>
        <v>66600</v>
      </c>
      <c r="O19" s="8">
        <v>23</v>
      </c>
      <c r="P19" s="8">
        <v>37688</v>
      </c>
      <c r="Q19" s="8">
        <v>16</v>
      </c>
      <c r="R19" s="8">
        <v>22712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39</v>
      </c>
      <c r="Z19" s="7">
        <f t="shared" si="3"/>
        <v>60400</v>
      </c>
      <c r="AA19" s="12">
        <v>0</v>
      </c>
      <c r="AB19" s="12">
        <v>0</v>
      </c>
      <c r="AC19" s="12">
        <v>19</v>
      </c>
      <c r="AD19" s="12">
        <v>6300</v>
      </c>
      <c r="AE19" s="12">
        <v>46</v>
      </c>
      <c r="AF19" s="12">
        <v>47250</v>
      </c>
      <c r="AG19" s="12">
        <v>2</v>
      </c>
      <c r="AH19" s="12">
        <v>1890</v>
      </c>
      <c r="AI19" s="12">
        <v>4</v>
      </c>
      <c r="AJ19" s="12">
        <v>1260</v>
      </c>
      <c r="AK19" s="12">
        <v>8</v>
      </c>
      <c r="AL19" s="12">
        <v>6300</v>
      </c>
      <c r="AM19" s="20">
        <f t="shared" si="4"/>
        <v>746</v>
      </c>
      <c r="AN19" s="20">
        <f t="shared" si="5"/>
        <v>190000</v>
      </c>
      <c r="AO19" s="12">
        <v>90</v>
      </c>
      <c r="AP19" s="12">
        <v>17940</v>
      </c>
      <c r="AQ19" s="12">
        <v>2</v>
      </c>
      <c r="AR19" s="12">
        <v>2385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1</v>
      </c>
      <c r="BB19" s="8">
        <v>1060</v>
      </c>
      <c r="BC19" s="8">
        <v>4</v>
      </c>
      <c r="BD19" s="8">
        <v>4505</v>
      </c>
      <c r="BE19" s="8">
        <v>9</v>
      </c>
      <c r="BF19" s="8">
        <v>10600</v>
      </c>
      <c r="BG19" s="8">
        <v>7</v>
      </c>
      <c r="BH19" s="8">
        <v>7950</v>
      </c>
      <c r="BI19" s="7">
        <f t="shared" si="7"/>
        <v>23</v>
      </c>
      <c r="BJ19" s="7">
        <f t="shared" si="7"/>
        <v>26500</v>
      </c>
      <c r="BK19" s="7">
        <f t="shared" si="8"/>
        <v>769</v>
      </c>
      <c r="BL19" s="7">
        <f t="shared" si="8"/>
        <v>216500</v>
      </c>
    </row>
    <row r="20" spans="1:64" ht="20.25" x14ac:dyDescent="0.4">
      <c r="A20" s="14">
        <v>14</v>
      </c>
      <c r="B20" s="15" t="s">
        <v>56</v>
      </c>
      <c r="C20" s="8">
        <v>22421</v>
      </c>
      <c r="D20" s="8">
        <v>1335885</v>
      </c>
      <c r="E20" s="8">
        <v>11423</v>
      </c>
      <c r="F20" s="8">
        <v>1733040</v>
      </c>
      <c r="G20" s="19">
        <f t="shared" si="0"/>
        <v>33844</v>
      </c>
      <c r="H20" s="19">
        <f t="shared" si="0"/>
        <v>3068925</v>
      </c>
      <c r="I20" s="8">
        <v>3523</v>
      </c>
      <c r="J20" s="8">
        <v>288840</v>
      </c>
      <c r="K20" s="8">
        <v>3326</v>
      </c>
      <c r="L20" s="8">
        <v>252735</v>
      </c>
      <c r="M20" s="7">
        <f t="shared" si="1"/>
        <v>40693</v>
      </c>
      <c r="N20" s="7">
        <f t="shared" si="1"/>
        <v>3610500</v>
      </c>
      <c r="O20" s="8">
        <v>479</v>
      </c>
      <c r="P20" s="8">
        <v>796616</v>
      </c>
      <c r="Q20" s="8">
        <v>320</v>
      </c>
      <c r="R20" s="8">
        <v>463929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799</v>
      </c>
      <c r="Z20" s="7">
        <f t="shared" si="3"/>
        <v>1260545</v>
      </c>
      <c r="AA20" s="12">
        <v>28</v>
      </c>
      <c r="AB20" s="12">
        <v>16000</v>
      </c>
      <c r="AC20" s="12">
        <v>713</v>
      </c>
      <c r="AD20" s="12">
        <v>128380</v>
      </c>
      <c r="AE20" s="12">
        <v>2711</v>
      </c>
      <c r="AF20" s="12">
        <v>971100</v>
      </c>
      <c r="AG20" s="12">
        <v>86</v>
      </c>
      <c r="AH20" s="12">
        <v>34964</v>
      </c>
      <c r="AI20" s="12">
        <v>57</v>
      </c>
      <c r="AJ20" s="12">
        <v>23431</v>
      </c>
      <c r="AK20" s="12">
        <v>1085</v>
      </c>
      <c r="AL20" s="12">
        <v>124880</v>
      </c>
      <c r="AM20" s="20">
        <f t="shared" si="4"/>
        <v>46172</v>
      </c>
      <c r="AN20" s="20">
        <f t="shared" si="5"/>
        <v>6169800</v>
      </c>
      <c r="AO20" s="12">
        <v>5541</v>
      </c>
      <c r="AP20" s="12">
        <v>665252</v>
      </c>
      <c r="AQ20" s="12">
        <v>64</v>
      </c>
      <c r="AR20" s="12">
        <v>44424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28</v>
      </c>
      <c r="BB20" s="8">
        <v>19744</v>
      </c>
      <c r="BC20" s="8">
        <v>220</v>
      </c>
      <c r="BD20" s="8">
        <v>83912</v>
      </c>
      <c r="BE20" s="8">
        <v>382</v>
      </c>
      <c r="BF20" s="8">
        <v>197440</v>
      </c>
      <c r="BG20" s="8">
        <v>1878</v>
      </c>
      <c r="BH20" s="8">
        <v>148080</v>
      </c>
      <c r="BI20" s="7">
        <f t="shared" si="7"/>
        <v>2572</v>
      </c>
      <c r="BJ20" s="7">
        <f t="shared" si="7"/>
        <v>493600</v>
      </c>
      <c r="BK20" s="7">
        <f t="shared" si="8"/>
        <v>48744</v>
      </c>
      <c r="BL20" s="7">
        <f t="shared" si="8"/>
        <v>6663400</v>
      </c>
    </row>
    <row r="21" spans="1:64" ht="20.25" x14ac:dyDescent="0.4">
      <c r="A21" s="14">
        <v>15</v>
      </c>
      <c r="B21" s="15" t="s">
        <v>57</v>
      </c>
      <c r="C21" s="8">
        <v>126</v>
      </c>
      <c r="D21" s="8">
        <v>22866</v>
      </c>
      <c r="E21" s="8">
        <v>62</v>
      </c>
      <c r="F21" s="8">
        <v>29664</v>
      </c>
      <c r="G21" s="19">
        <f t="shared" si="0"/>
        <v>188</v>
      </c>
      <c r="H21" s="19">
        <f t="shared" si="0"/>
        <v>52530</v>
      </c>
      <c r="I21" s="8">
        <v>18</v>
      </c>
      <c r="J21" s="8">
        <v>4944</v>
      </c>
      <c r="K21" s="8">
        <v>16</v>
      </c>
      <c r="L21" s="8">
        <v>4326</v>
      </c>
      <c r="M21" s="7">
        <f t="shared" si="1"/>
        <v>222</v>
      </c>
      <c r="N21" s="7">
        <f t="shared" si="1"/>
        <v>61800</v>
      </c>
      <c r="O21" s="8">
        <v>17</v>
      </c>
      <c r="P21" s="8">
        <v>57788</v>
      </c>
      <c r="Q21" s="8">
        <v>11</v>
      </c>
      <c r="R21" s="8">
        <v>38612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28</v>
      </c>
      <c r="Z21" s="7">
        <f t="shared" si="3"/>
        <v>96400</v>
      </c>
      <c r="AA21" s="12">
        <v>0</v>
      </c>
      <c r="AB21" s="12">
        <v>0</v>
      </c>
      <c r="AC21" s="12">
        <v>13</v>
      </c>
      <c r="AD21" s="12">
        <v>4980</v>
      </c>
      <c r="AE21" s="12">
        <v>30</v>
      </c>
      <c r="AF21" s="12">
        <v>37350</v>
      </c>
      <c r="AG21" s="12">
        <v>2</v>
      </c>
      <c r="AH21" s="12">
        <v>1494</v>
      </c>
      <c r="AI21" s="12">
        <v>1</v>
      </c>
      <c r="AJ21" s="12">
        <v>996</v>
      </c>
      <c r="AK21" s="12">
        <v>5</v>
      </c>
      <c r="AL21" s="12">
        <v>4980</v>
      </c>
      <c r="AM21" s="20">
        <f t="shared" si="4"/>
        <v>301</v>
      </c>
      <c r="AN21" s="20">
        <f t="shared" si="5"/>
        <v>208000</v>
      </c>
      <c r="AO21" s="12">
        <v>36</v>
      </c>
      <c r="AP21" s="12">
        <v>19320</v>
      </c>
      <c r="AQ21" s="12">
        <v>7</v>
      </c>
      <c r="AR21" s="12">
        <v>1296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3</v>
      </c>
      <c r="BB21" s="8">
        <v>576</v>
      </c>
      <c r="BC21" s="8">
        <v>13</v>
      </c>
      <c r="BD21" s="8">
        <v>2448</v>
      </c>
      <c r="BE21" s="8">
        <v>31</v>
      </c>
      <c r="BF21" s="8">
        <v>5760</v>
      </c>
      <c r="BG21" s="8">
        <v>48</v>
      </c>
      <c r="BH21" s="8">
        <v>4320</v>
      </c>
      <c r="BI21" s="7">
        <f t="shared" si="7"/>
        <v>102</v>
      </c>
      <c r="BJ21" s="7">
        <f t="shared" si="7"/>
        <v>14400</v>
      </c>
      <c r="BK21" s="7">
        <f t="shared" si="8"/>
        <v>403</v>
      </c>
      <c r="BL21" s="7">
        <f t="shared" si="8"/>
        <v>222400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9</v>
      </c>
      <c r="D23" s="8">
        <v>3108</v>
      </c>
      <c r="E23" s="8">
        <v>4</v>
      </c>
      <c r="F23" s="8">
        <v>4032</v>
      </c>
      <c r="G23" s="19">
        <f t="shared" si="0"/>
        <v>13</v>
      </c>
      <c r="H23" s="19">
        <f t="shared" si="0"/>
        <v>7140</v>
      </c>
      <c r="I23" s="8">
        <v>1</v>
      </c>
      <c r="J23" s="8">
        <v>672</v>
      </c>
      <c r="K23" s="8">
        <v>1</v>
      </c>
      <c r="L23" s="8">
        <v>588</v>
      </c>
      <c r="M23" s="7">
        <f t="shared" si="1"/>
        <v>15</v>
      </c>
      <c r="N23" s="7">
        <f t="shared" si="1"/>
        <v>8400</v>
      </c>
      <c r="O23" s="8">
        <v>3</v>
      </c>
      <c r="P23" s="8">
        <v>1004</v>
      </c>
      <c r="Q23" s="8">
        <v>2</v>
      </c>
      <c r="R23" s="8">
        <v>796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5</v>
      </c>
      <c r="Z23" s="7">
        <f t="shared" si="3"/>
        <v>1800</v>
      </c>
      <c r="AA23" s="12">
        <v>0</v>
      </c>
      <c r="AB23" s="12">
        <v>0</v>
      </c>
      <c r="AC23" s="12">
        <v>12</v>
      </c>
      <c r="AD23" s="12">
        <v>240</v>
      </c>
      <c r="AE23" s="12">
        <v>29</v>
      </c>
      <c r="AF23" s="12">
        <v>1800</v>
      </c>
      <c r="AG23" s="12">
        <v>1</v>
      </c>
      <c r="AH23" s="12">
        <v>72</v>
      </c>
      <c r="AI23" s="12">
        <v>1</v>
      </c>
      <c r="AJ23" s="12">
        <v>48</v>
      </c>
      <c r="AK23" s="12">
        <v>5</v>
      </c>
      <c r="AL23" s="12">
        <v>240</v>
      </c>
      <c r="AM23" s="20">
        <f t="shared" si="4"/>
        <v>68</v>
      </c>
      <c r="AN23" s="20">
        <f t="shared" si="5"/>
        <v>12600</v>
      </c>
      <c r="AO23" s="12">
        <v>8</v>
      </c>
      <c r="AP23" s="12">
        <v>1380</v>
      </c>
      <c r="AQ23" s="12">
        <v>1</v>
      </c>
      <c r="AR23" s="12">
        <v>99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1</v>
      </c>
      <c r="BB23" s="8">
        <v>44</v>
      </c>
      <c r="BC23" s="8">
        <v>1</v>
      </c>
      <c r="BD23" s="8">
        <v>187</v>
      </c>
      <c r="BE23" s="8">
        <v>2</v>
      </c>
      <c r="BF23" s="8">
        <v>440</v>
      </c>
      <c r="BG23" s="8">
        <v>2</v>
      </c>
      <c r="BH23" s="8">
        <v>330</v>
      </c>
      <c r="BI23" s="7">
        <f t="shared" si="7"/>
        <v>7</v>
      </c>
      <c r="BJ23" s="7">
        <f t="shared" si="7"/>
        <v>1100</v>
      </c>
      <c r="BK23" s="7">
        <f t="shared" si="8"/>
        <v>75</v>
      </c>
      <c r="BL23" s="7">
        <f t="shared" si="8"/>
        <v>13700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416</v>
      </c>
      <c r="D25" s="8">
        <v>33337</v>
      </c>
      <c r="E25" s="8">
        <v>205</v>
      </c>
      <c r="F25" s="8">
        <v>43248</v>
      </c>
      <c r="G25" s="19">
        <f t="shared" si="0"/>
        <v>621</v>
      </c>
      <c r="H25" s="19">
        <f t="shared" si="0"/>
        <v>76585</v>
      </c>
      <c r="I25" s="8">
        <v>58</v>
      </c>
      <c r="J25" s="8">
        <v>7208</v>
      </c>
      <c r="K25" s="8">
        <v>51</v>
      </c>
      <c r="L25" s="8">
        <v>6307</v>
      </c>
      <c r="M25" s="7">
        <f t="shared" si="1"/>
        <v>730</v>
      </c>
      <c r="N25" s="7">
        <f t="shared" si="1"/>
        <v>90100</v>
      </c>
      <c r="O25" s="8">
        <v>17</v>
      </c>
      <c r="P25" s="8">
        <v>45209</v>
      </c>
      <c r="Q25" s="8">
        <v>11</v>
      </c>
      <c r="R25" s="8">
        <v>21491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28</v>
      </c>
      <c r="Z25" s="7">
        <f t="shared" si="3"/>
        <v>66700</v>
      </c>
      <c r="AA25" s="12">
        <v>0</v>
      </c>
      <c r="AB25" s="12">
        <v>0</v>
      </c>
      <c r="AC25" s="12">
        <v>47</v>
      </c>
      <c r="AD25" s="12">
        <v>9620</v>
      </c>
      <c r="AE25" s="12">
        <v>112</v>
      </c>
      <c r="AF25" s="12">
        <v>72150</v>
      </c>
      <c r="AG25" s="12">
        <v>6</v>
      </c>
      <c r="AH25" s="12">
        <v>2886</v>
      </c>
      <c r="AI25" s="12">
        <v>4</v>
      </c>
      <c r="AJ25" s="12">
        <v>1924</v>
      </c>
      <c r="AK25" s="12">
        <v>19</v>
      </c>
      <c r="AL25" s="12">
        <v>9620</v>
      </c>
      <c r="AM25" s="20">
        <f t="shared" si="4"/>
        <v>946</v>
      </c>
      <c r="AN25" s="20">
        <f t="shared" si="5"/>
        <v>253000</v>
      </c>
      <c r="AO25" s="12">
        <v>114</v>
      </c>
      <c r="AP25" s="12">
        <v>24035</v>
      </c>
      <c r="AQ25" s="12">
        <v>5</v>
      </c>
      <c r="AR25" s="12">
        <v>1773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2</v>
      </c>
      <c r="BB25" s="8">
        <v>788</v>
      </c>
      <c r="BC25" s="8">
        <v>9</v>
      </c>
      <c r="BD25" s="8">
        <v>3349</v>
      </c>
      <c r="BE25" s="8">
        <v>22</v>
      </c>
      <c r="BF25" s="8">
        <v>7880</v>
      </c>
      <c r="BG25" s="8">
        <v>17</v>
      </c>
      <c r="BH25" s="8">
        <v>5910</v>
      </c>
      <c r="BI25" s="7">
        <f t="shared" si="7"/>
        <v>55</v>
      </c>
      <c r="BJ25" s="7">
        <f t="shared" si="7"/>
        <v>19700</v>
      </c>
      <c r="BK25" s="7">
        <f t="shared" si="8"/>
        <v>1001</v>
      </c>
      <c r="BL25" s="7">
        <f t="shared" si="8"/>
        <v>272700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558</v>
      </c>
      <c r="D27" s="8">
        <v>38924</v>
      </c>
      <c r="E27" s="8">
        <v>226</v>
      </c>
      <c r="F27" s="8">
        <v>50496</v>
      </c>
      <c r="G27" s="19">
        <f t="shared" si="0"/>
        <v>784</v>
      </c>
      <c r="H27" s="19">
        <f t="shared" si="0"/>
        <v>89420</v>
      </c>
      <c r="I27" s="8">
        <v>64</v>
      </c>
      <c r="J27" s="8">
        <v>8416</v>
      </c>
      <c r="K27" s="8">
        <v>56</v>
      </c>
      <c r="L27" s="8">
        <v>7364</v>
      </c>
      <c r="M27" s="7">
        <f t="shared" si="1"/>
        <v>904</v>
      </c>
      <c r="N27" s="7">
        <f t="shared" si="1"/>
        <v>105200</v>
      </c>
      <c r="O27" s="8">
        <v>19</v>
      </c>
      <c r="P27" s="8">
        <v>56465</v>
      </c>
      <c r="Q27" s="8">
        <v>13</v>
      </c>
      <c r="R27" s="8">
        <v>38035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32</v>
      </c>
      <c r="Z27" s="7">
        <f t="shared" si="3"/>
        <v>94500</v>
      </c>
      <c r="AA27" s="12">
        <v>0</v>
      </c>
      <c r="AB27" s="12">
        <v>0</v>
      </c>
      <c r="AC27" s="12">
        <v>8</v>
      </c>
      <c r="AD27" s="12">
        <v>2870</v>
      </c>
      <c r="AE27" s="12">
        <v>19</v>
      </c>
      <c r="AF27" s="12">
        <v>21525</v>
      </c>
      <c r="AG27" s="12">
        <v>1</v>
      </c>
      <c r="AH27" s="12">
        <v>861</v>
      </c>
      <c r="AI27" s="12">
        <v>1</v>
      </c>
      <c r="AJ27" s="12">
        <v>574</v>
      </c>
      <c r="AK27" s="12">
        <v>3</v>
      </c>
      <c r="AL27" s="12">
        <v>2770</v>
      </c>
      <c r="AM27" s="20">
        <f t="shared" si="4"/>
        <v>968</v>
      </c>
      <c r="AN27" s="20">
        <f t="shared" si="5"/>
        <v>228300</v>
      </c>
      <c r="AO27" s="12">
        <v>116</v>
      </c>
      <c r="AP27" s="12">
        <v>19930</v>
      </c>
      <c r="AQ27" s="12">
        <v>5</v>
      </c>
      <c r="AR27" s="12">
        <v>6066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3</v>
      </c>
      <c r="BB27" s="8">
        <v>2696</v>
      </c>
      <c r="BC27" s="8">
        <v>10</v>
      </c>
      <c r="BD27" s="8">
        <v>11458</v>
      </c>
      <c r="BE27" s="8">
        <v>24</v>
      </c>
      <c r="BF27" s="8">
        <v>26960</v>
      </c>
      <c r="BG27" s="8">
        <v>18</v>
      </c>
      <c r="BH27" s="8">
        <v>20220</v>
      </c>
      <c r="BI27" s="7">
        <f t="shared" si="7"/>
        <v>60</v>
      </c>
      <c r="BJ27" s="7">
        <f t="shared" si="7"/>
        <v>67400</v>
      </c>
      <c r="BK27" s="7">
        <f t="shared" si="8"/>
        <v>1028</v>
      </c>
      <c r="BL27" s="7">
        <f t="shared" si="8"/>
        <v>295700</v>
      </c>
    </row>
    <row r="28" spans="1:64" ht="20.25" x14ac:dyDescent="0.4">
      <c r="A28" s="14">
        <v>22</v>
      </c>
      <c r="B28" s="15" t="s">
        <v>64</v>
      </c>
      <c r="C28" s="8">
        <v>750</v>
      </c>
      <c r="D28" s="8">
        <v>35076</v>
      </c>
      <c r="E28" s="8">
        <v>255</v>
      </c>
      <c r="F28" s="8">
        <v>45504</v>
      </c>
      <c r="G28" s="19">
        <f t="shared" si="0"/>
        <v>1005</v>
      </c>
      <c r="H28" s="19">
        <f t="shared" si="0"/>
        <v>80580</v>
      </c>
      <c r="I28" s="8">
        <v>73</v>
      </c>
      <c r="J28" s="8">
        <v>7584</v>
      </c>
      <c r="K28" s="8">
        <v>64</v>
      </c>
      <c r="L28" s="8">
        <v>6636</v>
      </c>
      <c r="M28" s="7">
        <f t="shared" si="1"/>
        <v>1142</v>
      </c>
      <c r="N28" s="7">
        <f t="shared" si="1"/>
        <v>94800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9</v>
      </c>
      <c r="AD28" s="12">
        <v>4250</v>
      </c>
      <c r="AE28" s="12">
        <v>22</v>
      </c>
      <c r="AF28" s="12">
        <v>31875</v>
      </c>
      <c r="AG28" s="12">
        <v>1</v>
      </c>
      <c r="AH28" s="12">
        <v>1275</v>
      </c>
      <c r="AI28" s="12">
        <v>1</v>
      </c>
      <c r="AJ28" s="12">
        <v>850</v>
      </c>
      <c r="AK28" s="12">
        <v>4</v>
      </c>
      <c r="AL28" s="12">
        <v>4250</v>
      </c>
      <c r="AM28" s="20">
        <f t="shared" si="4"/>
        <v>1179</v>
      </c>
      <c r="AN28" s="20">
        <f t="shared" si="5"/>
        <v>137300</v>
      </c>
      <c r="AO28" s="12">
        <v>141</v>
      </c>
      <c r="AP28" s="12">
        <v>15790</v>
      </c>
      <c r="AQ28" s="12">
        <v>1</v>
      </c>
      <c r="AR28" s="12">
        <v>1017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1</v>
      </c>
      <c r="BB28" s="8">
        <v>452</v>
      </c>
      <c r="BC28" s="8">
        <v>1</v>
      </c>
      <c r="BD28" s="8">
        <v>1921</v>
      </c>
      <c r="BE28" s="8">
        <v>2</v>
      </c>
      <c r="BF28" s="8">
        <v>4520</v>
      </c>
      <c r="BG28" s="8">
        <v>2</v>
      </c>
      <c r="BH28" s="8">
        <v>3390</v>
      </c>
      <c r="BI28" s="7">
        <f t="shared" si="7"/>
        <v>7</v>
      </c>
      <c r="BJ28" s="7">
        <f t="shared" si="7"/>
        <v>11300</v>
      </c>
      <c r="BK28" s="7">
        <f t="shared" si="8"/>
        <v>1186</v>
      </c>
      <c r="BL28" s="7">
        <f t="shared" si="8"/>
        <v>148600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39</v>
      </c>
      <c r="D31" s="8">
        <v>16650</v>
      </c>
      <c r="E31" s="8">
        <v>19</v>
      </c>
      <c r="F31" s="8">
        <v>21600</v>
      </c>
      <c r="G31" s="19">
        <f t="shared" si="0"/>
        <v>58</v>
      </c>
      <c r="H31" s="19">
        <f t="shared" si="0"/>
        <v>38250</v>
      </c>
      <c r="I31" s="8">
        <v>5</v>
      </c>
      <c r="J31" s="8">
        <v>3600</v>
      </c>
      <c r="K31" s="8">
        <v>5</v>
      </c>
      <c r="L31" s="8">
        <v>3150</v>
      </c>
      <c r="M31" s="7">
        <f t="shared" si="1"/>
        <v>68</v>
      </c>
      <c r="N31" s="7">
        <f t="shared" si="1"/>
        <v>45000</v>
      </c>
      <c r="O31" s="8">
        <v>22</v>
      </c>
      <c r="P31" s="8">
        <v>37286</v>
      </c>
      <c r="Q31" s="8">
        <v>15</v>
      </c>
      <c r="R31" s="8">
        <v>20514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37</v>
      </c>
      <c r="Z31" s="7">
        <f t="shared" si="3"/>
        <v>57800</v>
      </c>
      <c r="AA31" s="12">
        <v>0</v>
      </c>
      <c r="AB31" s="12">
        <v>0</v>
      </c>
      <c r="AC31" s="12">
        <v>5</v>
      </c>
      <c r="AD31" s="12">
        <v>6120</v>
      </c>
      <c r="AE31" s="12">
        <v>13</v>
      </c>
      <c r="AF31" s="12">
        <v>45900</v>
      </c>
      <c r="AG31" s="12">
        <v>1</v>
      </c>
      <c r="AH31" s="12">
        <v>1836</v>
      </c>
      <c r="AI31" s="12">
        <v>3</v>
      </c>
      <c r="AJ31" s="12">
        <v>1224</v>
      </c>
      <c r="AK31" s="12">
        <v>2</v>
      </c>
      <c r="AL31" s="12">
        <v>6120</v>
      </c>
      <c r="AM31" s="20">
        <f t="shared" si="4"/>
        <v>129</v>
      </c>
      <c r="AN31" s="20">
        <f t="shared" si="5"/>
        <v>164000</v>
      </c>
      <c r="AO31" s="12">
        <v>15</v>
      </c>
      <c r="AP31" s="12">
        <v>15180</v>
      </c>
      <c r="AQ31" s="12">
        <v>1</v>
      </c>
      <c r="AR31" s="12">
        <v>333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1</v>
      </c>
      <c r="BB31" s="8">
        <v>148</v>
      </c>
      <c r="BC31" s="8">
        <v>1</v>
      </c>
      <c r="BD31" s="8">
        <v>629</v>
      </c>
      <c r="BE31" s="8">
        <v>2</v>
      </c>
      <c r="BF31" s="8">
        <v>1480</v>
      </c>
      <c r="BG31" s="8">
        <v>2</v>
      </c>
      <c r="BH31" s="8">
        <v>1110</v>
      </c>
      <c r="BI31" s="7">
        <f t="shared" si="7"/>
        <v>7</v>
      </c>
      <c r="BJ31" s="7">
        <f t="shared" si="7"/>
        <v>3700</v>
      </c>
      <c r="BK31" s="7">
        <f t="shared" si="8"/>
        <v>136</v>
      </c>
      <c r="BL31" s="7">
        <f t="shared" si="8"/>
        <v>167700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8886</v>
      </c>
      <c r="D33" s="8">
        <v>105931</v>
      </c>
      <c r="E33" s="8">
        <v>3251</v>
      </c>
      <c r="F33" s="8">
        <v>137424</v>
      </c>
      <c r="G33" s="19">
        <f t="shared" si="0"/>
        <v>12137</v>
      </c>
      <c r="H33" s="19">
        <f t="shared" si="0"/>
        <v>243355</v>
      </c>
      <c r="I33" s="8">
        <v>785</v>
      </c>
      <c r="J33" s="8">
        <v>22904</v>
      </c>
      <c r="K33" s="8">
        <v>687</v>
      </c>
      <c r="L33" s="8">
        <v>20041</v>
      </c>
      <c r="M33" s="7">
        <f t="shared" si="1"/>
        <v>13609</v>
      </c>
      <c r="N33" s="7">
        <f t="shared" si="1"/>
        <v>286300</v>
      </c>
      <c r="O33" s="8">
        <v>1419</v>
      </c>
      <c r="P33" s="8">
        <v>98591</v>
      </c>
      <c r="Q33" s="8">
        <v>1146</v>
      </c>
      <c r="R33" s="8">
        <v>58709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2565</v>
      </c>
      <c r="Z33" s="7">
        <f t="shared" si="3"/>
        <v>157300</v>
      </c>
      <c r="AA33" s="12">
        <v>0</v>
      </c>
      <c r="AB33" s="12">
        <v>0</v>
      </c>
      <c r="AC33" s="12">
        <v>82</v>
      </c>
      <c r="AD33" s="12">
        <v>15970</v>
      </c>
      <c r="AE33" s="12">
        <v>197</v>
      </c>
      <c r="AF33" s="12">
        <v>119775</v>
      </c>
      <c r="AG33" s="12">
        <v>10</v>
      </c>
      <c r="AH33" s="12">
        <v>4791</v>
      </c>
      <c r="AI33" s="12">
        <v>7</v>
      </c>
      <c r="AJ33" s="12">
        <v>3194</v>
      </c>
      <c r="AK33" s="12">
        <v>43</v>
      </c>
      <c r="AL33" s="12">
        <v>15970</v>
      </c>
      <c r="AM33" s="20">
        <f t="shared" si="4"/>
        <v>16513</v>
      </c>
      <c r="AN33" s="20">
        <f t="shared" si="5"/>
        <v>603300</v>
      </c>
      <c r="AO33" s="12">
        <v>1982</v>
      </c>
      <c r="AP33" s="12">
        <v>64780</v>
      </c>
      <c r="AQ33" s="12">
        <v>18</v>
      </c>
      <c r="AR33" s="12">
        <v>5526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12</v>
      </c>
      <c r="BB33" s="8">
        <v>2456</v>
      </c>
      <c r="BC33" s="8">
        <v>50</v>
      </c>
      <c r="BD33" s="8">
        <v>10438</v>
      </c>
      <c r="BE33" s="8">
        <v>217</v>
      </c>
      <c r="BF33" s="8">
        <v>24560</v>
      </c>
      <c r="BG33" s="8">
        <v>288</v>
      </c>
      <c r="BH33" s="8">
        <v>18420</v>
      </c>
      <c r="BI33" s="7">
        <f t="shared" si="7"/>
        <v>585</v>
      </c>
      <c r="BJ33" s="7">
        <f t="shared" si="7"/>
        <v>61400</v>
      </c>
      <c r="BK33" s="7">
        <f t="shared" si="8"/>
        <v>17098</v>
      </c>
      <c r="BL33" s="7">
        <f t="shared" si="8"/>
        <v>664700</v>
      </c>
    </row>
    <row r="34" spans="1:64" ht="20.25" x14ac:dyDescent="0.4">
      <c r="A34" s="14">
        <v>28</v>
      </c>
      <c r="B34" s="15" t="s">
        <v>70</v>
      </c>
      <c r="C34" s="8">
        <v>10141</v>
      </c>
      <c r="D34" s="8">
        <v>74000</v>
      </c>
      <c r="E34" s="8">
        <v>4461</v>
      </c>
      <c r="F34" s="8">
        <v>96000</v>
      </c>
      <c r="G34" s="19">
        <f t="shared" si="0"/>
        <v>14602</v>
      </c>
      <c r="H34" s="19">
        <f t="shared" si="0"/>
        <v>170000</v>
      </c>
      <c r="I34" s="8">
        <v>1530</v>
      </c>
      <c r="J34" s="8">
        <v>16000</v>
      </c>
      <c r="K34" s="8">
        <v>988</v>
      </c>
      <c r="L34" s="8">
        <v>14000</v>
      </c>
      <c r="M34" s="7">
        <f t="shared" si="1"/>
        <v>17120</v>
      </c>
      <c r="N34" s="7">
        <f t="shared" si="1"/>
        <v>200000</v>
      </c>
      <c r="O34" s="8">
        <v>693</v>
      </c>
      <c r="P34" s="8">
        <v>180916</v>
      </c>
      <c r="Q34" s="8">
        <v>396</v>
      </c>
      <c r="R34" s="8">
        <v>92409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1089</v>
      </c>
      <c r="Z34" s="7">
        <f t="shared" si="3"/>
        <v>273325</v>
      </c>
      <c r="AA34" s="12">
        <v>0</v>
      </c>
      <c r="AB34" s="12">
        <v>0</v>
      </c>
      <c r="AC34" s="12">
        <v>71</v>
      </c>
      <c r="AD34" s="12">
        <v>18980</v>
      </c>
      <c r="AE34" s="12">
        <v>170</v>
      </c>
      <c r="AF34" s="12">
        <v>142350</v>
      </c>
      <c r="AG34" s="12">
        <v>9</v>
      </c>
      <c r="AH34" s="12">
        <v>5694</v>
      </c>
      <c r="AI34" s="12">
        <v>6</v>
      </c>
      <c r="AJ34" s="12">
        <v>3871</v>
      </c>
      <c r="AK34" s="12">
        <v>38</v>
      </c>
      <c r="AL34" s="12">
        <v>18980</v>
      </c>
      <c r="AM34" s="20">
        <f t="shared" si="4"/>
        <v>18503</v>
      </c>
      <c r="AN34" s="20">
        <f t="shared" si="5"/>
        <v>663200</v>
      </c>
      <c r="AO34" s="12">
        <v>2220</v>
      </c>
      <c r="AP34" s="12">
        <v>68678</v>
      </c>
      <c r="AQ34" s="12">
        <v>2</v>
      </c>
      <c r="AR34" s="12">
        <v>1962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3</v>
      </c>
      <c r="BB34" s="8">
        <v>872</v>
      </c>
      <c r="BC34" s="8">
        <v>3</v>
      </c>
      <c r="BD34" s="8">
        <v>3706</v>
      </c>
      <c r="BE34" s="8">
        <v>8</v>
      </c>
      <c r="BF34" s="8">
        <v>8720</v>
      </c>
      <c r="BG34" s="8">
        <v>6</v>
      </c>
      <c r="BH34" s="8">
        <v>6540</v>
      </c>
      <c r="BI34" s="7">
        <f t="shared" si="7"/>
        <v>22</v>
      </c>
      <c r="BJ34" s="7">
        <f t="shared" si="7"/>
        <v>21800</v>
      </c>
      <c r="BK34" s="7">
        <f t="shared" si="8"/>
        <v>18525</v>
      </c>
      <c r="BL34" s="7">
        <f t="shared" si="8"/>
        <v>685000</v>
      </c>
    </row>
    <row r="35" spans="1:64" ht="20.25" x14ac:dyDescent="0.4">
      <c r="A35" s="14">
        <v>29</v>
      </c>
      <c r="B35" s="15" t="s">
        <v>71</v>
      </c>
      <c r="C35" s="8">
        <v>361</v>
      </c>
      <c r="D35" s="8">
        <v>240722</v>
      </c>
      <c r="E35" s="8">
        <v>178</v>
      </c>
      <c r="F35" s="8">
        <v>312288</v>
      </c>
      <c r="G35" s="19">
        <f t="shared" si="0"/>
        <v>539</v>
      </c>
      <c r="H35" s="19">
        <f t="shared" si="0"/>
        <v>553010</v>
      </c>
      <c r="I35" s="8">
        <v>51</v>
      </c>
      <c r="J35" s="8">
        <v>52048</v>
      </c>
      <c r="K35" s="8">
        <v>44</v>
      </c>
      <c r="L35" s="8">
        <v>45542</v>
      </c>
      <c r="M35" s="7">
        <f t="shared" si="1"/>
        <v>634</v>
      </c>
      <c r="N35" s="7">
        <f t="shared" si="1"/>
        <v>650600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132</v>
      </c>
      <c r="AD35" s="12">
        <v>36570</v>
      </c>
      <c r="AE35" s="12">
        <v>317</v>
      </c>
      <c r="AF35" s="12">
        <v>274275</v>
      </c>
      <c r="AG35" s="12">
        <v>16</v>
      </c>
      <c r="AH35" s="12">
        <v>10971</v>
      </c>
      <c r="AI35" s="12">
        <v>11</v>
      </c>
      <c r="AJ35" s="12">
        <v>7414</v>
      </c>
      <c r="AK35" s="12">
        <v>83</v>
      </c>
      <c r="AL35" s="12">
        <v>36570</v>
      </c>
      <c r="AM35" s="20">
        <f t="shared" si="4"/>
        <v>1193</v>
      </c>
      <c r="AN35" s="20">
        <f t="shared" si="5"/>
        <v>1016400</v>
      </c>
      <c r="AO35" s="12">
        <v>143</v>
      </c>
      <c r="AP35" s="12">
        <v>116886</v>
      </c>
      <c r="AQ35" s="12">
        <v>25</v>
      </c>
      <c r="AR35" s="12">
        <v>52452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3</v>
      </c>
      <c r="BB35" s="8">
        <v>23312</v>
      </c>
      <c r="BC35" s="8">
        <v>12</v>
      </c>
      <c r="BD35" s="8">
        <v>99076</v>
      </c>
      <c r="BE35" s="8">
        <v>28</v>
      </c>
      <c r="BF35" s="8">
        <v>233120</v>
      </c>
      <c r="BG35" s="8">
        <v>39</v>
      </c>
      <c r="BH35" s="8">
        <v>174840</v>
      </c>
      <c r="BI35" s="7">
        <f t="shared" si="7"/>
        <v>107</v>
      </c>
      <c r="BJ35" s="7">
        <f t="shared" si="7"/>
        <v>582800</v>
      </c>
      <c r="BK35" s="7">
        <f t="shared" si="8"/>
        <v>1300</v>
      </c>
      <c r="BL35" s="7">
        <f t="shared" si="8"/>
        <v>1599200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23949</v>
      </c>
      <c r="D40" s="8">
        <v>1456431</v>
      </c>
      <c r="E40" s="8">
        <v>12621</v>
      </c>
      <c r="F40" s="8">
        <v>1889424</v>
      </c>
      <c r="G40" s="19">
        <f t="shared" si="0"/>
        <v>36570</v>
      </c>
      <c r="H40" s="19">
        <f t="shared" si="0"/>
        <v>3345855</v>
      </c>
      <c r="I40" s="8">
        <v>3987</v>
      </c>
      <c r="J40" s="8">
        <v>314904</v>
      </c>
      <c r="K40" s="8">
        <v>4526</v>
      </c>
      <c r="L40" s="8">
        <v>275541</v>
      </c>
      <c r="M40" s="7">
        <f t="shared" si="1"/>
        <v>45083</v>
      </c>
      <c r="N40" s="7">
        <f t="shared" si="1"/>
        <v>3936300</v>
      </c>
      <c r="O40" s="8">
        <v>15418</v>
      </c>
      <c r="P40" s="8">
        <v>864666</v>
      </c>
      <c r="Q40" s="8">
        <v>9945</v>
      </c>
      <c r="R40" s="8">
        <v>425879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25363</v>
      </c>
      <c r="Z40" s="7">
        <f t="shared" si="3"/>
        <v>1290545</v>
      </c>
      <c r="AA40" s="12">
        <v>0</v>
      </c>
      <c r="AB40" s="12">
        <v>0</v>
      </c>
      <c r="AC40" s="12">
        <v>496</v>
      </c>
      <c r="AD40" s="12">
        <v>196630</v>
      </c>
      <c r="AE40" s="12">
        <v>2389</v>
      </c>
      <c r="AF40" s="12">
        <v>1474725</v>
      </c>
      <c r="AG40" s="12">
        <v>59</v>
      </c>
      <c r="AH40" s="12">
        <v>58989</v>
      </c>
      <c r="AI40" s="12">
        <v>40</v>
      </c>
      <c r="AJ40" s="12">
        <v>39326</v>
      </c>
      <c r="AK40" s="12">
        <v>1498</v>
      </c>
      <c r="AL40" s="12">
        <v>196485</v>
      </c>
      <c r="AM40" s="20">
        <f t="shared" si="4"/>
        <v>74928</v>
      </c>
      <c r="AN40" s="20">
        <f t="shared" si="5"/>
        <v>7193000</v>
      </c>
      <c r="AO40" s="12">
        <v>8991</v>
      </c>
      <c r="AP40" s="12">
        <v>827195</v>
      </c>
      <c r="AQ40" s="12">
        <v>1037</v>
      </c>
      <c r="AR40" s="12">
        <v>97704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461</v>
      </c>
      <c r="BB40" s="8">
        <v>43424</v>
      </c>
      <c r="BC40" s="8">
        <v>2259</v>
      </c>
      <c r="BD40" s="8">
        <v>184552</v>
      </c>
      <c r="BE40" s="8">
        <v>5610</v>
      </c>
      <c r="BF40" s="8">
        <v>434240</v>
      </c>
      <c r="BG40" s="8">
        <v>5957</v>
      </c>
      <c r="BH40" s="8">
        <v>325380</v>
      </c>
      <c r="BI40" s="7">
        <f t="shared" si="7"/>
        <v>15324</v>
      </c>
      <c r="BJ40" s="7">
        <f t="shared" si="7"/>
        <v>1085300</v>
      </c>
      <c r="BK40" s="7">
        <f t="shared" si="8"/>
        <v>90252</v>
      </c>
      <c r="BL40" s="7">
        <f t="shared" si="8"/>
        <v>8278300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4187</v>
      </c>
      <c r="D42" s="8">
        <v>106523</v>
      </c>
      <c r="E42" s="8">
        <v>1870</v>
      </c>
      <c r="F42" s="8">
        <v>138192</v>
      </c>
      <c r="G42" s="19">
        <f t="shared" si="0"/>
        <v>6057</v>
      </c>
      <c r="H42" s="19">
        <f t="shared" si="0"/>
        <v>244715</v>
      </c>
      <c r="I42" s="8">
        <v>448</v>
      </c>
      <c r="J42" s="8">
        <v>23032</v>
      </c>
      <c r="K42" s="8">
        <v>392</v>
      </c>
      <c r="L42" s="8">
        <v>20153</v>
      </c>
      <c r="M42" s="7">
        <f t="shared" si="1"/>
        <v>6897</v>
      </c>
      <c r="N42" s="7">
        <f t="shared" si="1"/>
        <v>287900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14</v>
      </c>
      <c r="AF42" s="12">
        <v>4500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6911</v>
      </c>
      <c r="AN42" s="20">
        <f t="shared" si="5"/>
        <v>292400</v>
      </c>
      <c r="AO42" s="12">
        <v>829</v>
      </c>
      <c r="AP42" s="12">
        <v>33626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6</v>
      </c>
      <c r="BH42" s="8">
        <v>3700</v>
      </c>
      <c r="BI42" s="7">
        <f t="shared" si="7"/>
        <v>6</v>
      </c>
      <c r="BJ42" s="7">
        <f t="shared" si="7"/>
        <v>3700</v>
      </c>
      <c r="BK42" s="7">
        <f t="shared" si="8"/>
        <v>6917</v>
      </c>
      <c r="BL42" s="7">
        <f t="shared" si="8"/>
        <v>296100</v>
      </c>
    </row>
    <row r="43" spans="1:64" ht="20.25" x14ac:dyDescent="0.4">
      <c r="A43" s="14">
        <v>37</v>
      </c>
      <c r="B43" s="15" t="s">
        <v>79</v>
      </c>
      <c r="C43" s="8">
        <v>99138</v>
      </c>
      <c r="D43" s="8">
        <v>2764566</v>
      </c>
      <c r="E43" s="8">
        <v>49889</v>
      </c>
      <c r="F43" s="8">
        <v>3586464</v>
      </c>
      <c r="G43" s="19">
        <f t="shared" si="0"/>
        <v>149027</v>
      </c>
      <c r="H43" s="19">
        <f t="shared" si="0"/>
        <v>6351030</v>
      </c>
      <c r="I43" s="8">
        <v>14802</v>
      </c>
      <c r="J43" s="8">
        <v>597744</v>
      </c>
      <c r="K43" s="8">
        <v>15802</v>
      </c>
      <c r="L43" s="8">
        <v>523026</v>
      </c>
      <c r="M43" s="7">
        <f t="shared" si="1"/>
        <v>179631</v>
      </c>
      <c r="N43" s="7">
        <f t="shared" si="1"/>
        <v>7471800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2166</v>
      </c>
      <c r="AF43" s="12">
        <v>3202384</v>
      </c>
      <c r="AG43" s="12">
        <v>0</v>
      </c>
      <c r="AH43" s="12">
        <v>0</v>
      </c>
      <c r="AI43" s="12">
        <v>0</v>
      </c>
      <c r="AJ43" s="12">
        <v>0</v>
      </c>
      <c r="AK43" s="12">
        <v>1241</v>
      </c>
      <c r="AL43" s="12">
        <v>409416</v>
      </c>
      <c r="AM43" s="20">
        <f t="shared" si="4"/>
        <v>183038</v>
      </c>
      <c r="AN43" s="20">
        <f t="shared" si="5"/>
        <v>11083600</v>
      </c>
      <c r="AO43" s="12">
        <v>21965</v>
      </c>
      <c r="AP43" s="12">
        <v>1274614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948</v>
      </c>
      <c r="BH43" s="8">
        <v>32600</v>
      </c>
      <c r="BI43" s="7">
        <f t="shared" si="7"/>
        <v>948</v>
      </c>
      <c r="BJ43" s="7">
        <f t="shared" si="7"/>
        <v>32600</v>
      </c>
      <c r="BK43" s="7">
        <f t="shared" si="8"/>
        <v>183986</v>
      </c>
      <c r="BL43" s="7">
        <f t="shared" si="8"/>
        <v>11116200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47</v>
      </c>
      <c r="P45" s="8">
        <v>110148</v>
      </c>
      <c r="Q45" s="8">
        <v>32</v>
      </c>
      <c r="R45" s="8">
        <v>54252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79</v>
      </c>
      <c r="Z45" s="7">
        <f t="shared" si="3"/>
        <v>164400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12</v>
      </c>
      <c r="AL45" s="12">
        <v>75500</v>
      </c>
      <c r="AM45" s="20">
        <f t="shared" si="4"/>
        <v>91</v>
      </c>
      <c r="AN45" s="20">
        <f t="shared" si="5"/>
        <v>239900</v>
      </c>
      <c r="AO45" s="12">
        <v>11</v>
      </c>
      <c r="AP45" s="12">
        <v>27600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91</v>
      </c>
      <c r="BL45" s="7">
        <f t="shared" si="8"/>
        <v>239900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>SUM(C49,E49)</f>
        <v>0</v>
      </c>
      <c r="H49" s="19">
        <f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>SUM(G49,I49,K49)</f>
        <v>0</v>
      </c>
      <c r="N49" s="7">
        <f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0</v>
      </c>
      <c r="Z49" s="7">
        <f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>SUM(M49,Y49,AA49,AC49,AE49,AG49,AI49,AK49)</f>
        <v>0</v>
      </c>
      <c r="AN49" s="20">
        <f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>SUM(AQ49,AY49,BA49,BC49,BE49,BG49)</f>
        <v>0</v>
      </c>
      <c r="BJ49" s="7">
        <f>SUM(AR49,AZ49,BB49,BD49,BF49,BH49)</f>
        <v>0</v>
      </c>
      <c r="BK49" s="7">
        <f>SUM(AM49,BI49)</f>
        <v>0</v>
      </c>
      <c r="BL49" s="7">
        <f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ref="G50:G51" si="9">SUM(C50,E50)</f>
        <v>0</v>
      </c>
      <c r="H50" s="19">
        <f t="shared" ref="H50:H51" si="10"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ref="M50:M51" si="11">SUM(G50,I50,K50)</f>
        <v>0</v>
      </c>
      <c r="N50" s="7">
        <f t="shared" ref="N50:N51" si="12"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ref="Y50:Y51" si="13">SUM(O50+Q50+S50+U50+W50)</f>
        <v>0</v>
      </c>
      <c r="Z50" s="7">
        <f t="shared" ref="Z50:Z51" si="14"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ref="AM50:AM51" si="15">SUM(M50,Y50,AA50,AC50,AE50,AG50,AI50,AK50)</f>
        <v>0</v>
      </c>
      <c r="AN50" s="20">
        <f t="shared" ref="AN50:AN51" si="16"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ref="AY50:AY51" si="17">SUM(AS50+AU50+AW50)</f>
        <v>0</v>
      </c>
      <c r="AZ50" s="7">
        <f t="shared" ref="AZ50:AZ51" si="18"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ref="BI50:BI51" si="19">SUM(AQ50,AY50,BA50,BC50,BE50,BG50)</f>
        <v>0</v>
      </c>
      <c r="BJ50" s="7">
        <f t="shared" ref="BJ50:BJ51" si="20">SUM(AR50,AZ50,BB50,BD50,BF50,BH50)</f>
        <v>0</v>
      </c>
      <c r="BK50" s="7">
        <f t="shared" ref="BK50:BK51" si="21">SUM(AM50,BI50)</f>
        <v>0</v>
      </c>
      <c r="BL50" s="7">
        <f t="shared" ref="BL50:BL51" si="22">SUM(AN50,BJ50)</f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338907</v>
      </c>
      <c r="D53" s="13">
        <f>SUM(D7:D52)</f>
        <v>19395770</v>
      </c>
      <c r="E53" s="13">
        <f>SUM(E7:E52)</f>
        <v>174261</v>
      </c>
      <c r="F53" s="13">
        <f>SUM(F7:F52)</f>
        <v>25162080</v>
      </c>
      <c r="G53" s="19">
        <f t="shared" si="0"/>
        <v>513168</v>
      </c>
      <c r="H53" s="19">
        <f t="shared" si="0"/>
        <v>44557850</v>
      </c>
      <c r="I53" s="13">
        <f>SUM(I7:I52)</f>
        <v>52573</v>
      </c>
      <c r="J53" s="13">
        <f>SUM(J7:J52)</f>
        <v>4193680</v>
      </c>
      <c r="K53" s="13">
        <f>SUM(K7:K52)</f>
        <v>48462</v>
      </c>
      <c r="L53" s="13">
        <f>SUM(L7:L52)</f>
        <v>3669270</v>
      </c>
      <c r="M53" s="7">
        <f t="shared" si="1"/>
        <v>614203</v>
      </c>
      <c r="N53" s="7">
        <f t="shared" si="1"/>
        <v>52420800</v>
      </c>
      <c r="O53" s="13">
        <f t="shared" ref="O53:X53" si="23">SUM(O7:O52)</f>
        <v>63830</v>
      </c>
      <c r="P53" s="13">
        <f t="shared" si="23"/>
        <v>9111147</v>
      </c>
      <c r="Q53" s="13">
        <f t="shared" si="23"/>
        <v>41291</v>
      </c>
      <c r="R53" s="13">
        <f t="shared" si="23"/>
        <v>4210084</v>
      </c>
      <c r="S53" s="13">
        <f t="shared" si="23"/>
        <v>0</v>
      </c>
      <c r="T53" s="13">
        <f t="shared" si="23"/>
        <v>0</v>
      </c>
      <c r="U53" s="13">
        <f t="shared" si="23"/>
        <v>0</v>
      </c>
      <c r="V53" s="13">
        <f t="shared" si="23"/>
        <v>0</v>
      </c>
      <c r="W53" s="13">
        <f t="shared" si="23"/>
        <v>0</v>
      </c>
      <c r="X53" s="13">
        <f t="shared" si="23"/>
        <v>0</v>
      </c>
      <c r="Y53" s="7">
        <f t="shared" si="2"/>
        <v>105121</v>
      </c>
      <c r="Z53" s="7">
        <f t="shared" si="3"/>
        <v>13321231</v>
      </c>
      <c r="AA53" s="13">
        <f t="shared" ref="AA53:AL53" si="24">SUM(AA7:AA52)</f>
        <v>28</v>
      </c>
      <c r="AB53" s="13">
        <f t="shared" si="24"/>
        <v>16000</v>
      </c>
      <c r="AC53" s="13">
        <f t="shared" si="24"/>
        <v>4739</v>
      </c>
      <c r="AD53" s="13">
        <f t="shared" si="24"/>
        <v>1682540</v>
      </c>
      <c r="AE53" s="13">
        <f t="shared" si="24"/>
        <v>21386</v>
      </c>
      <c r="AF53" s="13">
        <f t="shared" si="24"/>
        <v>15834184</v>
      </c>
      <c r="AG53" s="13">
        <f t="shared" si="24"/>
        <v>569</v>
      </c>
      <c r="AH53" s="13">
        <f t="shared" si="24"/>
        <v>501212</v>
      </c>
      <c r="AI53" s="13">
        <f t="shared" si="24"/>
        <v>397</v>
      </c>
      <c r="AJ53" s="13">
        <f t="shared" si="24"/>
        <v>334438</v>
      </c>
      <c r="AK53" s="13">
        <f t="shared" si="24"/>
        <v>10537</v>
      </c>
      <c r="AL53" s="13">
        <f t="shared" si="24"/>
        <v>2164326</v>
      </c>
      <c r="AM53" s="20">
        <f t="shared" si="4"/>
        <v>756980</v>
      </c>
      <c r="AN53" s="20">
        <f t="shared" si="4"/>
        <v>86274731</v>
      </c>
      <c r="AO53" s="13">
        <f t="shared" ref="AO53:AX53" si="25">SUM(AO7:AO52)</f>
        <v>90839</v>
      </c>
      <c r="AP53" s="13">
        <f t="shared" si="25"/>
        <v>9403335</v>
      </c>
      <c r="AQ53" s="13">
        <f t="shared" si="25"/>
        <v>2513</v>
      </c>
      <c r="AR53" s="13">
        <f t="shared" si="25"/>
        <v>657594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1119</v>
      </c>
      <c r="BB53" s="13">
        <f t="shared" si="26"/>
        <v>292164</v>
      </c>
      <c r="BC53" s="13">
        <f t="shared" si="26"/>
        <v>5821</v>
      </c>
      <c r="BD53" s="13">
        <f t="shared" si="26"/>
        <v>1242122</v>
      </c>
      <c r="BE53" s="13">
        <f t="shared" si="26"/>
        <v>13452</v>
      </c>
      <c r="BF53" s="13">
        <f t="shared" si="26"/>
        <v>2922640</v>
      </c>
      <c r="BG53" s="13">
        <f t="shared" si="26"/>
        <v>17623</v>
      </c>
      <c r="BH53" s="13">
        <f t="shared" si="26"/>
        <v>2228080</v>
      </c>
      <c r="BI53" s="7">
        <f t="shared" si="7"/>
        <v>40528</v>
      </c>
      <c r="BJ53" s="7">
        <f t="shared" si="7"/>
        <v>7342600</v>
      </c>
      <c r="BK53" s="7">
        <f t="shared" si="8"/>
        <v>797508</v>
      </c>
      <c r="BL53" s="7">
        <f t="shared" si="8"/>
        <v>93617331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.85546875" style="1" customWidth="1"/>
    <col min="5" max="5" width="10.140625" style="1" customWidth="1"/>
    <col min="6" max="6" width="13.42578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1.2851562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1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11.28515625" style="1" bestFit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/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50154</v>
      </c>
      <c r="D7" s="8">
        <v>3673013</v>
      </c>
      <c r="E7" s="8">
        <v>1397</v>
      </c>
      <c r="F7" s="8">
        <v>311378</v>
      </c>
      <c r="G7" s="19">
        <f>SUM(C7,E7)</f>
        <v>51551</v>
      </c>
      <c r="H7" s="19">
        <f>SUM(D7,F7)</f>
        <v>3984391</v>
      </c>
      <c r="I7" s="8">
        <v>55</v>
      </c>
      <c r="J7" s="8">
        <v>8533</v>
      </c>
      <c r="K7" s="8">
        <v>5965</v>
      </c>
      <c r="L7" s="8">
        <v>510417</v>
      </c>
      <c r="M7" s="7">
        <f>SUM(G7,I7,K7)</f>
        <v>57571</v>
      </c>
      <c r="N7" s="7">
        <f>SUM(H7,J7,L7)</f>
        <v>4503341</v>
      </c>
      <c r="O7" s="8">
        <v>1347</v>
      </c>
      <c r="P7" s="8">
        <v>498145</v>
      </c>
      <c r="Q7" s="8">
        <v>1078</v>
      </c>
      <c r="R7" s="8">
        <v>398517</v>
      </c>
      <c r="S7" s="8">
        <v>1887</v>
      </c>
      <c r="T7" s="8">
        <v>695137</v>
      </c>
      <c r="U7" s="8">
        <v>269</v>
      </c>
      <c r="V7" s="8">
        <v>99306</v>
      </c>
      <c r="W7" s="8">
        <v>809</v>
      </c>
      <c r="X7" s="8">
        <v>297952</v>
      </c>
      <c r="Y7" s="7">
        <f>SUM(O7+Q7+S7+U7+W7)</f>
        <v>5390</v>
      </c>
      <c r="Z7" s="7">
        <f>SUM(P7+R7+T7+V7+X7)</f>
        <v>1989057</v>
      </c>
      <c r="AA7" s="12">
        <v>59</v>
      </c>
      <c r="AB7" s="12">
        <v>19728</v>
      </c>
      <c r="AC7" s="12">
        <v>198</v>
      </c>
      <c r="AD7" s="12">
        <v>118369</v>
      </c>
      <c r="AE7" s="12">
        <v>918</v>
      </c>
      <c r="AF7" s="12">
        <v>295923</v>
      </c>
      <c r="AG7" s="12">
        <v>177</v>
      </c>
      <c r="AH7" s="12">
        <v>78913</v>
      </c>
      <c r="AI7" s="12">
        <v>147</v>
      </c>
      <c r="AJ7" s="12">
        <v>49321</v>
      </c>
      <c r="AK7" s="12">
        <v>1110</v>
      </c>
      <c r="AL7" s="12">
        <v>424156</v>
      </c>
      <c r="AM7" s="20">
        <f>SUM(M7,Y7,AA7,AC7,AE7,AG7,AI7,AK7)</f>
        <v>65570</v>
      </c>
      <c r="AN7" s="20">
        <f>SUM(N7,Z7,AB7,AD7,AF7,AH7,AJ7,AL7)</f>
        <v>7478808</v>
      </c>
      <c r="AO7" s="12">
        <v>30817</v>
      </c>
      <c r="AP7" s="12">
        <v>2611388</v>
      </c>
      <c r="AQ7" s="12">
        <v>524</v>
      </c>
      <c r="AR7" s="12">
        <v>60126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312</v>
      </c>
      <c r="BB7" s="8">
        <v>30063</v>
      </c>
      <c r="BC7" s="8">
        <v>312</v>
      </c>
      <c r="BD7" s="8">
        <v>30063</v>
      </c>
      <c r="BE7" s="8">
        <v>4180</v>
      </c>
      <c r="BF7" s="8">
        <v>402842</v>
      </c>
      <c r="BG7" s="8">
        <v>808</v>
      </c>
      <c r="BH7" s="8">
        <v>78163</v>
      </c>
      <c r="BI7" s="7">
        <f>SUM(AQ7,AY7,BA7,BC7,BE7,BG7)</f>
        <v>6136</v>
      </c>
      <c r="BJ7" s="7">
        <f>SUM(AR7,AZ7,BB7,BD7,BF7,BH7)</f>
        <v>601257</v>
      </c>
      <c r="BK7" s="7">
        <f>SUM(AM7,BI7)</f>
        <v>71706</v>
      </c>
      <c r="BL7" s="7">
        <f>SUM(AN7,BJ7)</f>
        <v>8080065</v>
      </c>
    </row>
    <row r="8" spans="1:64" ht="20.25" x14ac:dyDescent="0.4">
      <c r="A8" s="14">
        <v>2</v>
      </c>
      <c r="B8" s="15" t="s">
        <v>44</v>
      </c>
      <c r="C8" s="8">
        <v>28833</v>
      </c>
      <c r="D8" s="8">
        <v>2111576</v>
      </c>
      <c r="E8" s="8">
        <v>218</v>
      </c>
      <c r="F8" s="8">
        <v>277363</v>
      </c>
      <c r="G8" s="19">
        <f t="shared" ref="G8:H53" si="0">SUM(C8,E8)</f>
        <v>29051</v>
      </c>
      <c r="H8" s="19">
        <f t="shared" si="0"/>
        <v>2388939</v>
      </c>
      <c r="I8" s="8">
        <v>49</v>
      </c>
      <c r="J8" s="8">
        <v>7601</v>
      </c>
      <c r="K8" s="8">
        <v>5314</v>
      </c>
      <c r="L8" s="8">
        <v>454659</v>
      </c>
      <c r="M8" s="7">
        <f t="shared" ref="M8:N53" si="1">SUM(G8,I8,K8)</f>
        <v>34414</v>
      </c>
      <c r="N8" s="7">
        <f t="shared" si="1"/>
        <v>2851199</v>
      </c>
      <c r="O8" s="8">
        <v>1213</v>
      </c>
      <c r="P8" s="8">
        <v>448523</v>
      </c>
      <c r="Q8" s="8">
        <v>970</v>
      </c>
      <c r="R8" s="8">
        <v>358818</v>
      </c>
      <c r="S8" s="8">
        <v>1698</v>
      </c>
      <c r="T8" s="8">
        <v>625893</v>
      </c>
      <c r="U8" s="8">
        <v>243</v>
      </c>
      <c r="V8" s="8">
        <v>89414</v>
      </c>
      <c r="W8" s="8">
        <v>728</v>
      </c>
      <c r="X8" s="8">
        <v>268271</v>
      </c>
      <c r="Y8" s="7">
        <f t="shared" ref="Y8:Y53" si="2">SUM(O8+Q8+S8+U8+W8)</f>
        <v>4852</v>
      </c>
      <c r="Z8" s="7">
        <f t="shared" ref="Z8:Z53" si="3">SUM(P8+R8+T8+V8+X8)</f>
        <v>1790919</v>
      </c>
      <c r="AA8" s="12">
        <v>53</v>
      </c>
      <c r="AB8" s="12">
        <v>17763</v>
      </c>
      <c r="AC8" s="12">
        <v>116</v>
      </c>
      <c r="AD8" s="12">
        <v>106578</v>
      </c>
      <c r="AE8" s="12">
        <v>790</v>
      </c>
      <c r="AF8" s="12">
        <v>266444</v>
      </c>
      <c r="AG8" s="12">
        <v>119</v>
      </c>
      <c r="AH8" s="12">
        <v>71052</v>
      </c>
      <c r="AI8" s="12">
        <v>132</v>
      </c>
      <c r="AJ8" s="12">
        <v>44407</v>
      </c>
      <c r="AK8" s="12">
        <v>1133</v>
      </c>
      <c r="AL8" s="12">
        <v>381904</v>
      </c>
      <c r="AM8" s="20">
        <f t="shared" ref="AM8:AN53" si="4">SUM(M8,Y8,AA8,AC8,AE8,AG8,AI8,AK8)</f>
        <v>41609</v>
      </c>
      <c r="AN8" s="20">
        <f t="shared" ref="AN8:AN52" si="5">SUM(N8+Z8+AB8+AD8+AF8+AH8+AJ8+AL8)</f>
        <v>5530266</v>
      </c>
      <c r="AO8" s="12">
        <v>27747</v>
      </c>
      <c r="AP8" s="12">
        <v>2351255</v>
      </c>
      <c r="AQ8" s="12">
        <v>234</v>
      </c>
      <c r="AR8" s="12">
        <v>54136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117</v>
      </c>
      <c r="BB8" s="8">
        <v>27068</v>
      </c>
      <c r="BC8" s="8">
        <v>217</v>
      </c>
      <c r="BD8" s="8">
        <v>27068</v>
      </c>
      <c r="BE8" s="8">
        <v>1568</v>
      </c>
      <c r="BF8" s="8">
        <v>362713</v>
      </c>
      <c r="BG8" s="8">
        <v>304</v>
      </c>
      <c r="BH8" s="8">
        <v>70377</v>
      </c>
      <c r="BI8" s="7">
        <f t="shared" ref="BI8:BJ53" si="7">SUM(AQ8,AY8,BA8,BC8,BE8,BG8)</f>
        <v>2440</v>
      </c>
      <c r="BJ8" s="7">
        <f t="shared" si="7"/>
        <v>541362</v>
      </c>
      <c r="BK8" s="7">
        <f t="shared" ref="BK8:BL53" si="8">SUM(AM8,BI8)</f>
        <v>44049</v>
      </c>
      <c r="BL8" s="7">
        <f t="shared" si="8"/>
        <v>6071628</v>
      </c>
    </row>
    <row r="9" spans="1:64" ht="20.25" x14ac:dyDescent="0.4">
      <c r="A9" s="14">
        <v>3</v>
      </c>
      <c r="B9" s="15" t="s">
        <v>45</v>
      </c>
      <c r="C9" s="8">
        <v>10222</v>
      </c>
      <c r="D9" s="8">
        <v>748605</v>
      </c>
      <c r="E9" s="8">
        <v>79</v>
      </c>
      <c r="F9" s="8">
        <v>101295</v>
      </c>
      <c r="G9" s="19">
        <f t="shared" si="0"/>
        <v>10301</v>
      </c>
      <c r="H9" s="19">
        <f t="shared" si="0"/>
        <v>849900</v>
      </c>
      <c r="I9" s="8">
        <v>18</v>
      </c>
      <c r="J9" s="8">
        <v>2776</v>
      </c>
      <c r="K9" s="8">
        <v>1941</v>
      </c>
      <c r="L9" s="8">
        <v>166045</v>
      </c>
      <c r="M9" s="7">
        <f t="shared" si="1"/>
        <v>12260</v>
      </c>
      <c r="N9" s="7">
        <f t="shared" si="1"/>
        <v>1018721</v>
      </c>
      <c r="O9" s="8">
        <v>438</v>
      </c>
      <c r="P9" s="8">
        <v>162053</v>
      </c>
      <c r="Q9" s="8">
        <v>351</v>
      </c>
      <c r="R9" s="8">
        <v>129642</v>
      </c>
      <c r="S9" s="8">
        <v>613</v>
      </c>
      <c r="T9" s="8">
        <v>226136</v>
      </c>
      <c r="U9" s="8">
        <v>87</v>
      </c>
      <c r="V9" s="8">
        <v>32305</v>
      </c>
      <c r="W9" s="8">
        <v>263</v>
      </c>
      <c r="X9" s="8">
        <v>96927</v>
      </c>
      <c r="Y9" s="7">
        <f t="shared" si="2"/>
        <v>1752</v>
      </c>
      <c r="Z9" s="7">
        <f t="shared" si="3"/>
        <v>647063</v>
      </c>
      <c r="AA9" s="12">
        <v>19</v>
      </c>
      <c r="AB9" s="12">
        <v>6417</v>
      </c>
      <c r="AC9" s="12">
        <v>114</v>
      </c>
      <c r="AD9" s="12">
        <v>38507</v>
      </c>
      <c r="AE9" s="12">
        <v>326</v>
      </c>
      <c r="AF9" s="12">
        <v>96268</v>
      </c>
      <c r="AG9" s="12">
        <v>77</v>
      </c>
      <c r="AH9" s="12">
        <v>25672</v>
      </c>
      <c r="AI9" s="12">
        <v>47</v>
      </c>
      <c r="AJ9" s="12">
        <v>16045</v>
      </c>
      <c r="AK9" s="12">
        <v>410</v>
      </c>
      <c r="AL9" s="12">
        <v>137983</v>
      </c>
      <c r="AM9" s="20">
        <f t="shared" si="4"/>
        <v>15005</v>
      </c>
      <c r="AN9" s="20">
        <f t="shared" si="5"/>
        <v>1986676</v>
      </c>
      <c r="AO9" s="12">
        <v>10025</v>
      </c>
      <c r="AP9" s="12">
        <v>849518</v>
      </c>
      <c r="AQ9" s="12">
        <v>18</v>
      </c>
      <c r="AR9" s="12">
        <v>19560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9</v>
      </c>
      <c r="BB9" s="8">
        <v>9780</v>
      </c>
      <c r="BC9" s="8">
        <v>9</v>
      </c>
      <c r="BD9" s="8">
        <v>9780</v>
      </c>
      <c r="BE9" s="8">
        <v>120</v>
      </c>
      <c r="BF9" s="8">
        <v>131050</v>
      </c>
      <c r="BG9" s="8">
        <v>23</v>
      </c>
      <c r="BH9" s="8">
        <v>25428</v>
      </c>
      <c r="BI9" s="7">
        <f t="shared" si="7"/>
        <v>179</v>
      </c>
      <c r="BJ9" s="7">
        <f t="shared" si="7"/>
        <v>195598</v>
      </c>
      <c r="BK9" s="7">
        <f t="shared" si="8"/>
        <v>15184</v>
      </c>
      <c r="BL9" s="7">
        <f t="shared" si="8"/>
        <v>2182274</v>
      </c>
    </row>
    <row r="10" spans="1:64" ht="20.25" x14ac:dyDescent="0.4">
      <c r="A10" s="14">
        <v>4</v>
      </c>
      <c r="B10" s="15" t="s">
        <v>46</v>
      </c>
      <c r="C10" s="9">
        <v>6157</v>
      </c>
      <c r="D10" s="9">
        <v>450906</v>
      </c>
      <c r="E10" s="9">
        <v>59</v>
      </c>
      <c r="F10" s="9">
        <v>75372</v>
      </c>
      <c r="G10" s="19">
        <f t="shared" si="0"/>
        <v>6216</v>
      </c>
      <c r="H10" s="19">
        <f t="shared" si="0"/>
        <v>526278</v>
      </c>
      <c r="I10" s="9">
        <v>13</v>
      </c>
      <c r="J10" s="9">
        <v>2066</v>
      </c>
      <c r="K10" s="9">
        <v>1444</v>
      </c>
      <c r="L10" s="9">
        <v>123551</v>
      </c>
      <c r="M10" s="7">
        <f t="shared" si="1"/>
        <v>7673</v>
      </c>
      <c r="N10" s="7">
        <f t="shared" si="1"/>
        <v>651895</v>
      </c>
      <c r="O10" s="9">
        <v>326</v>
      </c>
      <c r="P10" s="9">
        <v>120581</v>
      </c>
      <c r="Q10" s="9">
        <v>261</v>
      </c>
      <c r="R10" s="9">
        <v>96464</v>
      </c>
      <c r="S10" s="9">
        <v>457</v>
      </c>
      <c r="T10" s="9">
        <v>168265</v>
      </c>
      <c r="U10" s="9">
        <v>65</v>
      </c>
      <c r="V10" s="9">
        <v>24038</v>
      </c>
      <c r="W10" s="9">
        <v>196</v>
      </c>
      <c r="X10" s="9">
        <v>72123</v>
      </c>
      <c r="Y10" s="7">
        <f t="shared" si="2"/>
        <v>1305</v>
      </c>
      <c r="Z10" s="7">
        <f t="shared" si="3"/>
        <v>481471</v>
      </c>
      <c r="AA10" s="12">
        <v>14</v>
      </c>
      <c r="AB10" s="12">
        <v>4775</v>
      </c>
      <c r="AC10" s="12">
        <v>85</v>
      </c>
      <c r="AD10" s="12">
        <v>28652</v>
      </c>
      <c r="AE10" s="12">
        <v>232</v>
      </c>
      <c r="AF10" s="12">
        <v>71631</v>
      </c>
      <c r="AG10" s="12">
        <v>57</v>
      </c>
      <c r="AH10" s="12">
        <v>19102</v>
      </c>
      <c r="AI10" s="12">
        <v>35</v>
      </c>
      <c r="AJ10" s="12">
        <v>11938</v>
      </c>
      <c r="AK10" s="12">
        <v>305</v>
      </c>
      <c r="AL10" s="12">
        <v>102671</v>
      </c>
      <c r="AM10" s="20">
        <f t="shared" si="4"/>
        <v>9706</v>
      </c>
      <c r="AN10" s="20">
        <f t="shared" si="5"/>
        <v>1372135</v>
      </c>
      <c r="AO10" s="12">
        <v>7460</v>
      </c>
      <c r="AP10" s="12">
        <v>632112</v>
      </c>
      <c r="AQ10" s="12">
        <v>8</v>
      </c>
      <c r="AR10" s="12">
        <v>14554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4</v>
      </c>
      <c r="BB10" s="9">
        <v>7277</v>
      </c>
      <c r="BC10" s="9">
        <v>4</v>
      </c>
      <c r="BD10" s="9">
        <v>7277</v>
      </c>
      <c r="BE10" s="9">
        <v>54</v>
      </c>
      <c r="BF10" s="9">
        <v>97512</v>
      </c>
      <c r="BG10" s="9">
        <v>10</v>
      </c>
      <c r="BH10" s="9">
        <v>18920</v>
      </c>
      <c r="BI10" s="7">
        <f t="shared" si="7"/>
        <v>80</v>
      </c>
      <c r="BJ10" s="7">
        <f t="shared" si="7"/>
        <v>145540</v>
      </c>
      <c r="BK10" s="7">
        <f t="shared" si="8"/>
        <v>9786</v>
      </c>
      <c r="BL10" s="7">
        <f t="shared" si="8"/>
        <v>1517675</v>
      </c>
    </row>
    <row r="11" spans="1:64" ht="20.25" x14ac:dyDescent="0.4">
      <c r="A11" s="14">
        <v>5</v>
      </c>
      <c r="B11" s="15" t="s">
        <v>47</v>
      </c>
      <c r="C11" s="8">
        <v>316</v>
      </c>
      <c r="D11" s="8">
        <v>23142</v>
      </c>
      <c r="E11" s="8">
        <v>1</v>
      </c>
      <c r="F11" s="8">
        <v>300</v>
      </c>
      <c r="G11" s="19">
        <f t="shared" si="0"/>
        <v>317</v>
      </c>
      <c r="H11" s="19">
        <f t="shared" si="0"/>
        <v>23442</v>
      </c>
      <c r="I11" s="8">
        <v>0</v>
      </c>
      <c r="J11" s="8">
        <v>8</v>
      </c>
      <c r="K11" s="8">
        <v>6</v>
      </c>
      <c r="L11" s="8">
        <v>491</v>
      </c>
      <c r="M11" s="7">
        <f t="shared" si="1"/>
        <v>323</v>
      </c>
      <c r="N11" s="7">
        <f t="shared" si="1"/>
        <v>23941</v>
      </c>
      <c r="O11" s="8">
        <v>2</v>
      </c>
      <c r="P11" s="8">
        <v>590</v>
      </c>
      <c r="Q11" s="8">
        <v>1</v>
      </c>
      <c r="R11" s="8">
        <v>473</v>
      </c>
      <c r="S11" s="8">
        <v>2</v>
      </c>
      <c r="T11" s="8">
        <v>824</v>
      </c>
      <c r="U11" s="8">
        <v>0</v>
      </c>
      <c r="V11" s="8">
        <v>117</v>
      </c>
      <c r="W11" s="8">
        <v>1</v>
      </c>
      <c r="X11" s="8">
        <v>353</v>
      </c>
      <c r="Y11" s="7">
        <f t="shared" si="2"/>
        <v>6</v>
      </c>
      <c r="Z11" s="7">
        <f t="shared" si="3"/>
        <v>2357</v>
      </c>
      <c r="AA11" s="12">
        <v>1</v>
      </c>
      <c r="AB11" s="12">
        <v>19</v>
      </c>
      <c r="AC11" s="12">
        <v>1</v>
      </c>
      <c r="AD11" s="12">
        <v>114</v>
      </c>
      <c r="AE11" s="12">
        <v>1</v>
      </c>
      <c r="AF11" s="12">
        <v>285</v>
      </c>
      <c r="AG11" s="12">
        <v>0</v>
      </c>
      <c r="AH11" s="12">
        <v>76</v>
      </c>
      <c r="AI11" s="12">
        <v>0</v>
      </c>
      <c r="AJ11" s="12">
        <v>47</v>
      </c>
      <c r="AK11" s="12">
        <v>1</v>
      </c>
      <c r="AL11" s="12">
        <v>408</v>
      </c>
      <c r="AM11" s="20">
        <f t="shared" si="4"/>
        <v>333</v>
      </c>
      <c r="AN11" s="20">
        <f t="shared" si="5"/>
        <v>27247</v>
      </c>
      <c r="AO11" s="12">
        <v>30</v>
      </c>
      <c r="AP11" s="12">
        <v>2513</v>
      </c>
      <c r="AQ11" s="12">
        <v>2</v>
      </c>
      <c r="AR11" s="12">
        <v>58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</v>
      </c>
      <c r="BB11" s="8">
        <v>29</v>
      </c>
      <c r="BC11" s="8">
        <v>1</v>
      </c>
      <c r="BD11" s="8">
        <v>29</v>
      </c>
      <c r="BE11" s="8">
        <v>15</v>
      </c>
      <c r="BF11" s="8">
        <v>388</v>
      </c>
      <c r="BG11" s="8">
        <v>3</v>
      </c>
      <c r="BH11" s="8">
        <v>75</v>
      </c>
      <c r="BI11" s="7">
        <f t="shared" si="7"/>
        <v>22</v>
      </c>
      <c r="BJ11" s="7">
        <f t="shared" si="7"/>
        <v>579</v>
      </c>
      <c r="BK11" s="7">
        <f t="shared" si="8"/>
        <v>355</v>
      </c>
      <c r="BL11" s="7">
        <f t="shared" si="8"/>
        <v>27826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1921</v>
      </c>
      <c r="D13" s="8">
        <v>140684</v>
      </c>
      <c r="E13" s="8">
        <v>14</v>
      </c>
      <c r="F13" s="8">
        <v>18281</v>
      </c>
      <c r="G13" s="19">
        <f t="shared" si="0"/>
        <v>1935</v>
      </c>
      <c r="H13" s="19">
        <f t="shared" si="0"/>
        <v>158965</v>
      </c>
      <c r="I13" s="8">
        <v>3</v>
      </c>
      <c r="J13" s="8">
        <v>501</v>
      </c>
      <c r="K13" s="8">
        <v>350</v>
      </c>
      <c r="L13" s="8">
        <v>29967</v>
      </c>
      <c r="M13" s="7">
        <f t="shared" si="1"/>
        <v>2288</v>
      </c>
      <c r="N13" s="7">
        <f t="shared" si="1"/>
        <v>189433</v>
      </c>
      <c r="O13" s="8">
        <v>79</v>
      </c>
      <c r="P13" s="8">
        <v>29246</v>
      </c>
      <c r="Q13" s="8">
        <v>63</v>
      </c>
      <c r="R13" s="8">
        <v>23396</v>
      </c>
      <c r="S13" s="8">
        <v>111</v>
      </c>
      <c r="T13" s="8">
        <v>40812</v>
      </c>
      <c r="U13" s="8">
        <v>16</v>
      </c>
      <c r="V13" s="8">
        <v>5830</v>
      </c>
      <c r="W13" s="8">
        <v>47</v>
      </c>
      <c r="X13" s="8">
        <v>17493</v>
      </c>
      <c r="Y13" s="7">
        <f t="shared" si="2"/>
        <v>316</v>
      </c>
      <c r="Z13" s="7">
        <f t="shared" si="3"/>
        <v>116777</v>
      </c>
      <c r="AA13" s="12">
        <v>3</v>
      </c>
      <c r="AB13" s="12">
        <v>1158</v>
      </c>
      <c r="AC13" s="12">
        <v>21</v>
      </c>
      <c r="AD13" s="12">
        <v>6949</v>
      </c>
      <c r="AE13" s="12">
        <v>52</v>
      </c>
      <c r="AF13" s="12">
        <v>17374</v>
      </c>
      <c r="AG13" s="12">
        <v>14</v>
      </c>
      <c r="AH13" s="12">
        <v>4633</v>
      </c>
      <c r="AI13" s="12">
        <v>9</v>
      </c>
      <c r="AJ13" s="12">
        <v>2896</v>
      </c>
      <c r="AK13" s="12">
        <v>74</v>
      </c>
      <c r="AL13" s="12">
        <v>24902</v>
      </c>
      <c r="AM13" s="20">
        <f t="shared" si="4"/>
        <v>2777</v>
      </c>
      <c r="AN13" s="20">
        <f t="shared" si="5"/>
        <v>364122</v>
      </c>
      <c r="AO13" s="12">
        <v>1809</v>
      </c>
      <c r="AP13" s="12">
        <v>153315</v>
      </c>
      <c r="AQ13" s="12">
        <v>20</v>
      </c>
      <c r="AR13" s="12">
        <v>3530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10</v>
      </c>
      <c r="BB13" s="8">
        <v>1765</v>
      </c>
      <c r="BC13" s="8">
        <v>10</v>
      </c>
      <c r="BD13" s="8">
        <v>1765</v>
      </c>
      <c r="BE13" s="8">
        <v>133</v>
      </c>
      <c r="BF13" s="8">
        <v>23651</v>
      </c>
      <c r="BG13" s="8">
        <v>26</v>
      </c>
      <c r="BH13" s="8">
        <v>4589</v>
      </c>
      <c r="BI13" s="7">
        <f t="shared" si="7"/>
        <v>199</v>
      </c>
      <c r="BJ13" s="7">
        <f t="shared" si="7"/>
        <v>35300</v>
      </c>
      <c r="BK13" s="7">
        <f t="shared" si="8"/>
        <v>2976</v>
      </c>
      <c r="BL13" s="7">
        <f t="shared" si="8"/>
        <v>399422</v>
      </c>
    </row>
    <row r="14" spans="1:64" ht="20.25" x14ac:dyDescent="0.4">
      <c r="A14" s="14">
        <v>8</v>
      </c>
      <c r="B14" s="15" t="s">
        <v>50</v>
      </c>
      <c r="C14" s="8">
        <v>1811</v>
      </c>
      <c r="D14" s="8">
        <v>132628</v>
      </c>
      <c r="E14" s="8">
        <v>2</v>
      </c>
      <c r="F14" s="8">
        <v>2997</v>
      </c>
      <c r="G14" s="19">
        <f t="shared" si="0"/>
        <v>1813</v>
      </c>
      <c r="H14" s="19">
        <f t="shared" si="0"/>
        <v>135625</v>
      </c>
      <c r="I14" s="8">
        <v>1</v>
      </c>
      <c r="J14" s="8">
        <v>82</v>
      </c>
      <c r="K14" s="8">
        <v>57</v>
      </c>
      <c r="L14" s="8">
        <v>4913</v>
      </c>
      <c r="M14" s="7">
        <f t="shared" si="1"/>
        <v>1871</v>
      </c>
      <c r="N14" s="7">
        <f t="shared" si="1"/>
        <v>140620</v>
      </c>
      <c r="O14" s="8">
        <v>13</v>
      </c>
      <c r="P14" s="8">
        <v>4795</v>
      </c>
      <c r="Q14" s="8">
        <v>10</v>
      </c>
      <c r="R14" s="8">
        <v>3835</v>
      </c>
      <c r="S14" s="8">
        <v>18</v>
      </c>
      <c r="T14" s="8">
        <v>6691</v>
      </c>
      <c r="U14" s="8">
        <v>3</v>
      </c>
      <c r="V14" s="8">
        <v>956</v>
      </c>
      <c r="W14" s="8">
        <v>8</v>
      </c>
      <c r="X14" s="8">
        <v>2867</v>
      </c>
      <c r="Y14" s="7">
        <f t="shared" si="2"/>
        <v>52</v>
      </c>
      <c r="Z14" s="7">
        <f t="shared" si="3"/>
        <v>19144</v>
      </c>
      <c r="AA14" s="12">
        <v>1</v>
      </c>
      <c r="AB14" s="12">
        <v>190</v>
      </c>
      <c r="AC14" s="12">
        <v>3</v>
      </c>
      <c r="AD14" s="12">
        <v>1139</v>
      </c>
      <c r="AE14" s="12">
        <v>8</v>
      </c>
      <c r="AF14" s="12">
        <v>2848</v>
      </c>
      <c r="AG14" s="12">
        <v>2</v>
      </c>
      <c r="AH14" s="12">
        <v>760</v>
      </c>
      <c r="AI14" s="12">
        <v>1</v>
      </c>
      <c r="AJ14" s="12">
        <v>475</v>
      </c>
      <c r="AK14" s="12">
        <v>12</v>
      </c>
      <c r="AL14" s="12">
        <v>4082</v>
      </c>
      <c r="AM14" s="20">
        <f t="shared" si="4"/>
        <v>1950</v>
      </c>
      <c r="AN14" s="20">
        <f t="shared" si="5"/>
        <v>169258</v>
      </c>
      <c r="AO14" s="12">
        <v>297</v>
      </c>
      <c r="AP14" s="12">
        <v>25134</v>
      </c>
      <c r="AQ14" s="12">
        <v>2</v>
      </c>
      <c r="AR14" s="12">
        <v>579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1</v>
      </c>
      <c r="BB14" s="8">
        <v>289</v>
      </c>
      <c r="BC14" s="8">
        <v>1</v>
      </c>
      <c r="BD14" s="8">
        <v>289</v>
      </c>
      <c r="BE14" s="8">
        <v>15</v>
      </c>
      <c r="BF14" s="8">
        <v>3877</v>
      </c>
      <c r="BG14" s="8">
        <v>3</v>
      </c>
      <c r="BH14" s="8">
        <v>752</v>
      </c>
      <c r="BI14" s="7">
        <f t="shared" si="7"/>
        <v>22</v>
      </c>
      <c r="BJ14" s="7">
        <f t="shared" si="7"/>
        <v>5786</v>
      </c>
      <c r="BK14" s="7">
        <f t="shared" si="8"/>
        <v>1972</v>
      </c>
      <c r="BL14" s="7">
        <f t="shared" si="8"/>
        <v>175044</v>
      </c>
    </row>
    <row r="15" spans="1:64" ht="20.25" x14ac:dyDescent="0.4">
      <c r="A15" s="14">
        <v>9</v>
      </c>
      <c r="B15" s="15" t="s">
        <v>51</v>
      </c>
      <c r="C15" s="8">
        <v>205</v>
      </c>
      <c r="D15" s="8">
        <v>15013</v>
      </c>
      <c r="E15" s="8">
        <v>10</v>
      </c>
      <c r="F15" s="8">
        <v>13336</v>
      </c>
      <c r="G15" s="19">
        <f t="shared" si="0"/>
        <v>215</v>
      </c>
      <c r="H15" s="19">
        <f t="shared" si="0"/>
        <v>28349</v>
      </c>
      <c r="I15" s="8">
        <v>2</v>
      </c>
      <c r="J15" s="8">
        <v>365</v>
      </c>
      <c r="K15" s="8">
        <v>256</v>
      </c>
      <c r="L15" s="8">
        <v>21861</v>
      </c>
      <c r="M15" s="7">
        <f t="shared" si="1"/>
        <v>473</v>
      </c>
      <c r="N15" s="7">
        <f t="shared" si="1"/>
        <v>50575</v>
      </c>
      <c r="O15" s="8">
        <v>58</v>
      </c>
      <c r="P15" s="8">
        <v>21336</v>
      </c>
      <c r="Q15" s="8">
        <v>46</v>
      </c>
      <c r="R15" s="8">
        <v>17069</v>
      </c>
      <c r="S15" s="8">
        <v>81</v>
      </c>
      <c r="T15" s="8">
        <v>29772</v>
      </c>
      <c r="U15" s="8">
        <v>12</v>
      </c>
      <c r="V15" s="8">
        <v>4253</v>
      </c>
      <c r="W15" s="8">
        <v>35</v>
      </c>
      <c r="X15" s="8">
        <v>12761</v>
      </c>
      <c r="Y15" s="7">
        <f t="shared" si="2"/>
        <v>232</v>
      </c>
      <c r="Z15" s="7">
        <f t="shared" si="3"/>
        <v>85191</v>
      </c>
      <c r="AA15" s="12">
        <v>3</v>
      </c>
      <c r="AB15" s="12">
        <v>845</v>
      </c>
      <c r="AC15" s="12">
        <v>15</v>
      </c>
      <c r="AD15" s="12">
        <v>5070</v>
      </c>
      <c r="AE15" s="12">
        <v>38</v>
      </c>
      <c r="AF15" s="12">
        <v>12674</v>
      </c>
      <c r="AG15" s="12">
        <v>10</v>
      </c>
      <c r="AH15" s="12">
        <v>3380</v>
      </c>
      <c r="AI15" s="12">
        <v>6</v>
      </c>
      <c r="AJ15" s="12">
        <v>2112</v>
      </c>
      <c r="AK15" s="12">
        <v>54</v>
      </c>
      <c r="AL15" s="12">
        <v>18166</v>
      </c>
      <c r="AM15" s="20">
        <f t="shared" si="4"/>
        <v>831</v>
      </c>
      <c r="AN15" s="20">
        <f t="shared" si="5"/>
        <v>178013</v>
      </c>
      <c r="AO15" s="12">
        <v>1320</v>
      </c>
      <c r="AP15" s="12">
        <v>111845</v>
      </c>
      <c r="AQ15" s="12">
        <v>9</v>
      </c>
      <c r="AR15" s="12">
        <v>2575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4</v>
      </c>
      <c r="BB15" s="8">
        <v>1288</v>
      </c>
      <c r="BC15" s="8">
        <v>4</v>
      </c>
      <c r="BD15" s="8">
        <v>1288</v>
      </c>
      <c r="BE15" s="8">
        <v>58</v>
      </c>
      <c r="BF15" s="8">
        <v>17254</v>
      </c>
      <c r="BG15" s="8">
        <v>11</v>
      </c>
      <c r="BH15" s="8">
        <v>3348</v>
      </c>
      <c r="BI15" s="7">
        <f t="shared" si="7"/>
        <v>86</v>
      </c>
      <c r="BJ15" s="7">
        <f t="shared" si="7"/>
        <v>25753</v>
      </c>
      <c r="BK15" s="7">
        <f t="shared" si="8"/>
        <v>917</v>
      </c>
      <c r="BL15" s="7">
        <f t="shared" si="8"/>
        <v>203766</v>
      </c>
    </row>
    <row r="16" spans="1:64" ht="20.25" x14ac:dyDescent="0.4">
      <c r="A16" s="14">
        <v>10</v>
      </c>
      <c r="B16" s="15" t="s">
        <v>52</v>
      </c>
      <c r="C16" s="8">
        <v>1395</v>
      </c>
      <c r="D16" s="8">
        <v>102162</v>
      </c>
      <c r="E16" s="8">
        <v>3</v>
      </c>
      <c r="F16" s="8">
        <v>3297</v>
      </c>
      <c r="G16" s="19">
        <f t="shared" si="0"/>
        <v>1398</v>
      </c>
      <c r="H16" s="19">
        <f t="shared" si="0"/>
        <v>105459</v>
      </c>
      <c r="I16" s="8">
        <v>1</v>
      </c>
      <c r="J16" s="8">
        <v>90</v>
      </c>
      <c r="K16" s="8">
        <v>63</v>
      </c>
      <c r="L16" s="8">
        <v>5404</v>
      </c>
      <c r="M16" s="7">
        <f t="shared" si="1"/>
        <v>1462</v>
      </c>
      <c r="N16" s="7">
        <f t="shared" si="1"/>
        <v>110953</v>
      </c>
      <c r="O16" s="8">
        <v>14</v>
      </c>
      <c r="P16" s="8">
        <v>5274</v>
      </c>
      <c r="Q16" s="8">
        <v>11</v>
      </c>
      <c r="R16" s="8">
        <v>4219</v>
      </c>
      <c r="S16" s="8">
        <v>20</v>
      </c>
      <c r="T16" s="8">
        <v>7360</v>
      </c>
      <c r="U16" s="8">
        <v>3</v>
      </c>
      <c r="V16" s="8">
        <v>1051</v>
      </c>
      <c r="W16" s="8">
        <v>9</v>
      </c>
      <c r="X16" s="8">
        <v>3154</v>
      </c>
      <c r="Y16" s="7">
        <f t="shared" si="2"/>
        <v>57</v>
      </c>
      <c r="Z16" s="7">
        <f t="shared" si="3"/>
        <v>21058</v>
      </c>
      <c r="AA16" s="12">
        <v>1</v>
      </c>
      <c r="AB16" s="12">
        <v>209</v>
      </c>
      <c r="AC16" s="12">
        <v>4</v>
      </c>
      <c r="AD16" s="12">
        <v>1253</v>
      </c>
      <c r="AE16" s="12">
        <v>9</v>
      </c>
      <c r="AF16" s="12">
        <v>3133</v>
      </c>
      <c r="AG16" s="12">
        <v>2</v>
      </c>
      <c r="AH16" s="12">
        <v>835</v>
      </c>
      <c r="AI16" s="12">
        <v>2</v>
      </c>
      <c r="AJ16" s="12">
        <v>522</v>
      </c>
      <c r="AK16" s="12">
        <v>13</v>
      </c>
      <c r="AL16" s="12">
        <v>4491</v>
      </c>
      <c r="AM16" s="20">
        <f t="shared" si="4"/>
        <v>1550</v>
      </c>
      <c r="AN16" s="20">
        <f t="shared" si="5"/>
        <v>142454</v>
      </c>
      <c r="AO16" s="12">
        <v>326</v>
      </c>
      <c r="AP16" s="12">
        <v>27647</v>
      </c>
      <c r="AQ16" s="12">
        <v>6</v>
      </c>
      <c r="AR16" s="12">
        <v>637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3</v>
      </c>
      <c r="BB16" s="8">
        <v>318</v>
      </c>
      <c r="BC16" s="8">
        <v>3</v>
      </c>
      <c r="BD16" s="8">
        <v>318</v>
      </c>
      <c r="BE16" s="8">
        <v>40</v>
      </c>
      <c r="BF16" s="8">
        <v>4265</v>
      </c>
      <c r="BG16" s="8">
        <v>8</v>
      </c>
      <c r="BH16" s="8">
        <v>828</v>
      </c>
      <c r="BI16" s="7">
        <f t="shared" si="7"/>
        <v>60</v>
      </c>
      <c r="BJ16" s="7">
        <f t="shared" si="7"/>
        <v>6366</v>
      </c>
      <c r="BK16" s="7">
        <f t="shared" si="8"/>
        <v>1610</v>
      </c>
      <c r="BL16" s="7">
        <f t="shared" si="8"/>
        <v>148820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139</v>
      </c>
      <c r="D19" s="8">
        <v>10180</v>
      </c>
      <c r="E19" s="8">
        <v>3</v>
      </c>
      <c r="F19" s="8">
        <v>4346</v>
      </c>
      <c r="G19" s="19">
        <f t="shared" si="0"/>
        <v>142</v>
      </c>
      <c r="H19" s="19">
        <f t="shared" si="0"/>
        <v>14526</v>
      </c>
      <c r="I19" s="8">
        <v>1</v>
      </c>
      <c r="J19" s="8">
        <v>119</v>
      </c>
      <c r="K19" s="8">
        <v>83</v>
      </c>
      <c r="L19" s="8">
        <v>7123</v>
      </c>
      <c r="M19" s="7">
        <f t="shared" si="1"/>
        <v>226</v>
      </c>
      <c r="N19" s="7">
        <f t="shared" si="1"/>
        <v>21768</v>
      </c>
      <c r="O19" s="8">
        <v>19</v>
      </c>
      <c r="P19" s="8">
        <v>6953</v>
      </c>
      <c r="Q19" s="8">
        <v>15</v>
      </c>
      <c r="R19" s="8">
        <v>5562</v>
      </c>
      <c r="S19" s="8">
        <v>26</v>
      </c>
      <c r="T19" s="8">
        <v>9702</v>
      </c>
      <c r="U19" s="8">
        <v>4</v>
      </c>
      <c r="V19" s="8">
        <v>1386</v>
      </c>
      <c r="W19" s="8">
        <v>11</v>
      </c>
      <c r="X19" s="8">
        <v>4158</v>
      </c>
      <c r="Y19" s="7">
        <f t="shared" si="2"/>
        <v>75</v>
      </c>
      <c r="Z19" s="7">
        <f t="shared" si="3"/>
        <v>27761</v>
      </c>
      <c r="AA19" s="12">
        <v>1</v>
      </c>
      <c r="AB19" s="12">
        <v>275</v>
      </c>
      <c r="AC19" s="12">
        <v>5</v>
      </c>
      <c r="AD19" s="12">
        <v>1652</v>
      </c>
      <c r="AE19" s="12">
        <v>12</v>
      </c>
      <c r="AF19" s="12">
        <v>4130</v>
      </c>
      <c r="AG19" s="12">
        <v>3</v>
      </c>
      <c r="AH19" s="12">
        <v>1101</v>
      </c>
      <c r="AI19" s="12">
        <v>2</v>
      </c>
      <c r="AJ19" s="12">
        <v>688</v>
      </c>
      <c r="AK19" s="12">
        <v>18</v>
      </c>
      <c r="AL19" s="12">
        <v>5919</v>
      </c>
      <c r="AM19" s="20">
        <f t="shared" si="4"/>
        <v>342</v>
      </c>
      <c r="AN19" s="20">
        <f t="shared" si="5"/>
        <v>63294</v>
      </c>
      <c r="AO19" s="12">
        <v>430</v>
      </c>
      <c r="AP19" s="12">
        <v>36444</v>
      </c>
      <c r="AQ19" s="12">
        <v>0</v>
      </c>
      <c r="AR19" s="12">
        <v>839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420</v>
      </c>
      <c r="BC19" s="8">
        <v>0</v>
      </c>
      <c r="BD19" s="8">
        <v>420</v>
      </c>
      <c r="BE19" s="8">
        <v>1</v>
      </c>
      <c r="BF19" s="8">
        <v>5622</v>
      </c>
      <c r="BG19" s="8">
        <v>0</v>
      </c>
      <c r="BH19" s="8">
        <v>1091</v>
      </c>
      <c r="BI19" s="7">
        <f t="shared" si="7"/>
        <v>1</v>
      </c>
      <c r="BJ19" s="7">
        <f t="shared" si="7"/>
        <v>8392</v>
      </c>
      <c r="BK19" s="7">
        <f t="shared" si="8"/>
        <v>343</v>
      </c>
      <c r="BL19" s="7">
        <f t="shared" si="8"/>
        <v>71686</v>
      </c>
    </row>
    <row r="20" spans="1:64" ht="20.25" x14ac:dyDescent="0.4">
      <c r="A20" s="14">
        <v>14</v>
      </c>
      <c r="B20" s="15" t="s">
        <v>56</v>
      </c>
      <c r="C20" s="8">
        <v>1519</v>
      </c>
      <c r="D20" s="8">
        <v>111244</v>
      </c>
      <c r="E20" s="8">
        <v>16</v>
      </c>
      <c r="F20" s="8">
        <v>20379</v>
      </c>
      <c r="G20" s="19">
        <f t="shared" si="0"/>
        <v>1535</v>
      </c>
      <c r="H20" s="19">
        <f t="shared" si="0"/>
        <v>131623</v>
      </c>
      <c r="I20" s="8">
        <v>4</v>
      </c>
      <c r="J20" s="8">
        <v>558</v>
      </c>
      <c r="K20" s="8">
        <v>390</v>
      </c>
      <c r="L20" s="8">
        <v>33406</v>
      </c>
      <c r="M20" s="7">
        <f t="shared" si="1"/>
        <v>1929</v>
      </c>
      <c r="N20" s="7">
        <f t="shared" si="1"/>
        <v>165587</v>
      </c>
      <c r="O20" s="8">
        <v>88</v>
      </c>
      <c r="P20" s="8">
        <v>32604</v>
      </c>
      <c r="Q20" s="8">
        <v>71</v>
      </c>
      <c r="R20" s="8">
        <v>26082</v>
      </c>
      <c r="S20" s="8">
        <v>123</v>
      </c>
      <c r="T20" s="8">
        <v>45495</v>
      </c>
      <c r="U20" s="8">
        <v>18</v>
      </c>
      <c r="V20" s="8">
        <v>6500</v>
      </c>
      <c r="W20" s="8">
        <v>53</v>
      </c>
      <c r="X20" s="8">
        <v>19500</v>
      </c>
      <c r="Y20" s="7">
        <f t="shared" si="2"/>
        <v>353</v>
      </c>
      <c r="Z20" s="7">
        <f t="shared" si="3"/>
        <v>130181</v>
      </c>
      <c r="AA20" s="12">
        <v>4</v>
      </c>
      <c r="AB20" s="12">
        <v>1291</v>
      </c>
      <c r="AC20" s="12">
        <v>23</v>
      </c>
      <c r="AD20" s="12">
        <v>7747</v>
      </c>
      <c r="AE20" s="12">
        <v>57</v>
      </c>
      <c r="AF20" s="12">
        <v>19367</v>
      </c>
      <c r="AG20" s="12">
        <v>15</v>
      </c>
      <c r="AH20" s="12">
        <v>5165</v>
      </c>
      <c r="AI20" s="12">
        <v>10</v>
      </c>
      <c r="AJ20" s="12">
        <v>3228</v>
      </c>
      <c r="AK20" s="12">
        <v>82</v>
      </c>
      <c r="AL20" s="12">
        <v>27760</v>
      </c>
      <c r="AM20" s="20">
        <f t="shared" si="4"/>
        <v>2473</v>
      </c>
      <c r="AN20" s="20">
        <f t="shared" si="5"/>
        <v>360326</v>
      </c>
      <c r="AO20" s="12">
        <v>2017</v>
      </c>
      <c r="AP20" s="12">
        <v>170909</v>
      </c>
      <c r="AQ20" s="12">
        <v>21</v>
      </c>
      <c r="AR20" s="12">
        <v>3935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11</v>
      </c>
      <c r="BB20" s="8">
        <v>1968</v>
      </c>
      <c r="BC20" s="8">
        <v>11</v>
      </c>
      <c r="BD20" s="8">
        <v>1968</v>
      </c>
      <c r="BE20" s="8">
        <v>143</v>
      </c>
      <c r="BF20" s="8">
        <v>26365</v>
      </c>
      <c r="BG20" s="8">
        <v>28</v>
      </c>
      <c r="BH20" s="8">
        <v>5116</v>
      </c>
      <c r="BI20" s="7">
        <f t="shared" si="7"/>
        <v>214</v>
      </c>
      <c r="BJ20" s="7">
        <f t="shared" si="7"/>
        <v>39352</v>
      </c>
      <c r="BK20" s="7">
        <f t="shared" si="8"/>
        <v>2687</v>
      </c>
      <c r="BL20" s="7">
        <f t="shared" si="8"/>
        <v>399678</v>
      </c>
    </row>
    <row r="21" spans="1:64" ht="20.25" x14ac:dyDescent="0.4">
      <c r="A21" s="14">
        <v>15</v>
      </c>
      <c r="B21" s="15" t="s">
        <v>57</v>
      </c>
      <c r="C21" s="8">
        <v>176</v>
      </c>
      <c r="D21" s="8">
        <v>12889</v>
      </c>
      <c r="E21" s="8">
        <v>9</v>
      </c>
      <c r="F21" s="8">
        <v>11988</v>
      </c>
      <c r="G21" s="19">
        <f t="shared" si="0"/>
        <v>185</v>
      </c>
      <c r="H21" s="19">
        <f t="shared" si="0"/>
        <v>24877</v>
      </c>
      <c r="I21" s="8">
        <v>2</v>
      </c>
      <c r="J21" s="8">
        <v>329</v>
      </c>
      <c r="K21" s="8">
        <v>230</v>
      </c>
      <c r="L21" s="8">
        <v>19650</v>
      </c>
      <c r="M21" s="7">
        <f t="shared" si="1"/>
        <v>417</v>
      </c>
      <c r="N21" s="7">
        <f t="shared" si="1"/>
        <v>44856</v>
      </c>
      <c r="O21" s="8">
        <v>52</v>
      </c>
      <c r="P21" s="8">
        <v>19177</v>
      </c>
      <c r="Q21" s="8">
        <v>41</v>
      </c>
      <c r="R21" s="8">
        <v>15342</v>
      </c>
      <c r="S21" s="8">
        <v>73</v>
      </c>
      <c r="T21" s="8">
        <v>26762</v>
      </c>
      <c r="U21" s="8">
        <v>10</v>
      </c>
      <c r="V21" s="8">
        <v>3823</v>
      </c>
      <c r="W21" s="8">
        <v>31</v>
      </c>
      <c r="X21" s="8">
        <v>11471</v>
      </c>
      <c r="Y21" s="7">
        <f t="shared" si="2"/>
        <v>207</v>
      </c>
      <c r="Z21" s="7">
        <f t="shared" si="3"/>
        <v>76575</v>
      </c>
      <c r="AA21" s="12">
        <v>2</v>
      </c>
      <c r="AB21" s="12">
        <v>760</v>
      </c>
      <c r="AC21" s="12">
        <v>14</v>
      </c>
      <c r="AD21" s="12">
        <v>4557</v>
      </c>
      <c r="AE21" s="12">
        <v>34</v>
      </c>
      <c r="AF21" s="12">
        <v>11393</v>
      </c>
      <c r="AG21" s="12">
        <v>9</v>
      </c>
      <c r="AH21" s="12">
        <v>3038</v>
      </c>
      <c r="AI21" s="12">
        <v>6</v>
      </c>
      <c r="AJ21" s="12">
        <v>1899</v>
      </c>
      <c r="AK21" s="12">
        <v>48</v>
      </c>
      <c r="AL21" s="12">
        <v>16329</v>
      </c>
      <c r="AM21" s="20">
        <f t="shared" si="4"/>
        <v>737</v>
      </c>
      <c r="AN21" s="20">
        <f t="shared" si="5"/>
        <v>159407</v>
      </c>
      <c r="AO21" s="12">
        <v>1186</v>
      </c>
      <c r="AP21" s="12">
        <v>100535</v>
      </c>
      <c r="AQ21" s="12">
        <v>1</v>
      </c>
      <c r="AR21" s="12">
        <v>2315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1</v>
      </c>
      <c r="BB21" s="8">
        <v>1157</v>
      </c>
      <c r="BC21" s="8">
        <v>1</v>
      </c>
      <c r="BD21" s="8">
        <v>1157</v>
      </c>
      <c r="BE21" s="8">
        <v>7</v>
      </c>
      <c r="BF21" s="8">
        <v>15509</v>
      </c>
      <c r="BG21" s="8">
        <v>1</v>
      </c>
      <c r="BH21" s="8">
        <v>3009</v>
      </c>
      <c r="BI21" s="7">
        <f t="shared" si="7"/>
        <v>11</v>
      </c>
      <c r="BJ21" s="7">
        <f t="shared" si="7"/>
        <v>23147</v>
      </c>
      <c r="BK21" s="7">
        <f t="shared" si="8"/>
        <v>748</v>
      </c>
      <c r="BL21" s="7">
        <f t="shared" si="8"/>
        <v>182554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326</v>
      </c>
      <c r="D25" s="8">
        <v>23875</v>
      </c>
      <c r="E25" s="8">
        <v>4</v>
      </c>
      <c r="F25" s="8">
        <v>5245</v>
      </c>
      <c r="G25" s="19">
        <f t="shared" si="0"/>
        <v>330</v>
      </c>
      <c r="H25" s="19">
        <f t="shared" si="0"/>
        <v>29120</v>
      </c>
      <c r="I25" s="8">
        <v>1</v>
      </c>
      <c r="J25" s="8">
        <v>144</v>
      </c>
      <c r="K25" s="8">
        <v>100</v>
      </c>
      <c r="L25" s="8">
        <v>8597</v>
      </c>
      <c r="M25" s="7">
        <f t="shared" si="1"/>
        <v>431</v>
      </c>
      <c r="N25" s="7">
        <f t="shared" si="1"/>
        <v>37861</v>
      </c>
      <c r="O25" s="8">
        <v>23</v>
      </c>
      <c r="P25" s="8">
        <v>8390</v>
      </c>
      <c r="Q25" s="8">
        <v>18</v>
      </c>
      <c r="R25" s="8">
        <v>6713</v>
      </c>
      <c r="S25" s="8">
        <v>32</v>
      </c>
      <c r="T25" s="8">
        <v>11709</v>
      </c>
      <c r="U25" s="8">
        <v>5</v>
      </c>
      <c r="V25" s="8">
        <v>1673</v>
      </c>
      <c r="W25" s="8">
        <v>14</v>
      </c>
      <c r="X25" s="8">
        <v>5018</v>
      </c>
      <c r="Y25" s="7">
        <f t="shared" si="2"/>
        <v>92</v>
      </c>
      <c r="Z25" s="7">
        <f t="shared" si="3"/>
        <v>33503</v>
      </c>
      <c r="AA25" s="12">
        <v>1</v>
      </c>
      <c r="AB25" s="12">
        <v>332</v>
      </c>
      <c r="AC25" s="12">
        <v>6</v>
      </c>
      <c r="AD25" s="12">
        <v>1994</v>
      </c>
      <c r="AE25" s="12">
        <v>15</v>
      </c>
      <c r="AF25" s="12">
        <v>4984</v>
      </c>
      <c r="AG25" s="12">
        <v>4</v>
      </c>
      <c r="AH25" s="12">
        <v>1329</v>
      </c>
      <c r="AI25" s="12">
        <v>2</v>
      </c>
      <c r="AJ25" s="12">
        <v>831</v>
      </c>
      <c r="AK25" s="12">
        <v>21</v>
      </c>
      <c r="AL25" s="12">
        <v>7144</v>
      </c>
      <c r="AM25" s="20">
        <f t="shared" si="4"/>
        <v>572</v>
      </c>
      <c r="AN25" s="20">
        <f t="shared" si="5"/>
        <v>87978</v>
      </c>
      <c r="AO25" s="12">
        <v>519</v>
      </c>
      <c r="AP25" s="12">
        <v>43984</v>
      </c>
      <c r="AQ25" s="12">
        <v>5</v>
      </c>
      <c r="AR25" s="12">
        <v>1013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3</v>
      </c>
      <c r="BB25" s="8">
        <v>506</v>
      </c>
      <c r="BC25" s="8">
        <v>3</v>
      </c>
      <c r="BD25" s="8">
        <v>506</v>
      </c>
      <c r="BE25" s="8">
        <v>34</v>
      </c>
      <c r="BF25" s="8">
        <v>6785</v>
      </c>
      <c r="BG25" s="8">
        <v>7</v>
      </c>
      <c r="BH25" s="8">
        <v>1317</v>
      </c>
      <c r="BI25" s="7">
        <f t="shared" si="7"/>
        <v>52</v>
      </c>
      <c r="BJ25" s="7">
        <f t="shared" si="7"/>
        <v>10127</v>
      </c>
      <c r="BK25" s="7">
        <f t="shared" si="8"/>
        <v>624</v>
      </c>
      <c r="BL25" s="7">
        <f t="shared" si="8"/>
        <v>98105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73</v>
      </c>
      <c r="D28" s="8">
        <v>5346</v>
      </c>
      <c r="E28" s="8">
        <v>2</v>
      </c>
      <c r="F28" s="8">
        <v>2997</v>
      </c>
      <c r="G28" s="19">
        <f t="shared" si="0"/>
        <v>75</v>
      </c>
      <c r="H28" s="19">
        <f t="shared" si="0"/>
        <v>8343</v>
      </c>
      <c r="I28" s="8">
        <v>1</v>
      </c>
      <c r="J28" s="8">
        <v>82</v>
      </c>
      <c r="K28" s="8">
        <v>57</v>
      </c>
      <c r="L28" s="8">
        <v>4913</v>
      </c>
      <c r="M28" s="7">
        <f t="shared" si="1"/>
        <v>133</v>
      </c>
      <c r="N28" s="7">
        <f t="shared" si="1"/>
        <v>13338</v>
      </c>
      <c r="O28" s="8">
        <v>13</v>
      </c>
      <c r="P28" s="8">
        <v>4795</v>
      </c>
      <c r="Q28" s="8">
        <v>10</v>
      </c>
      <c r="R28" s="8">
        <v>3835</v>
      </c>
      <c r="S28" s="8">
        <v>18</v>
      </c>
      <c r="T28" s="8">
        <v>6691</v>
      </c>
      <c r="U28" s="8">
        <v>3</v>
      </c>
      <c r="V28" s="8">
        <v>956</v>
      </c>
      <c r="W28" s="8">
        <v>8</v>
      </c>
      <c r="X28" s="8">
        <v>2867</v>
      </c>
      <c r="Y28" s="7">
        <f t="shared" si="2"/>
        <v>52</v>
      </c>
      <c r="Z28" s="7">
        <f t="shared" si="3"/>
        <v>19144</v>
      </c>
      <c r="AA28" s="12">
        <v>1</v>
      </c>
      <c r="AB28" s="12">
        <v>190</v>
      </c>
      <c r="AC28" s="12">
        <v>3</v>
      </c>
      <c r="AD28" s="12">
        <v>1139</v>
      </c>
      <c r="AE28" s="12">
        <v>8</v>
      </c>
      <c r="AF28" s="12">
        <v>2848</v>
      </c>
      <c r="AG28" s="12">
        <v>2</v>
      </c>
      <c r="AH28" s="12">
        <v>760</v>
      </c>
      <c r="AI28" s="12">
        <v>1</v>
      </c>
      <c r="AJ28" s="12">
        <v>475</v>
      </c>
      <c r="AK28" s="12">
        <v>11</v>
      </c>
      <c r="AL28" s="12">
        <v>4082</v>
      </c>
      <c r="AM28" s="20">
        <f t="shared" si="4"/>
        <v>211</v>
      </c>
      <c r="AN28" s="20">
        <f t="shared" si="5"/>
        <v>41976</v>
      </c>
      <c r="AO28" s="12">
        <v>297</v>
      </c>
      <c r="AP28" s="12">
        <v>25134</v>
      </c>
      <c r="AQ28" s="12">
        <v>1</v>
      </c>
      <c r="AR28" s="12">
        <v>579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289</v>
      </c>
      <c r="BC28" s="8">
        <v>0</v>
      </c>
      <c r="BD28" s="8">
        <v>289</v>
      </c>
      <c r="BE28" s="8">
        <v>4</v>
      </c>
      <c r="BF28" s="8">
        <v>3877</v>
      </c>
      <c r="BG28" s="8">
        <v>1</v>
      </c>
      <c r="BH28" s="8">
        <v>751</v>
      </c>
      <c r="BI28" s="7">
        <f t="shared" si="7"/>
        <v>6</v>
      </c>
      <c r="BJ28" s="7">
        <f t="shared" si="7"/>
        <v>5785</v>
      </c>
      <c r="BK28" s="7">
        <f t="shared" si="8"/>
        <v>217</v>
      </c>
      <c r="BL28" s="7">
        <f t="shared" si="8"/>
        <v>47761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1126</v>
      </c>
      <c r="D33" s="8">
        <v>82462</v>
      </c>
      <c r="E33" s="8">
        <v>9</v>
      </c>
      <c r="F33" s="8">
        <v>11988</v>
      </c>
      <c r="G33" s="19">
        <f t="shared" si="0"/>
        <v>1135</v>
      </c>
      <c r="H33" s="19">
        <f t="shared" si="0"/>
        <v>94450</v>
      </c>
      <c r="I33" s="8">
        <v>2</v>
      </c>
      <c r="J33" s="8">
        <v>329</v>
      </c>
      <c r="K33" s="8">
        <v>230</v>
      </c>
      <c r="L33" s="8">
        <v>19650</v>
      </c>
      <c r="M33" s="7">
        <f t="shared" si="1"/>
        <v>1367</v>
      </c>
      <c r="N33" s="7">
        <f t="shared" si="1"/>
        <v>114429</v>
      </c>
      <c r="O33" s="8">
        <v>52</v>
      </c>
      <c r="P33" s="8">
        <v>19177</v>
      </c>
      <c r="Q33" s="8">
        <v>41</v>
      </c>
      <c r="R33" s="8">
        <v>15342</v>
      </c>
      <c r="S33" s="8">
        <v>73</v>
      </c>
      <c r="T33" s="8">
        <v>26762</v>
      </c>
      <c r="U33" s="8">
        <v>10</v>
      </c>
      <c r="V33" s="8">
        <v>3823</v>
      </c>
      <c r="W33" s="8">
        <v>31</v>
      </c>
      <c r="X33" s="8">
        <v>11471</v>
      </c>
      <c r="Y33" s="7">
        <f t="shared" si="2"/>
        <v>207</v>
      </c>
      <c r="Z33" s="7">
        <f t="shared" si="3"/>
        <v>76575</v>
      </c>
      <c r="AA33" s="12">
        <v>2</v>
      </c>
      <c r="AB33" s="12">
        <v>760</v>
      </c>
      <c r="AC33" s="12">
        <v>14</v>
      </c>
      <c r="AD33" s="12">
        <v>4557</v>
      </c>
      <c r="AE33" s="12">
        <v>34</v>
      </c>
      <c r="AF33" s="12">
        <v>11393</v>
      </c>
      <c r="AG33" s="12">
        <v>9</v>
      </c>
      <c r="AH33" s="12">
        <v>3038</v>
      </c>
      <c r="AI33" s="12">
        <v>6</v>
      </c>
      <c r="AJ33" s="12">
        <v>1899</v>
      </c>
      <c r="AK33" s="12">
        <v>48</v>
      </c>
      <c r="AL33" s="12">
        <v>16329</v>
      </c>
      <c r="AM33" s="20">
        <f t="shared" si="4"/>
        <v>1687</v>
      </c>
      <c r="AN33" s="20">
        <f t="shared" si="5"/>
        <v>228980</v>
      </c>
      <c r="AO33" s="12">
        <v>1186</v>
      </c>
      <c r="AP33" s="12">
        <v>100535</v>
      </c>
      <c r="AQ33" s="12">
        <v>54</v>
      </c>
      <c r="AR33" s="12">
        <v>2315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27</v>
      </c>
      <c r="BB33" s="8">
        <v>1157</v>
      </c>
      <c r="BC33" s="8">
        <v>27</v>
      </c>
      <c r="BD33" s="8">
        <v>1157</v>
      </c>
      <c r="BE33" s="8">
        <v>360</v>
      </c>
      <c r="BF33" s="8">
        <v>15509</v>
      </c>
      <c r="BG33" s="8">
        <v>70</v>
      </c>
      <c r="BH33" s="8">
        <v>3009</v>
      </c>
      <c r="BI33" s="7">
        <f t="shared" si="7"/>
        <v>538</v>
      </c>
      <c r="BJ33" s="7">
        <f t="shared" si="7"/>
        <v>23147</v>
      </c>
      <c r="BK33" s="7">
        <f t="shared" si="8"/>
        <v>2225</v>
      </c>
      <c r="BL33" s="7">
        <f t="shared" si="8"/>
        <v>252127</v>
      </c>
    </row>
    <row r="34" spans="1:64" ht="20.25" x14ac:dyDescent="0.4">
      <c r="A34" s="14">
        <v>28</v>
      </c>
      <c r="B34" s="15" t="s">
        <v>70</v>
      </c>
      <c r="C34" s="8">
        <v>500</v>
      </c>
      <c r="D34" s="8">
        <v>36617</v>
      </c>
      <c r="E34" s="8">
        <v>9</v>
      </c>
      <c r="F34" s="8">
        <v>11988</v>
      </c>
      <c r="G34" s="19">
        <f t="shared" si="0"/>
        <v>509</v>
      </c>
      <c r="H34" s="19">
        <f t="shared" si="0"/>
        <v>48605</v>
      </c>
      <c r="I34" s="8">
        <v>2</v>
      </c>
      <c r="J34" s="8">
        <v>329</v>
      </c>
      <c r="K34" s="8">
        <v>230</v>
      </c>
      <c r="L34" s="8">
        <v>19650</v>
      </c>
      <c r="M34" s="7">
        <f t="shared" si="1"/>
        <v>741</v>
      </c>
      <c r="N34" s="7">
        <f t="shared" si="1"/>
        <v>68584</v>
      </c>
      <c r="O34" s="8">
        <v>52</v>
      </c>
      <c r="P34" s="8">
        <v>19177</v>
      </c>
      <c r="Q34" s="8">
        <v>41</v>
      </c>
      <c r="R34" s="8">
        <v>15342</v>
      </c>
      <c r="S34" s="8">
        <v>73</v>
      </c>
      <c r="T34" s="8">
        <v>26762</v>
      </c>
      <c r="U34" s="8">
        <v>10</v>
      </c>
      <c r="V34" s="8">
        <v>3823</v>
      </c>
      <c r="W34" s="8">
        <v>31</v>
      </c>
      <c r="X34" s="8">
        <v>11471</v>
      </c>
      <c r="Y34" s="7">
        <f t="shared" si="2"/>
        <v>207</v>
      </c>
      <c r="Z34" s="7">
        <f t="shared" si="3"/>
        <v>76575</v>
      </c>
      <c r="AA34" s="12">
        <v>2</v>
      </c>
      <c r="AB34" s="12">
        <v>760</v>
      </c>
      <c r="AC34" s="12">
        <v>14</v>
      </c>
      <c r="AD34" s="12">
        <v>4557</v>
      </c>
      <c r="AE34" s="12">
        <v>34</v>
      </c>
      <c r="AF34" s="12">
        <v>11393</v>
      </c>
      <c r="AG34" s="12">
        <v>9</v>
      </c>
      <c r="AH34" s="12">
        <v>3038</v>
      </c>
      <c r="AI34" s="12">
        <v>6</v>
      </c>
      <c r="AJ34" s="12">
        <v>1899</v>
      </c>
      <c r="AK34" s="12">
        <v>48</v>
      </c>
      <c r="AL34" s="12">
        <v>16329</v>
      </c>
      <c r="AM34" s="20">
        <f t="shared" si="4"/>
        <v>1061</v>
      </c>
      <c r="AN34" s="20">
        <f t="shared" si="5"/>
        <v>183135</v>
      </c>
      <c r="AO34" s="12">
        <v>1186</v>
      </c>
      <c r="AP34" s="12">
        <v>100535</v>
      </c>
      <c r="AQ34" s="12">
        <v>0</v>
      </c>
      <c r="AR34" s="12">
        <v>2315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1157</v>
      </c>
      <c r="BC34" s="8">
        <v>0</v>
      </c>
      <c r="BD34" s="8">
        <v>1157</v>
      </c>
      <c r="BE34" s="8">
        <v>0</v>
      </c>
      <c r="BF34" s="8">
        <v>15509</v>
      </c>
      <c r="BG34" s="8">
        <v>0</v>
      </c>
      <c r="BH34" s="8">
        <v>3009</v>
      </c>
      <c r="BI34" s="7">
        <f t="shared" si="7"/>
        <v>0</v>
      </c>
      <c r="BJ34" s="7">
        <f t="shared" si="7"/>
        <v>23147</v>
      </c>
      <c r="BK34" s="7">
        <f t="shared" si="8"/>
        <v>1061</v>
      </c>
      <c r="BL34" s="7">
        <f t="shared" si="8"/>
        <v>206282</v>
      </c>
    </row>
    <row r="35" spans="1:64" ht="20.25" x14ac:dyDescent="0.4">
      <c r="A35" s="14">
        <v>29</v>
      </c>
      <c r="B35" s="15" t="s">
        <v>71</v>
      </c>
      <c r="C35" s="8">
        <v>1974</v>
      </c>
      <c r="D35" s="8">
        <v>144565</v>
      </c>
      <c r="E35" s="8">
        <v>17</v>
      </c>
      <c r="F35" s="8">
        <v>21877</v>
      </c>
      <c r="G35" s="19">
        <f t="shared" si="0"/>
        <v>1991</v>
      </c>
      <c r="H35" s="19">
        <f t="shared" si="0"/>
        <v>166442</v>
      </c>
      <c r="I35" s="8">
        <v>4</v>
      </c>
      <c r="J35" s="8">
        <v>600</v>
      </c>
      <c r="K35" s="8">
        <v>419</v>
      </c>
      <c r="L35" s="8">
        <v>35862</v>
      </c>
      <c r="M35" s="7">
        <f t="shared" si="1"/>
        <v>2414</v>
      </c>
      <c r="N35" s="7">
        <f t="shared" si="1"/>
        <v>202904</v>
      </c>
      <c r="O35" s="8">
        <v>95</v>
      </c>
      <c r="P35" s="8">
        <v>34999</v>
      </c>
      <c r="Q35" s="8">
        <v>76</v>
      </c>
      <c r="R35" s="8">
        <v>28000</v>
      </c>
      <c r="S35" s="8">
        <v>133</v>
      </c>
      <c r="T35" s="8">
        <v>48840</v>
      </c>
      <c r="U35" s="8">
        <v>19</v>
      </c>
      <c r="V35" s="8">
        <v>6978</v>
      </c>
      <c r="W35" s="8">
        <v>57</v>
      </c>
      <c r="X35" s="8">
        <v>20934</v>
      </c>
      <c r="Y35" s="7">
        <f t="shared" si="2"/>
        <v>380</v>
      </c>
      <c r="Z35" s="7">
        <f t="shared" si="3"/>
        <v>139751</v>
      </c>
      <c r="AA35" s="12">
        <v>4</v>
      </c>
      <c r="AB35" s="12">
        <v>1386</v>
      </c>
      <c r="AC35" s="12">
        <v>25</v>
      </c>
      <c r="AD35" s="12">
        <v>8317</v>
      </c>
      <c r="AE35" s="12">
        <v>62</v>
      </c>
      <c r="AF35" s="12">
        <v>20791</v>
      </c>
      <c r="AG35" s="12">
        <v>16</v>
      </c>
      <c r="AH35" s="12">
        <v>5544</v>
      </c>
      <c r="AI35" s="12">
        <v>10</v>
      </c>
      <c r="AJ35" s="12">
        <v>3465</v>
      </c>
      <c r="AK35" s="12">
        <v>88</v>
      </c>
      <c r="AL35" s="12">
        <v>29801</v>
      </c>
      <c r="AM35" s="20">
        <f t="shared" si="4"/>
        <v>2999</v>
      </c>
      <c r="AN35" s="20">
        <f t="shared" si="5"/>
        <v>411959</v>
      </c>
      <c r="AO35" s="12">
        <v>2165</v>
      </c>
      <c r="AP35" s="12">
        <v>183476</v>
      </c>
      <c r="AQ35" s="12">
        <v>23</v>
      </c>
      <c r="AR35" s="12">
        <v>4224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12</v>
      </c>
      <c r="BB35" s="8">
        <v>2112</v>
      </c>
      <c r="BC35" s="8">
        <v>12</v>
      </c>
      <c r="BD35" s="8">
        <v>2112</v>
      </c>
      <c r="BE35" s="8">
        <v>155</v>
      </c>
      <c r="BF35" s="8">
        <v>28304</v>
      </c>
      <c r="BG35" s="8">
        <v>30</v>
      </c>
      <c r="BH35" s="8">
        <v>5492</v>
      </c>
      <c r="BI35" s="7">
        <f t="shared" si="7"/>
        <v>232</v>
      </c>
      <c r="BJ35" s="7">
        <f t="shared" si="7"/>
        <v>42244</v>
      </c>
      <c r="BK35" s="7">
        <f t="shared" si="8"/>
        <v>3231</v>
      </c>
      <c r="BL35" s="7">
        <f t="shared" si="8"/>
        <v>454203</v>
      </c>
    </row>
    <row r="36" spans="1:64" ht="20.25" x14ac:dyDescent="0.4">
      <c r="A36" s="14">
        <v>30</v>
      </c>
      <c r="B36" s="15" t="s">
        <v>72</v>
      </c>
      <c r="C36" s="8">
        <v>1337</v>
      </c>
      <c r="D36" s="8">
        <v>97915</v>
      </c>
      <c r="E36" s="8">
        <v>4</v>
      </c>
      <c r="F36" s="8">
        <v>4495</v>
      </c>
      <c r="G36" s="19">
        <f t="shared" si="0"/>
        <v>1341</v>
      </c>
      <c r="H36" s="19">
        <f t="shared" si="0"/>
        <v>102410</v>
      </c>
      <c r="I36" s="8">
        <v>1</v>
      </c>
      <c r="J36" s="8">
        <v>123</v>
      </c>
      <c r="K36" s="8">
        <v>86</v>
      </c>
      <c r="L36" s="8">
        <v>7369</v>
      </c>
      <c r="M36" s="7">
        <f t="shared" si="1"/>
        <v>1428</v>
      </c>
      <c r="N36" s="7">
        <f t="shared" si="1"/>
        <v>109902</v>
      </c>
      <c r="O36" s="8">
        <v>19</v>
      </c>
      <c r="P36" s="8">
        <v>7193</v>
      </c>
      <c r="Q36" s="8">
        <v>16</v>
      </c>
      <c r="R36" s="8">
        <v>5754</v>
      </c>
      <c r="S36" s="8">
        <v>27</v>
      </c>
      <c r="T36" s="8">
        <v>10036</v>
      </c>
      <c r="U36" s="8">
        <v>4</v>
      </c>
      <c r="V36" s="8">
        <v>1434</v>
      </c>
      <c r="W36" s="8">
        <v>12</v>
      </c>
      <c r="X36" s="8">
        <v>4302</v>
      </c>
      <c r="Y36" s="7">
        <f t="shared" si="2"/>
        <v>78</v>
      </c>
      <c r="Z36" s="7">
        <f t="shared" si="3"/>
        <v>28719</v>
      </c>
      <c r="AA36" s="12">
        <v>1</v>
      </c>
      <c r="AB36" s="12">
        <v>285</v>
      </c>
      <c r="AC36" s="12">
        <v>5</v>
      </c>
      <c r="AD36" s="12">
        <v>1709</v>
      </c>
      <c r="AE36" s="12">
        <v>13</v>
      </c>
      <c r="AF36" s="12">
        <v>4274</v>
      </c>
      <c r="AG36" s="12">
        <v>3</v>
      </c>
      <c r="AH36" s="12">
        <v>1139</v>
      </c>
      <c r="AI36" s="12">
        <v>2</v>
      </c>
      <c r="AJ36" s="12">
        <v>712</v>
      </c>
      <c r="AK36" s="12">
        <v>18</v>
      </c>
      <c r="AL36" s="12">
        <v>6126</v>
      </c>
      <c r="AM36" s="20">
        <f t="shared" si="4"/>
        <v>1548</v>
      </c>
      <c r="AN36" s="20">
        <f t="shared" si="5"/>
        <v>152866</v>
      </c>
      <c r="AO36" s="12">
        <v>445</v>
      </c>
      <c r="AP36" s="12">
        <v>37701</v>
      </c>
      <c r="AQ36" s="12">
        <v>2</v>
      </c>
      <c r="AR36" s="12">
        <v>868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1</v>
      </c>
      <c r="BB36" s="8">
        <v>434</v>
      </c>
      <c r="BC36" s="8">
        <v>1</v>
      </c>
      <c r="BD36" s="8">
        <v>434</v>
      </c>
      <c r="BE36" s="8">
        <v>15</v>
      </c>
      <c r="BF36" s="8">
        <v>5816</v>
      </c>
      <c r="BG36" s="8">
        <v>3</v>
      </c>
      <c r="BH36" s="8">
        <v>1128</v>
      </c>
      <c r="BI36" s="7">
        <f t="shared" si="7"/>
        <v>22</v>
      </c>
      <c r="BJ36" s="7">
        <f t="shared" si="7"/>
        <v>8680</v>
      </c>
      <c r="BK36" s="7">
        <f t="shared" si="8"/>
        <v>1570</v>
      </c>
      <c r="BL36" s="7">
        <f t="shared" si="8"/>
        <v>161546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11</v>
      </c>
      <c r="D39" s="8">
        <v>806</v>
      </c>
      <c r="E39" s="8">
        <v>10</v>
      </c>
      <c r="F39" s="8">
        <v>13186</v>
      </c>
      <c r="G39" s="19">
        <f t="shared" si="0"/>
        <v>21</v>
      </c>
      <c r="H39" s="19">
        <f t="shared" si="0"/>
        <v>13992</v>
      </c>
      <c r="I39" s="8">
        <v>2</v>
      </c>
      <c r="J39" s="8">
        <v>361</v>
      </c>
      <c r="K39" s="8">
        <v>253</v>
      </c>
      <c r="L39" s="8">
        <v>21615</v>
      </c>
      <c r="M39" s="7">
        <f t="shared" si="1"/>
        <v>276</v>
      </c>
      <c r="N39" s="7">
        <f t="shared" si="1"/>
        <v>35968</v>
      </c>
      <c r="O39" s="8">
        <v>57</v>
      </c>
      <c r="P39" s="8">
        <v>12319</v>
      </c>
      <c r="Q39" s="8">
        <v>46</v>
      </c>
      <c r="R39" s="8">
        <v>9855</v>
      </c>
      <c r="S39" s="8">
        <v>80</v>
      </c>
      <c r="T39" s="8">
        <v>17247</v>
      </c>
      <c r="U39" s="8">
        <v>11</v>
      </c>
      <c r="V39" s="8">
        <v>2464</v>
      </c>
      <c r="W39" s="8">
        <v>34</v>
      </c>
      <c r="X39" s="8">
        <v>7390</v>
      </c>
      <c r="Y39" s="7">
        <f t="shared" si="2"/>
        <v>228</v>
      </c>
      <c r="Z39" s="7">
        <f t="shared" si="3"/>
        <v>49275</v>
      </c>
      <c r="AA39" s="12">
        <v>2</v>
      </c>
      <c r="AB39" s="12">
        <v>835</v>
      </c>
      <c r="AC39" s="12">
        <v>15</v>
      </c>
      <c r="AD39" s="12">
        <v>5013</v>
      </c>
      <c r="AE39" s="12">
        <v>37</v>
      </c>
      <c r="AF39" s="12">
        <v>12532</v>
      </c>
      <c r="AG39" s="12">
        <v>10</v>
      </c>
      <c r="AH39" s="12">
        <v>3342</v>
      </c>
      <c r="AI39" s="12">
        <v>6</v>
      </c>
      <c r="AJ39" s="12">
        <v>2089</v>
      </c>
      <c r="AK39" s="12">
        <v>53</v>
      </c>
      <c r="AL39" s="12">
        <v>17962</v>
      </c>
      <c r="AM39" s="20">
        <f t="shared" si="4"/>
        <v>627</v>
      </c>
      <c r="AN39" s="20">
        <f t="shared" si="5"/>
        <v>127016</v>
      </c>
      <c r="AO39" s="12">
        <v>1305</v>
      </c>
      <c r="AP39" s="12">
        <v>110588</v>
      </c>
      <c r="AQ39" s="12">
        <v>1</v>
      </c>
      <c r="AR39" s="12">
        <v>2546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1273</v>
      </c>
      <c r="BC39" s="8">
        <v>0</v>
      </c>
      <c r="BD39" s="8">
        <v>1273</v>
      </c>
      <c r="BE39" s="8">
        <v>5</v>
      </c>
      <c r="BF39" s="8">
        <v>17060</v>
      </c>
      <c r="BG39" s="8">
        <v>1</v>
      </c>
      <c r="BH39" s="8">
        <v>3310</v>
      </c>
      <c r="BI39" s="7">
        <f t="shared" si="7"/>
        <v>7</v>
      </c>
      <c r="BJ39" s="7">
        <f t="shared" si="7"/>
        <v>25462</v>
      </c>
      <c r="BK39" s="7">
        <f t="shared" si="8"/>
        <v>634</v>
      </c>
      <c r="BL39" s="7">
        <f t="shared" si="8"/>
        <v>152478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32402</v>
      </c>
      <c r="D41" s="10">
        <v>2372951</v>
      </c>
      <c r="E41" s="10">
        <v>434</v>
      </c>
      <c r="F41" s="10">
        <v>552629</v>
      </c>
      <c r="G41" s="19">
        <f t="shared" si="0"/>
        <v>32836</v>
      </c>
      <c r="H41" s="19">
        <f t="shared" si="0"/>
        <v>2925580</v>
      </c>
      <c r="I41" s="10">
        <v>97</v>
      </c>
      <c r="J41" s="10">
        <v>15145</v>
      </c>
      <c r="K41" s="10">
        <v>10588</v>
      </c>
      <c r="L41" s="10">
        <v>905879</v>
      </c>
      <c r="M41" s="7">
        <f t="shared" si="1"/>
        <v>43521</v>
      </c>
      <c r="N41" s="7">
        <f t="shared" si="1"/>
        <v>3846604</v>
      </c>
      <c r="O41" s="10">
        <v>2391</v>
      </c>
      <c r="P41" s="10">
        <v>516290</v>
      </c>
      <c r="Q41" s="10">
        <v>1913</v>
      </c>
      <c r="R41" s="10">
        <v>413032</v>
      </c>
      <c r="S41" s="10">
        <v>3348</v>
      </c>
      <c r="T41" s="10">
        <v>722806</v>
      </c>
      <c r="U41" s="10">
        <v>478</v>
      </c>
      <c r="V41" s="10">
        <v>103258</v>
      </c>
      <c r="W41" s="10">
        <v>1431</v>
      </c>
      <c r="X41" s="10">
        <v>309774</v>
      </c>
      <c r="Y41" s="7">
        <f t="shared" si="2"/>
        <v>9561</v>
      </c>
      <c r="Z41" s="7">
        <f t="shared" si="3"/>
        <v>2065160</v>
      </c>
      <c r="AA41" s="12">
        <v>104</v>
      </c>
      <c r="AB41" s="12">
        <v>35013</v>
      </c>
      <c r="AC41" s="12">
        <v>623</v>
      </c>
      <c r="AD41" s="12">
        <v>210080</v>
      </c>
      <c r="AE41" s="12">
        <v>2108</v>
      </c>
      <c r="AF41" s="12">
        <v>525199</v>
      </c>
      <c r="AG41" s="12">
        <v>415</v>
      </c>
      <c r="AH41" s="12">
        <v>140053</v>
      </c>
      <c r="AI41" s="12">
        <v>260</v>
      </c>
      <c r="AJ41" s="12">
        <v>87533</v>
      </c>
      <c r="AK41" s="12">
        <v>2233</v>
      </c>
      <c r="AL41" s="12">
        <v>752785</v>
      </c>
      <c r="AM41" s="20">
        <f t="shared" si="4"/>
        <v>58825</v>
      </c>
      <c r="AN41" s="20">
        <f t="shared" si="5"/>
        <v>7662427</v>
      </c>
      <c r="AO41" s="12">
        <v>54694</v>
      </c>
      <c r="AP41" s="12">
        <v>4634648</v>
      </c>
      <c r="AQ41" s="12">
        <v>920</v>
      </c>
      <c r="AR41" s="12">
        <v>106710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460</v>
      </c>
      <c r="BB41" s="10">
        <v>53355</v>
      </c>
      <c r="BC41" s="10">
        <v>460</v>
      </c>
      <c r="BD41" s="10">
        <v>53355</v>
      </c>
      <c r="BE41" s="10">
        <v>6163</v>
      </c>
      <c r="BF41" s="10">
        <v>714958</v>
      </c>
      <c r="BG41" s="10">
        <v>1196</v>
      </c>
      <c r="BH41" s="10">
        <v>138723</v>
      </c>
      <c r="BI41" s="7">
        <f t="shared" si="7"/>
        <v>9199</v>
      </c>
      <c r="BJ41" s="7">
        <f t="shared" si="7"/>
        <v>1067101</v>
      </c>
      <c r="BK41" s="7">
        <f t="shared" si="8"/>
        <v>68024</v>
      </c>
      <c r="BL41" s="7">
        <f t="shared" si="8"/>
        <v>8729528</v>
      </c>
    </row>
    <row r="42" spans="1:64" ht="20.25" x14ac:dyDescent="0.4">
      <c r="A42" s="14">
        <v>36</v>
      </c>
      <c r="B42" s="15" t="s">
        <v>78</v>
      </c>
      <c r="C42" s="8">
        <v>4</v>
      </c>
      <c r="D42" s="8">
        <v>293</v>
      </c>
      <c r="E42" s="8">
        <v>2</v>
      </c>
      <c r="F42" s="8">
        <v>2098</v>
      </c>
      <c r="G42" s="19">
        <f t="shared" si="0"/>
        <v>6</v>
      </c>
      <c r="H42" s="19">
        <f t="shared" si="0"/>
        <v>2391</v>
      </c>
      <c r="I42" s="8">
        <v>1</v>
      </c>
      <c r="J42" s="8">
        <v>57</v>
      </c>
      <c r="K42" s="8">
        <v>40</v>
      </c>
      <c r="L42" s="8">
        <v>3439</v>
      </c>
      <c r="M42" s="7">
        <f t="shared" si="1"/>
        <v>47</v>
      </c>
      <c r="N42" s="7">
        <f t="shared" si="1"/>
        <v>5887</v>
      </c>
      <c r="O42" s="8">
        <v>9</v>
      </c>
      <c r="P42" s="8">
        <v>1960</v>
      </c>
      <c r="Q42" s="8">
        <v>7</v>
      </c>
      <c r="R42" s="8">
        <v>1568</v>
      </c>
      <c r="S42" s="8">
        <v>13</v>
      </c>
      <c r="T42" s="8">
        <v>2744</v>
      </c>
      <c r="U42" s="8">
        <v>2</v>
      </c>
      <c r="V42" s="8">
        <v>392</v>
      </c>
      <c r="W42" s="8">
        <v>5</v>
      </c>
      <c r="X42" s="8">
        <v>1176</v>
      </c>
      <c r="Y42" s="7">
        <f t="shared" si="2"/>
        <v>36</v>
      </c>
      <c r="Z42" s="7">
        <f t="shared" si="3"/>
        <v>7840</v>
      </c>
      <c r="AA42" s="12">
        <v>0</v>
      </c>
      <c r="AB42" s="12">
        <v>133</v>
      </c>
      <c r="AC42" s="12">
        <v>2</v>
      </c>
      <c r="AD42" s="12">
        <v>797</v>
      </c>
      <c r="AE42" s="12">
        <v>6</v>
      </c>
      <c r="AF42" s="12">
        <v>1994</v>
      </c>
      <c r="AG42" s="12">
        <v>2</v>
      </c>
      <c r="AH42" s="12">
        <v>532</v>
      </c>
      <c r="AI42" s="12">
        <v>1</v>
      </c>
      <c r="AJ42" s="12">
        <v>332</v>
      </c>
      <c r="AK42" s="12">
        <v>8</v>
      </c>
      <c r="AL42" s="12">
        <v>2858</v>
      </c>
      <c r="AM42" s="20">
        <f t="shared" si="4"/>
        <v>102</v>
      </c>
      <c r="AN42" s="20">
        <f t="shared" si="5"/>
        <v>20373</v>
      </c>
      <c r="AO42" s="12">
        <v>208</v>
      </c>
      <c r="AP42" s="12">
        <v>17594</v>
      </c>
      <c r="AQ42" s="12">
        <v>5</v>
      </c>
      <c r="AR42" s="12">
        <v>405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3</v>
      </c>
      <c r="BB42" s="8">
        <v>203</v>
      </c>
      <c r="BC42" s="8">
        <v>3</v>
      </c>
      <c r="BD42" s="8">
        <v>203</v>
      </c>
      <c r="BE42" s="8">
        <v>34</v>
      </c>
      <c r="BF42" s="8">
        <v>2714</v>
      </c>
      <c r="BG42" s="8">
        <v>7</v>
      </c>
      <c r="BH42" s="8">
        <v>527</v>
      </c>
      <c r="BI42" s="7">
        <f t="shared" si="7"/>
        <v>52</v>
      </c>
      <c r="BJ42" s="7">
        <f t="shared" si="7"/>
        <v>4052</v>
      </c>
      <c r="BK42" s="7">
        <f t="shared" si="8"/>
        <v>154</v>
      </c>
      <c r="BL42" s="7">
        <f t="shared" si="8"/>
        <v>24425</v>
      </c>
    </row>
    <row r="43" spans="1:64" ht="20.25" x14ac:dyDescent="0.4">
      <c r="A43" s="14">
        <v>37</v>
      </c>
      <c r="B43" s="15" t="s">
        <v>79</v>
      </c>
      <c r="C43" s="8">
        <v>39847</v>
      </c>
      <c r="D43" s="8">
        <v>2918183</v>
      </c>
      <c r="E43" s="8">
        <v>10</v>
      </c>
      <c r="F43" s="8">
        <v>13336</v>
      </c>
      <c r="G43" s="19">
        <f t="shared" si="0"/>
        <v>39857</v>
      </c>
      <c r="H43" s="19">
        <f t="shared" si="0"/>
        <v>2931519</v>
      </c>
      <c r="I43" s="8">
        <v>2</v>
      </c>
      <c r="J43" s="8">
        <v>365</v>
      </c>
      <c r="K43" s="8">
        <v>256</v>
      </c>
      <c r="L43" s="8">
        <v>21865</v>
      </c>
      <c r="M43" s="7">
        <f t="shared" si="1"/>
        <v>40115</v>
      </c>
      <c r="N43" s="7">
        <f t="shared" si="1"/>
        <v>2953749</v>
      </c>
      <c r="O43" s="8">
        <v>58</v>
      </c>
      <c r="P43" s="8">
        <v>12459</v>
      </c>
      <c r="Q43" s="8">
        <v>46</v>
      </c>
      <c r="R43" s="8">
        <v>9967</v>
      </c>
      <c r="S43" s="8">
        <v>81</v>
      </c>
      <c r="T43" s="8">
        <v>17443</v>
      </c>
      <c r="U43" s="8">
        <v>12</v>
      </c>
      <c r="V43" s="8">
        <v>2492</v>
      </c>
      <c r="W43" s="8">
        <v>35</v>
      </c>
      <c r="X43" s="8">
        <v>7476</v>
      </c>
      <c r="Y43" s="7">
        <f t="shared" si="2"/>
        <v>232</v>
      </c>
      <c r="Z43" s="7">
        <f t="shared" si="3"/>
        <v>49837</v>
      </c>
      <c r="AA43" s="12">
        <v>3</v>
      </c>
      <c r="AB43" s="12">
        <v>845</v>
      </c>
      <c r="AC43" s="12">
        <v>15</v>
      </c>
      <c r="AD43" s="12">
        <v>5070</v>
      </c>
      <c r="AE43" s="12">
        <v>38</v>
      </c>
      <c r="AF43" s="12">
        <v>12674</v>
      </c>
      <c r="AG43" s="12">
        <v>10</v>
      </c>
      <c r="AH43" s="12">
        <v>3380</v>
      </c>
      <c r="AI43" s="12">
        <v>6</v>
      </c>
      <c r="AJ43" s="12">
        <v>2112</v>
      </c>
      <c r="AK43" s="12">
        <v>54</v>
      </c>
      <c r="AL43" s="12">
        <v>18166</v>
      </c>
      <c r="AM43" s="20">
        <f t="shared" si="4"/>
        <v>40473</v>
      </c>
      <c r="AN43" s="20">
        <f t="shared" si="5"/>
        <v>3045833</v>
      </c>
      <c r="AO43" s="12">
        <v>1320</v>
      </c>
      <c r="AP43" s="12">
        <v>111845</v>
      </c>
      <c r="AQ43" s="12">
        <v>0</v>
      </c>
      <c r="AR43" s="12">
        <v>2575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1288</v>
      </c>
      <c r="BC43" s="8">
        <v>0</v>
      </c>
      <c r="BD43" s="8">
        <v>1288</v>
      </c>
      <c r="BE43" s="8">
        <v>1</v>
      </c>
      <c r="BF43" s="8">
        <v>17254</v>
      </c>
      <c r="BG43" s="8">
        <v>0</v>
      </c>
      <c r="BH43" s="8">
        <v>3348</v>
      </c>
      <c r="BI43" s="7">
        <f t="shared" si="7"/>
        <v>1</v>
      </c>
      <c r="BJ43" s="7">
        <f t="shared" si="7"/>
        <v>25753</v>
      </c>
      <c r="BK43" s="7">
        <f t="shared" si="8"/>
        <v>40474</v>
      </c>
      <c r="BL43" s="7">
        <f t="shared" si="8"/>
        <v>3071586</v>
      </c>
    </row>
    <row r="44" spans="1:64" ht="20.25" x14ac:dyDescent="0.4">
      <c r="A44" s="14">
        <v>38</v>
      </c>
      <c r="B44" s="15" t="s">
        <v>80</v>
      </c>
      <c r="C44" s="8">
        <v>10</v>
      </c>
      <c r="D44" s="8">
        <v>732</v>
      </c>
      <c r="E44" s="8">
        <v>4</v>
      </c>
      <c r="F44" s="8">
        <v>4495</v>
      </c>
      <c r="G44" s="19">
        <f t="shared" si="0"/>
        <v>14</v>
      </c>
      <c r="H44" s="19">
        <f t="shared" si="0"/>
        <v>5227</v>
      </c>
      <c r="I44" s="8">
        <v>1</v>
      </c>
      <c r="J44" s="8">
        <v>123</v>
      </c>
      <c r="K44" s="8">
        <v>86</v>
      </c>
      <c r="L44" s="8">
        <v>7369</v>
      </c>
      <c r="M44" s="7">
        <f t="shared" si="1"/>
        <v>101</v>
      </c>
      <c r="N44" s="7">
        <f t="shared" si="1"/>
        <v>12719</v>
      </c>
      <c r="O44" s="8">
        <v>4</v>
      </c>
      <c r="P44" s="8">
        <v>915</v>
      </c>
      <c r="Q44" s="8">
        <v>3</v>
      </c>
      <c r="R44" s="8">
        <v>732</v>
      </c>
      <c r="S44" s="8">
        <v>6</v>
      </c>
      <c r="T44" s="8">
        <v>1281</v>
      </c>
      <c r="U44" s="8">
        <v>1</v>
      </c>
      <c r="V44" s="8">
        <v>183</v>
      </c>
      <c r="W44" s="8">
        <v>3</v>
      </c>
      <c r="X44" s="8">
        <v>549</v>
      </c>
      <c r="Y44" s="7">
        <f t="shared" si="2"/>
        <v>17</v>
      </c>
      <c r="Z44" s="7">
        <f t="shared" si="3"/>
        <v>3660</v>
      </c>
      <c r="AA44" s="12">
        <v>0</v>
      </c>
      <c r="AB44" s="12">
        <v>66</v>
      </c>
      <c r="AC44" s="12">
        <v>1</v>
      </c>
      <c r="AD44" s="12">
        <v>399</v>
      </c>
      <c r="AE44" s="12">
        <v>3</v>
      </c>
      <c r="AF44" s="12">
        <v>997</v>
      </c>
      <c r="AG44" s="12">
        <v>1</v>
      </c>
      <c r="AH44" s="12">
        <v>266</v>
      </c>
      <c r="AI44" s="12">
        <v>0</v>
      </c>
      <c r="AJ44" s="12">
        <v>166</v>
      </c>
      <c r="AK44" s="12">
        <v>4</v>
      </c>
      <c r="AL44" s="12">
        <v>1429</v>
      </c>
      <c r="AM44" s="20">
        <f t="shared" si="4"/>
        <v>127</v>
      </c>
      <c r="AN44" s="20">
        <f t="shared" si="5"/>
        <v>19702</v>
      </c>
      <c r="AO44" s="12">
        <v>104</v>
      </c>
      <c r="AP44" s="12">
        <v>8797</v>
      </c>
      <c r="AQ44" s="12">
        <v>0</v>
      </c>
      <c r="AR44" s="12">
        <v>203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101</v>
      </c>
      <c r="BC44" s="8">
        <v>0</v>
      </c>
      <c r="BD44" s="8">
        <v>101</v>
      </c>
      <c r="BE44" s="8">
        <v>3</v>
      </c>
      <c r="BF44" s="8">
        <v>1357</v>
      </c>
      <c r="BG44" s="8">
        <v>1</v>
      </c>
      <c r="BH44" s="8">
        <v>263</v>
      </c>
      <c r="BI44" s="7">
        <f t="shared" si="7"/>
        <v>4</v>
      </c>
      <c r="BJ44" s="7">
        <f t="shared" si="7"/>
        <v>2025</v>
      </c>
      <c r="BK44" s="7">
        <f t="shared" si="8"/>
        <v>131</v>
      </c>
      <c r="BL44" s="7">
        <f t="shared" si="8"/>
        <v>21727</v>
      </c>
    </row>
    <row r="45" spans="1:64" ht="20.25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58</v>
      </c>
      <c r="P45" s="8">
        <v>12459</v>
      </c>
      <c r="Q45" s="8">
        <v>46</v>
      </c>
      <c r="R45" s="8">
        <v>9967</v>
      </c>
      <c r="S45" s="8">
        <v>81</v>
      </c>
      <c r="T45" s="8">
        <v>17443</v>
      </c>
      <c r="U45" s="8">
        <v>12</v>
      </c>
      <c r="V45" s="8">
        <v>2492</v>
      </c>
      <c r="W45" s="8">
        <v>35</v>
      </c>
      <c r="X45" s="8">
        <v>7476</v>
      </c>
      <c r="Y45" s="7">
        <f t="shared" si="2"/>
        <v>232</v>
      </c>
      <c r="Z45" s="7">
        <f t="shared" si="3"/>
        <v>49837</v>
      </c>
      <c r="AA45" s="12">
        <v>3</v>
      </c>
      <c r="AB45" s="12">
        <v>845</v>
      </c>
      <c r="AC45" s="12">
        <v>15</v>
      </c>
      <c r="AD45" s="12">
        <v>5070</v>
      </c>
      <c r="AE45" s="12">
        <v>38</v>
      </c>
      <c r="AF45" s="12">
        <v>12674</v>
      </c>
      <c r="AG45" s="12">
        <v>10</v>
      </c>
      <c r="AH45" s="12">
        <v>3380</v>
      </c>
      <c r="AI45" s="12">
        <v>6</v>
      </c>
      <c r="AJ45" s="12">
        <v>2112</v>
      </c>
      <c r="AK45" s="12">
        <v>54</v>
      </c>
      <c r="AL45" s="12">
        <v>18166</v>
      </c>
      <c r="AM45" s="20">
        <f t="shared" si="4"/>
        <v>358</v>
      </c>
      <c r="AN45" s="20">
        <f t="shared" si="5"/>
        <v>92084</v>
      </c>
      <c r="AO45" s="12">
        <v>0</v>
      </c>
      <c r="AP45" s="12">
        <v>0</v>
      </c>
      <c r="AQ45" s="12">
        <v>0</v>
      </c>
      <c r="AR45" s="12">
        <v>2575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1288</v>
      </c>
      <c r="BC45" s="8">
        <v>0</v>
      </c>
      <c r="BD45" s="8">
        <v>1288</v>
      </c>
      <c r="BE45" s="8">
        <v>0</v>
      </c>
      <c r="BF45" s="8">
        <v>17254</v>
      </c>
      <c r="BG45" s="8">
        <v>0</v>
      </c>
      <c r="BH45" s="8">
        <v>3348</v>
      </c>
      <c r="BI45" s="7">
        <f t="shared" si="7"/>
        <v>0</v>
      </c>
      <c r="BJ45" s="7">
        <f t="shared" si="7"/>
        <v>25753</v>
      </c>
      <c r="BK45" s="7">
        <f t="shared" si="8"/>
        <v>358</v>
      </c>
      <c r="BL45" s="7">
        <f t="shared" si="8"/>
        <v>117837</v>
      </c>
    </row>
    <row r="46" spans="1:64" ht="20.25" x14ac:dyDescent="0.4">
      <c r="A46" s="14">
        <v>40</v>
      </c>
      <c r="B46" s="15" t="s">
        <v>82</v>
      </c>
      <c r="C46" s="8">
        <v>4</v>
      </c>
      <c r="D46" s="8">
        <v>293</v>
      </c>
      <c r="E46" s="8">
        <v>10</v>
      </c>
      <c r="F46" s="8">
        <v>13336</v>
      </c>
      <c r="G46" s="19">
        <f t="shared" si="0"/>
        <v>14</v>
      </c>
      <c r="H46" s="19">
        <f t="shared" si="0"/>
        <v>13629</v>
      </c>
      <c r="I46" s="8">
        <v>2</v>
      </c>
      <c r="J46" s="8">
        <v>365</v>
      </c>
      <c r="K46" s="8">
        <v>256</v>
      </c>
      <c r="L46" s="8">
        <v>21861</v>
      </c>
      <c r="M46" s="7">
        <f t="shared" si="1"/>
        <v>272</v>
      </c>
      <c r="N46" s="7">
        <f t="shared" si="1"/>
        <v>35855</v>
      </c>
      <c r="O46" s="8">
        <v>2</v>
      </c>
      <c r="P46" s="8">
        <v>420</v>
      </c>
      <c r="Q46" s="8">
        <v>2</v>
      </c>
      <c r="R46" s="8">
        <v>336</v>
      </c>
      <c r="S46" s="8">
        <v>3</v>
      </c>
      <c r="T46" s="8">
        <v>588</v>
      </c>
      <c r="U46" s="8">
        <v>0</v>
      </c>
      <c r="V46" s="8">
        <v>84</v>
      </c>
      <c r="W46" s="8">
        <v>1</v>
      </c>
      <c r="X46" s="8">
        <v>252</v>
      </c>
      <c r="Y46" s="7">
        <f t="shared" si="2"/>
        <v>8</v>
      </c>
      <c r="Z46" s="7">
        <f t="shared" si="3"/>
        <v>1680</v>
      </c>
      <c r="AA46" s="12">
        <v>0</v>
      </c>
      <c r="AB46" s="12">
        <v>28</v>
      </c>
      <c r="AC46" s="12">
        <v>1</v>
      </c>
      <c r="AD46" s="12">
        <v>171</v>
      </c>
      <c r="AE46" s="12">
        <v>1</v>
      </c>
      <c r="AF46" s="12">
        <v>427</v>
      </c>
      <c r="AG46" s="12">
        <v>0</v>
      </c>
      <c r="AH46" s="12">
        <v>114</v>
      </c>
      <c r="AI46" s="12">
        <v>0</v>
      </c>
      <c r="AJ46" s="12">
        <v>71</v>
      </c>
      <c r="AK46" s="12">
        <v>2</v>
      </c>
      <c r="AL46" s="12">
        <v>612</v>
      </c>
      <c r="AM46" s="20">
        <f t="shared" si="4"/>
        <v>284</v>
      </c>
      <c r="AN46" s="20">
        <f t="shared" si="5"/>
        <v>38958</v>
      </c>
      <c r="AO46" s="12">
        <v>1320</v>
      </c>
      <c r="AP46" s="12">
        <v>111845</v>
      </c>
      <c r="AQ46" s="12">
        <v>1</v>
      </c>
      <c r="AR46" s="12">
        <v>87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43</v>
      </c>
      <c r="BC46" s="8">
        <v>0</v>
      </c>
      <c r="BD46" s="8">
        <v>43</v>
      </c>
      <c r="BE46" s="8">
        <v>4</v>
      </c>
      <c r="BF46" s="8">
        <v>582</v>
      </c>
      <c r="BG46" s="8">
        <v>1</v>
      </c>
      <c r="BH46" s="8">
        <v>113</v>
      </c>
      <c r="BI46" s="7">
        <f t="shared" si="7"/>
        <v>6</v>
      </c>
      <c r="BJ46" s="7">
        <f t="shared" si="7"/>
        <v>868</v>
      </c>
      <c r="BK46" s="7">
        <f t="shared" si="8"/>
        <v>290</v>
      </c>
      <c r="BL46" s="7">
        <f t="shared" si="8"/>
        <v>39826</v>
      </c>
    </row>
    <row r="47" spans="1:64" ht="24" customHeight="1" x14ac:dyDescent="0.4">
      <c r="A47" s="14">
        <v>41</v>
      </c>
      <c r="B47" s="15" t="s">
        <v>83</v>
      </c>
      <c r="C47" s="11">
        <v>5</v>
      </c>
      <c r="D47" s="11">
        <v>366</v>
      </c>
      <c r="E47" s="11">
        <v>1</v>
      </c>
      <c r="F47" s="11">
        <v>450</v>
      </c>
      <c r="G47" s="19">
        <f t="shared" si="0"/>
        <v>6</v>
      </c>
      <c r="H47" s="19">
        <f t="shared" si="0"/>
        <v>816</v>
      </c>
      <c r="I47" s="11">
        <v>1</v>
      </c>
      <c r="J47" s="11">
        <v>12</v>
      </c>
      <c r="K47" s="11">
        <v>9</v>
      </c>
      <c r="L47" s="11">
        <v>737</v>
      </c>
      <c r="M47" s="7">
        <f t="shared" si="1"/>
        <v>16</v>
      </c>
      <c r="N47" s="7">
        <f t="shared" si="1"/>
        <v>1565</v>
      </c>
      <c r="O47" s="11">
        <v>2</v>
      </c>
      <c r="P47" s="11">
        <v>420</v>
      </c>
      <c r="Q47" s="11">
        <v>2</v>
      </c>
      <c r="R47" s="11">
        <v>336</v>
      </c>
      <c r="S47" s="11">
        <v>3</v>
      </c>
      <c r="T47" s="11">
        <v>588</v>
      </c>
      <c r="U47" s="11">
        <v>0</v>
      </c>
      <c r="V47" s="11">
        <v>84</v>
      </c>
      <c r="W47" s="11">
        <v>1</v>
      </c>
      <c r="X47" s="11">
        <v>252</v>
      </c>
      <c r="Y47" s="7">
        <f t="shared" si="2"/>
        <v>8</v>
      </c>
      <c r="Z47" s="7">
        <f t="shared" si="3"/>
        <v>1680</v>
      </c>
      <c r="AA47" s="12">
        <v>0</v>
      </c>
      <c r="AB47" s="12">
        <v>28</v>
      </c>
      <c r="AC47" s="12">
        <v>1</v>
      </c>
      <c r="AD47" s="12">
        <v>171</v>
      </c>
      <c r="AE47" s="12">
        <v>1</v>
      </c>
      <c r="AF47" s="12">
        <v>427</v>
      </c>
      <c r="AG47" s="12">
        <v>0</v>
      </c>
      <c r="AH47" s="12">
        <v>114</v>
      </c>
      <c r="AI47" s="12">
        <v>0</v>
      </c>
      <c r="AJ47" s="12">
        <v>71</v>
      </c>
      <c r="AK47" s="12">
        <v>2</v>
      </c>
      <c r="AL47" s="12">
        <v>612</v>
      </c>
      <c r="AM47" s="20">
        <f t="shared" si="4"/>
        <v>28</v>
      </c>
      <c r="AN47" s="20">
        <f t="shared" si="5"/>
        <v>4668</v>
      </c>
      <c r="AO47" s="12">
        <v>89</v>
      </c>
      <c r="AP47" s="12">
        <v>7540</v>
      </c>
      <c r="AQ47" s="12">
        <v>1</v>
      </c>
      <c r="AR47" s="12">
        <v>87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43</v>
      </c>
      <c r="BC47" s="11">
        <v>0</v>
      </c>
      <c r="BD47" s="11">
        <v>43</v>
      </c>
      <c r="BE47" s="11">
        <v>3</v>
      </c>
      <c r="BF47" s="11">
        <v>582</v>
      </c>
      <c r="BG47" s="11">
        <v>1</v>
      </c>
      <c r="BH47" s="11">
        <v>113</v>
      </c>
      <c r="BI47" s="7">
        <f t="shared" si="7"/>
        <v>5</v>
      </c>
      <c r="BJ47" s="7">
        <f t="shared" si="7"/>
        <v>868</v>
      </c>
      <c r="BK47" s="7">
        <f t="shared" si="8"/>
        <v>33</v>
      </c>
      <c r="BL47" s="7">
        <f t="shared" si="8"/>
        <v>5536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50" si="9">SUM(C48,E48)</f>
        <v>0</v>
      </c>
      <c r="H48" s="19">
        <f t="shared" ref="H48:H50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50" si="11">SUM(G48,I48,K48)</f>
        <v>0</v>
      </c>
      <c r="N48" s="7">
        <f t="shared" ref="N48:N50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50" si="13">SUM(O48+Q48+S48+U48+W48)</f>
        <v>0</v>
      </c>
      <c r="Z48" s="7">
        <f t="shared" ref="Z48:Z50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50" si="15">SUM(M48,Y48,AA48,AC48,AE48,AG48,AI48,AK48)</f>
        <v>0</v>
      </c>
      <c r="AN48" s="20">
        <f t="shared" ref="AN48:AN50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50" si="17">SUM(AS48+AU48+AW48)</f>
        <v>0</v>
      </c>
      <c r="AZ48" s="7">
        <f t="shared" ref="AZ48:AZ50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50" si="19">SUM(AQ48,AY48,BA48,BC48,BE48,BG48)</f>
        <v>0</v>
      </c>
      <c r="BJ48" s="7">
        <f t="shared" ref="BJ48:BJ50" si="20">SUM(AR48,AZ48,BB48,BD48,BF48,BH48)</f>
        <v>0</v>
      </c>
      <c r="BK48" s="7">
        <f t="shared" ref="BK48:BK50" si="21">SUM(AM48,BI48)</f>
        <v>0</v>
      </c>
      <c r="BL48" s="7">
        <f t="shared" ref="BL48:BL50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4" customHeight="1" x14ac:dyDescent="0.4">
      <c r="A50" s="14">
        <v>44</v>
      </c>
      <c r="B50" s="15" t="s">
        <v>86</v>
      </c>
      <c r="C50" s="11">
        <v>0</v>
      </c>
      <c r="D50" s="11">
        <v>0</v>
      </c>
      <c r="E50" s="11">
        <v>0</v>
      </c>
      <c r="F50" s="11">
        <v>0</v>
      </c>
      <c r="G50" s="19">
        <f t="shared" si="9"/>
        <v>0</v>
      </c>
      <c r="H50" s="19">
        <f t="shared" si="10"/>
        <v>0</v>
      </c>
      <c r="I50" s="11">
        <v>0</v>
      </c>
      <c r="J50" s="11">
        <v>0</v>
      </c>
      <c r="K50" s="11">
        <v>0</v>
      </c>
      <c r="L50" s="11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11">
        <v>0</v>
      </c>
      <c r="V50" s="11">
        <v>0</v>
      </c>
      <c r="W50" s="11">
        <v>0</v>
      </c>
      <c r="X50" s="11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180467</v>
      </c>
      <c r="D53" s="13">
        <f>SUM(D7:D52)</f>
        <v>13216446</v>
      </c>
      <c r="E53" s="13">
        <f>SUM(E7:E52)</f>
        <v>2327</v>
      </c>
      <c r="F53" s="13">
        <f>SUM(F7:F52)</f>
        <v>1498452</v>
      </c>
      <c r="G53" s="19">
        <f t="shared" si="0"/>
        <v>182794</v>
      </c>
      <c r="H53" s="19">
        <f t="shared" si="0"/>
        <v>14714898</v>
      </c>
      <c r="I53" s="13">
        <f>SUM(I7:I52)</f>
        <v>266</v>
      </c>
      <c r="J53" s="13">
        <f>SUM(J7:J52)</f>
        <v>41063</v>
      </c>
      <c r="K53" s="13">
        <f>SUM(K7:K52)</f>
        <v>28709</v>
      </c>
      <c r="L53" s="13">
        <f>SUM(L7:L52)</f>
        <v>2456293</v>
      </c>
      <c r="M53" s="7">
        <f t="shared" si="1"/>
        <v>211769</v>
      </c>
      <c r="N53" s="7">
        <f t="shared" si="1"/>
        <v>17212254</v>
      </c>
      <c r="O53" s="13">
        <f t="shared" ref="O53:X53" si="23">SUM(O7:O52)</f>
        <v>6484</v>
      </c>
      <c r="P53" s="13">
        <f t="shared" si="23"/>
        <v>2000250</v>
      </c>
      <c r="Q53" s="13">
        <f t="shared" si="23"/>
        <v>5185</v>
      </c>
      <c r="R53" s="13">
        <f t="shared" si="23"/>
        <v>1600198</v>
      </c>
      <c r="S53" s="13">
        <f t="shared" si="23"/>
        <v>9080</v>
      </c>
      <c r="T53" s="13">
        <f t="shared" si="23"/>
        <v>2793789</v>
      </c>
      <c r="U53" s="13">
        <f t="shared" si="23"/>
        <v>1297</v>
      </c>
      <c r="V53" s="13">
        <f t="shared" si="23"/>
        <v>399115</v>
      </c>
      <c r="W53" s="13">
        <f t="shared" si="23"/>
        <v>3889</v>
      </c>
      <c r="X53" s="13">
        <f t="shared" si="23"/>
        <v>1197438</v>
      </c>
      <c r="Y53" s="7">
        <f t="shared" si="2"/>
        <v>25935</v>
      </c>
      <c r="Z53" s="7">
        <f t="shared" si="3"/>
        <v>7990790</v>
      </c>
      <c r="AA53" s="13">
        <f t="shared" ref="AA53:AL53" si="24">SUM(AA7:AA52)</f>
        <v>284</v>
      </c>
      <c r="AB53" s="13">
        <f t="shared" si="24"/>
        <v>94936</v>
      </c>
      <c r="AC53" s="13">
        <f t="shared" si="24"/>
        <v>1339</v>
      </c>
      <c r="AD53" s="13">
        <f t="shared" si="24"/>
        <v>569631</v>
      </c>
      <c r="AE53" s="13">
        <f t="shared" si="24"/>
        <v>4875</v>
      </c>
      <c r="AF53" s="13">
        <f t="shared" si="24"/>
        <v>1424077</v>
      </c>
      <c r="AG53" s="13">
        <f t="shared" si="24"/>
        <v>976</v>
      </c>
      <c r="AH53" s="13">
        <f t="shared" si="24"/>
        <v>379756</v>
      </c>
      <c r="AI53" s="13">
        <f t="shared" si="24"/>
        <v>703</v>
      </c>
      <c r="AJ53" s="13">
        <f t="shared" si="24"/>
        <v>237345</v>
      </c>
      <c r="AK53" s="13">
        <f t="shared" si="24"/>
        <v>5904</v>
      </c>
      <c r="AL53" s="13">
        <f t="shared" si="24"/>
        <v>2041172</v>
      </c>
      <c r="AM53" s="20">
        <f t="shared" si="4"/>
        <v>251785</v>
      </c>
      <c r="AN53" s="20">
        <f t="shared" si="4"/>
        <v>29949961</v>
      </c>
      <c r="AO53" s="13">
        <f t="shared" ref="AO53:AX53" si="25">SUM(AO7:AO52)</f>
        <v>148302</v>
      </c>
      <c r="AP53" s="13">
        <f t="shared" si="25"/>
        <v>12566837</v>
      </c>
      <c r="AQ53" s="13">
        <f t="shared" si="25"/>
        <v>1858</v>
      </c>
      <c r="AR53" s="13">
        <f t="shared" si="25"/>
        <v>289346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979</v>
      </c>
      <c r="BB53" s="13">
        <f t="shared" si="26"/>
        <v>144671</v>
      </c>
      <c r="BC53" s="13">
        <f t="shared" si="26"/>
        <v>1079</v>
      </c>
      <c r="BD53" s="13">
        <f t="shared" si="26"/>
        <v>144671</v>
      </c>
      <c r="BE53" s="13">
        <f t="shared" si="26"/>
        <v>13115</v>
      </c>
      <c r="BF53" s="13">
        <f t="shared" si="26"/>
        <v>1938609</v>
      </c>
      <c r="BG53" s="13">
        <f t="shared" si="26"/>
        <v>2543</v>
      </c>
      <c r="BH53" s="13">
        <f t="shared" si="26"/>
        <v>376147</v>
      </c>
      <c r="BI53" s="7">
        <f t="shared" si="7"/>
        <v>19574</v>
      </c>
      <c r="BJ53" s="7">
        <f t="shared" si="7"/>
        <v>2893444</v>
      </c>
      <c r="BK53" s="7">
        <f t="shared" si="8"/>
        <v>271359</v>
      </c>
      <c r="BL53" s="7">
        <f t="shared" si="8"/>
        <v>32843405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5" width="10.140625" style="1" customWidth="1"/>
    <col min="6" max="6" width="14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2" style="1" customWidth="1"/>
    <col min="23" max="23" width="9.140625" style="1" customWidth="1"/>
    <col min="24" max="24" width="13.570312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2.42578125" style="1" customWidth="1"/>
    <col min="31" max="31" width="9.28515625" style="1" customWidth="1"/>
    <col min="32" max="32" width="14.42578125" style="1" customWidth="1"/>
    <col min="33" max="33" width="10" style="1" bestFit="1" customWidth="1"/>
    <col min="34" max="34" width="15.28515625" style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5703125" style="1" customWidth="1"/>
    <col min="39" max="39" width="10" style="1" bestFit="1" customWidth="1"/>
    <col min="40" max="40" width="15.425781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3" width="9.140625" style="1" customWidth="1"/>
    <col min="54" max="54" width="14.85546875" style="1" customWidth="1"/>
    <col min="55" max="55" width="9.140625" style="1" customWidth="1"/>
    <col min="56" max="56" width="11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4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103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48018</v>
      </c>
      <c r="D7" s="8">
        <v>3952324</v>
      </c>
      <c r="E7" s="8">
        <v>403</v>
      </c>
      <c r="F7" s="8">
        <v>103793</v>
      </c>
      <c r="G7" s="19">
        <f>SUM(C7,E7)</f>
        <v>48421</v>
      </c>
      <c r="H7" s="19">
        <f>SUM(D7,F7)</f>
        <v>4056117</v>
      </c>
      <c r="I7" s="8">
        <v>620</v>
      </c>
      <c r="J7" s="8">
        <v>157255</v>
      </c>
      <c r="K7" s="8">
        <v>1943</v>
      </c>
      <c r="L7" s="8">
        <v>206351</v>
      </c>
      <c r="M7" s="7">
        <f>SUM(G7,I7,K7)</f>
        <v>50984</v>
      </c>
      <c r="N7" s="7">
        <f>SUM(H7,J7,L7)</f>
        <v>4419723</v>
      </c>
      <c r="O7" s="8">
        <v>1122</v>
      </c>
      <c r="P7" s="8">
        <v>326788</v>
      </c>
      <c r="Q7" s="8">
        <v>1122</v>
      </c>
      <c r="R7" s="8">
        <v>326788</v>
      </c>
      <c r="S7" s="8">
        <v>1122</v>
      </c>
      <c r="T7" s="8">
        <v>326788</v>
      </c>
      <c r="U7" s="8">
        <v>1122</v>
      </c>
      <c r="V7" s="8">
        <v>326788</v>
      </c>
      <c r="W7" s="8">
        <v>1125</v>
      </c>
      <c r="X7" s="8">
        <v>327464</v>
      </c>
      <c r="Y7" s="7">
        <f>SUM(O7+Q7+S7+U7+W7)</f>
        <v>5613</v>
      </c>
      <c r="Z7" s="7">
        <f>SUM(P7+R7+T7+V7+X7)</f>
        <v>1634616</v>
      </c>
      <c r="AA7" s="12">
        <v>0</v>
      </c>
      <c r="AB7" s="12">
        <v>0</v>
      </c>
      <c r="AC7" s="12">
        <v>1366</v>
      </c>
      <c r="AD7" s="12">
        <v>507213</v>
      </c>
      <c r="AE7" s="12">
        <v>3036</v>
      </c>
      <c r="AF7" s="12">
        <v>1077823</v>
      </c>
      <c r="AG7" s="12">
        <v>0</v>
      </c>
      <c r="AH7" s="12">
        <v>0</v>
      </c>
      <c r="AI7" s="12">
        <v>730</v>
      </c>
      <c r="AJ7" s="12">
        <v>112699</v>
      </c>
      <c r="AK7" s="12">
        <v>0</v>
      </c>
      <c r="AL7" s="12">
        <v>0</v>
      </c>
      <c r="AM7" s="20">
        <f>SUM(M7,Y7,AA7,AC7,AE7,AG7,AI7,AK7)</f>
        <v>61729</v>
      </c>
      <c r="AN7" s="20">
        <f>SUM(N7,Z7,AB7,AD7,AF7,AH7,AJ7,AL7)</f>
        <v>7752074</v>
      </c>
      <c r="AO7" s="12">
        <v>883</v>
      </c>
      <c r="AP7" s="12">
        <v>279735</v>
      </c>
      <c r="AQ7" s="12">
        <v>750</v>
      </c>
      <c r="AR7" s="12">
        <v>279660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751</v>
      </c>
      <c r="BB7" s="8">
        <v>279660</v>
      </c>
      <c r="BC7" s="8">
        <v>749</v>
      </c>
      <c r="BD7" s="8">
        <v>279660</v>
      </c>
      <c r="BE7" s="8">
        <v>750</v>
      </c>
      <c r="BF7" s="8">
        <v>279660</v>
      </c>
      <c r="BG7" s="8">
        <v>883</v>
      </c>
      <c r="BH7" s="8">
        <v>280039</v>
      </c>
      <c r="BI7" s="7">
        <f>SUM(AQ7,AY7,BA7,BC7,BE7,BG7)</f>
        <v>3883</v>
      </c>
      <c r="BJ7" s="7">
        <f>SUM(AR7,AZ7,BB7,BD7,BF7,BH7)</f>
        <v>1398679</v>
      </c>
      <c r="BK7" s="7">
        <f>SUM(AM7,BI7)</f>
        <v>65612</v>
      </c>
      <c r="BL7" s="7">
        <f>SUM(AN7,BJ7)</f>
        <v>9150753</v>
      </c>
    </row>
    <row r="8" spans="1:64" ht="20.25" x14ac:dyDescent="0.4">
      <c r="A8" s="14">
        <v>2</v>
      </c>
      <c r="B8" s="15" t="s">
        <v>44</v>
      </c>
      <c r="C8" s="8">
        <v>128148</v>
      </c>
      <c r="D8" s="8">
        <v>10464138</v>
      </c>
      <c r="E8" s="8">
        <v>2424</v>
      </c>
      <c r="F8" s="8">
        <v>623740</v>
      </c>
      <c r="G8" s="19">
        <f t="shared" ref="G8:H53" si="0">SUM(C8,E8)</f>
        <v>130572</v>
      </c>
      <c r="H8" s="19">
        <f t="shared" si="0"/>
        <v>11087878</v>
      </c>
      <c r="I8" s="8">
        <v>2652</v>
      </c>
      <c r="J8" s="8">
        <v>906351</v>
      </c>
      <c r="K8" s="8">
        <v>9158</v>
      </c>
      <c r="L8" s="8">
        <v>901572</v>
      </c>
      <c r="M8" s="7">
        <f t="shared" ref="M8:N53" si="1">SUM(G8,I8,K8)</f>
        <v>142382</v>
      </c>
      <c r="N8" s="7">
        <f t="shared" si="1"/>
        <v>12895801</v>
      </c>
      <c r="O8" s="8">
        <v>3503</v>
      </c>
      <c r="P8" s="8">
        <v>957617</v>
      </c>
      <c r="Q8" s="8">
        <v>3503</v>
      </c>
      <c r="R8" s="8">
        <v>957617</v>
      </c>
      <c r="S8" s="8">
        <v>3503</v>
      </c>
      <c r="T8" s="8">
        <v>957617</v>
      </c>
      <c r="U8" s="8">
        <v>3503</v>
      </c>
      <c r="V8" s="8">
        <v>957617</v>
      </c>
      <c r="W8" s="8">
        <v>3507</v>
      </c>
      <c r="X8" s="8">
        <v>958293</v>
      </c>
      <c r="Y8" s="7">
        <f t="shared" ref="Y8:Y53" si="2">SUM(O8+Q8+S8+U8+W8)</f>
        <v>17519</v>
      </c>
      <c r="Z8" s="7">
        <f t="shared" ref="Z8:Z53" si="3">SUM(P8+R8+T8+V8+X8)</f>
        <v>4788761</v>
      </c>
      <c r="AA8" s="12">
        <v>0</v>
      </c>
      <c r="AB8" s="12">
        <v>0</v>
      </c>
      <c r="AC8" s="12">
        <v>2234</v>
      </c>
      <c r="AD8" s="12">
        <v>804660</v>
      </c>
      <c r="AE8" s="12">
        <v>4149</v>
      </c>
      <c r="AF8" s="12">
        <v>1494312</v>
      </c>
      <c r="AG8" s="12">
        <v>0</v>
      </c>
      <c r="AH8" s="12">
        <v>0</v>
      </c>
      <c r="AI8" s="12">
        <v>2384</v>
      </c>
      <c r="AJ8" s="12">
        <v>370647</v>
      </c>
      <c r="AK8" s="12">
        <v>0</v>
      </c>
      <c r="AL8" s="12">
        <v>0</v>
      </c>
      <c r="AM8" s="20">
        <f t="shared" ref="AM8:AN53" si="4">SUM(M8,Y8,AA8,AC8,AE8,AG8,AI8,AK8)</f>
        <v>168668</v>
      </c>
      <c r="AN8" s="20">
        <f t="shared" ref="AN8:AN52" si="5">SUM(N8+Z8+AB8+AD8+AF8+AH8+AJ8+AL8)</f>
        <v>20354181</v>
      </c>
      <c r="AO8" s="12">
        <v>5470</v>
      </c>
      <c r="AP8" s="12">
        <v>1860510</v>
      </c>
      <c r="AQ8" s="12">
        <v>5166</v>
      </c>
      <c r="AR8" s="12">
        <v>1860510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5016</v>
      </c>
      <c r="BB8" s="8">
        <v>1860510</v>
      </c>
      <c r="BC8" s="8">
        <v>5166</v>
      </c>
      <c r="BD8" s="8">
        <v>1860510</v>
      </c>
      <c r="BE8" s="8">
        <v>5166</v>
      </c>
      <c r="BF8" s="8">
        <v>1860511</v>
      </c>
      <c r="BG8" s="8">
        <v>5318</v>
      </c>
      <c r="BH8" s="8">
        <v>1860510</v>
      </c>
      <c r="BI8" s="7">
        <f t="shared" ref="BI8:BJ53" si="7">SUM(AQ8,AY8,BA8,BC8,BE8,BG8)</f>
        <v>25832</v>
      </c>
      <c r="BJ8" s="7">
        <f t="shared" si="7"/>
        <v>9302551</v>
      </c>
      <c r="BK8" s="7">
        <f t="shared" ref="BK8:BL53" si="8">SUM(AM8,BI8)</f>
        <v>194500</v>
      </c>
      <c r="BL8" s="7">
        <f t="shared" si="8"/>
        <v>29656732</v>
      </c>
    </row>
    <row r="9" spans="1:64" ht="20.25" x14ac:dyDescent="0.4">
      <c r="A9" s="14">
        <v>3</v>
      </c>
      <c r="B9" s="15" t="s">
        <v>45</v>
      </c>
      <c r="C9" s="8">
        <v>17200</v>
      </c>
      <c r="D9" s="8">
        <v>1415650</v>
      </c>
      <c r="E9" s="8">
        <v>263</v>
      </c>
      <c r="F9" s="8">
        <v>67835</v>
      </c>
      <c r="G9" s="19">
        <f t="shared" si="0"/>
        <v>17463</v>
      </c>
      <c r="H9" s="19">
        <f t="shared" si="0"/>
        <v>1483485</v>
      </c>
      <c r="I9" s="8">
        <v>362</v>
      </c>
      <c r="J9" s="8">
        <v>109009</v>
      </c>
      <c r="K9" s="8">
        <v>4824</v>
      </c>
      <c r="L9" s="8">
        <v>382316</v>
      </c>
      <c r="M9" s="7">
        <f t="shared" si="1"/>
        <v>22649</v>
      </c>
      <c r="N9" s="7">
        <f t="shared" si="1"/>
        <v>1974810</v>
      </c>
      <c r="O9" s="8">
        <v>215</v>
      </c>
      <c r="P9" s="8">
        <v>62368</v>
      </c>
      <c r="Q9" s="8">
        <v>215</v>
      </c>
      <c r="R9" s="8">
        <v>62368</v>
      </c>
      <c r="S9" s="8">
        <v>215</v>
      </c>
      <c r="T9" s="8">
        <v>62368</v>
      </c>
      <c r="U9" s="8">
        <v>215</v>
      </c>
      <c r="V9" s="8">
        <v>62368</v>
      </c>
      <c r="W9" s="8">
        <v>219</v>
      </c>
      <c r="X9" s="8">
        <v>62368</v>
      </c>
      <c r="Y9" s="7">
        <f t="shared" si="2"/>
        <v>1079</v>
      </c>
      <c r="Z9" s="7">
        <f t="shared" si="3"/>
        <v>311840</v>
      </c>
      <c r="AA9" s="12">
        <v>0</v>
      </c>
      <c r="AB9" s="12">
        <v>0</v>
      </c>
      <c r="AC9" s="12">
        <v>193</v>
      </c>
      <c r="AD9" s="12">
        <v>69361</v>
      </c>
      <c r="AE9" s="12">
        <v>358</v>
      </c>
      <c r="AF9" s="12">
        <v>128811</v>
      </c>
      <c r="AG9" s="12">
        <v>0</v>
      </c>
      <c r="AH9" s="12">
        <v>0</v>
      </c>
      <c r="AI9" s="12">
        <v>155</v>
      </c>
      <c r="AJ9" s="12">
        <v>24032</v>
      </c>
      <c r="AK9" s="12">
        <v>0</v>
      </c>
      <c r="AL9" s="12">
        <v>0</v>
      </c>
      <c r="AM9" s="20">
        <f t="shared" si="4"/>
        <v>24434</v>
      </c>
      <c r="AN9" s="20">
        <f t="shared" si="5"/>
        <v>2508854</v>
      </c>
      <c r="AO9" s="12">
        <v>35</v>
      </c>
      <c r="AP9" s="12">
        <v>9956</v>
      </c>
      <c r="AQ9" s="12">
        <v>30</v>
      </c>
      <c r="AR9" s="12">
        <v>9950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26</v>
      </c>
      <c r="BB9" s="8">
        <v>9950</v>
      </c>
      <c r="BC9" s="8">
        <v>25</v>
      </c>
      <c r="BD9" s="8">
        <v>9950</v>
      </c>
      <c r="BE9" s="8">
        <v>28</v>
      </c>
      <c r="BF9" s="8">
        <v>9950</v>
      </c>
      <c r="BG9" s="8">
        <v>29</v>
      </c>
      <c r="BH9" s="8">
        <v>9952</v>
      </c>
      <c r="BI9" s="7">
        <f t="shared" si="7"/>
        <v>138</v>
      </c>
      <c r="BJ9" s="7">
        <f t="shared" si="7"/>
        <v>49752</v>
      </c>
      <c r="BK9" s="7">
        <f t="shared" si="8"/>
        <v>24572</v>
      </c>
      <c r="BL9" s="7">
        <f t="shared" si="8"/>
        <v>2558606</v>
      </c>
    </row>
    <row r="10" spans="1:64" ht="20.25" x14ac:dyDescent="0.4">
      <c r="A10" s="14">
        <v>4</v>
      </c>
      <c r="B10" s="15" t="s">
        <v>46</v>
      </c>
      <c r="C10" s="9">
        <v>6823</v>
      </c>
      <c r="D10" s="9">
        <v>561597</v>
      </c>
      <c r="E10" s="9">
        <v>249</v>
      </c>
      <c r="F10" s="9">
        <v>64091</v>
      </c>
      <c r="G10" s="19">
        <f t="shared" si="0"/>
        <v>7072</v>
      </c>
      <c r="H10" s="19">
        <f t="shared" si="0"/>
        <v>625688</v>
      </c>
      <c r="I10" s="9">
        <v>272</v>
      </c>
      <c r="J10" s="9">
        <v>76900</v>
      </c>
      <c r="K10" s="9">
        <v>642</v>
      </c>
      <c r="L10" s="9">
        <v>39255</v>
      </c>
      <c r="M10" s="7">
        <f t="shared" si="1"/>
        <v>7986</v>
      </c>
      <c r="N10" s="7">
        <f t="shared" si="1"/>
        <v>741843</v>
      </c>
      <c r="O10" s="9">
        <v>137</v>
      </c>
      <c r="P10" s="9">
        <v>39567</v>
      </c>
      <c r="Q10" s="9">
        <v>137</v>
      </c>
      <c r="R10" s="9">
        <v>39567</v>
      </c>
      <c r="S10" s="9">
        <v>137</v>
      </c>
      <c r="T10" s="9">
        <v>39567</v>
      </c>
      <c r="U10" s="9">
        <v>137</v>
      </c>
      <c r="V10" s="9">
        <v>39567</v>
      </c>
      <c r="W10" s="9">
        <v>138</v>
      </c>
      <c r="X10" s="9">
        <v>39569</v>
      </c>
      <c r="Y10" s="7">
        <f t="shared" si="2"/>
        <v>686</v>
      </c>
      <c r="Z10" s="7">
        <f t="shared" si="3"/>
        <v>197837</v>
      </c>
      <c r="AA10" s="12">
        <v>0</v>
      </c>
      <c r="AB10" s="12">
        <v>0</v>
      </c>
      <c r="AC10" s="12">
        <v>325</v>
      </c>
      <c r="AD10" s="12">
        <v>117056</v>
      </c>
      <c r="AE10" s="12">
        <v>620</v>
      </c>
      <c r="AF10" s="12">
        <v>223489</v>
      </c>
      <c r="AG10" s="12">
        <v>0</v>
      </c>
      <c r="AH10" s="12">
        <v>0</v>
      </c>
      <c r="AI10" s="12">
        <v>99</v>
      </c>
      <c r="AJ10" s="12">
        <v>15246</v>
      </c>
      <c r="AK10" s="12">
        <v>0</v>
      </c>
      <c r="AL10" s="12">
        <v>0</v>
      </c>
      <c r="AM10" s="20">
        <f t="shared" si="4"/>
        <v>9716</v>
      </c>
      <c r="AN10" s="20">
        <f t="shared" si="5"/>
        <v>1295471</v>
      </c>
      <c r="AO10" s="12">
        <v>185</v>
      </c>
      <c r="AP10" s="12">
        <v>66891</v>
      </c>
      <c r="AQ10" s="12">
        <v>185</v>
      </c>
      <c r="AR10" s="12">
        <v>66891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185</v>
      </c>
      <c r="BB10" s="9">
        <v>66891</v>
      </c>
      <c r="BC10" s="9">
        <v>185</v>
      </c>
      <c r="BD10" s="9">
        <v>66891</v>
      </c>
      <c r="BE10" s="9">
        <v>185</v>
      </c>
      <c r="BF10" s="9">
        <v>66891</v>
      </c>
      <c r="BG10" s="9">
        <v>189</v>
      </c>
      <c r="BH10" s="9">
        <v>66893</v>
      </c>
      <c r="BI10" s="7">
        <f t="shared" si="7"/>
        <v>929</v>
      </c>
      <c r="BJ10" s="7">
        <f t="shared" si="7"/>
        <v>334457</v>
      </c>
      <c r="BK10" s="7">
        <f t="shared" si="8"/>
        <v>10645</v>
      </c>
      <c r="BL10" s="7">
        <f t="shared" si="8"/>
        <v>1629928</v>
      </c>
    </row>
    <row r="11" spans="1:64" ht="20.25" x14ac:dyDescent="0.4">
      <c r="A11" s="14">
        <v>5</v>
      </c>
      <c r="B11" s="15" t="s">
        <v>47</v>
      </c>
      <c r="C11" s="8">
        <v>494</v>
      </c>
      <c r="D11" s="8">
        <v>40656</v>
      </c>
      <c r="E11" s="8">
        <v>213</v>
      </c>
      <c r="F11" s="8">
        <v>55126</v>
      </c>
      <c r="G11" s="19">
        <f t="shared" si="0"/>
        <v>707</v>
      </c>
      <c r="H11" s="19">
        <f t="shared" si="0"/>
        <v>95782</v>
      </c>
      <c r="I11" s="8">
        <v>216</v>
      </c>
      <c r="J11" s="8">
        <v>55126</v>
      </c>
      <c r="K11" s="8">
        <v>107</v>
      </c>
      <c r="L11" s="8">
        <v>2756</v>
      </c>
      <c r="M11" s="7">
        <f t="shared" si="1"/>
        <v>1030</v>
      </c>
      <c r="N11" s="7">
        <f t="shared" si="1"/>
        <v>153664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0</v>
      </c>
      <c r="Z11" s="7">
        <f t="shared" si="3"/>
        <v>0</v>
      </c>
      <c r="AA11" s="12">
        <v>0</v>
      </c>
      <c r="AB11" s="12">
        <v>0</v>
      </c>
      <c r="AC11" s="12">
        <v>36</v>
      </c>
      <c r="AD11" s="12">
        <v>12989</v>
      </c>
      <c r="AE11" s="12">
        <v>19</v>
      </c>
      <c r="AF11" s="12">
        <v>6994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20">
        <f t="shared" si="4"/>
        <v>1085</v>
      </c>
      <c r="AN11" s="20">
        <f t="shared" si="5"/>
        <v>173647</v>
      </c>
      <c r="AO11" s="12">
        <v>1</v>
      </c>
      <c r="AP11" s="12">
        <v>123</v>
      </c>
      <c r="AQ11" s="12">
        <v>1</v>
      </c>
      <c r="AR11" s="12">
        <v>61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</v>
      </c>
      <c r="BB11" s="8">
        <v>62</v>
      </c>
      <c r="BC11" s="8">
        <v>0</v>
      </c>
      <c r="BD11" s="8">
        <v>0</v>
      </c>
      <c r="BE11" s="8">
        <v>1</v>
      </c>
      <c r="BF11" s="8">
        <v>62</v>
      </c>
      <c r="BG11" s="8">
        <v>1</v>
      </c>
      <c r="BH11" s="8">
        <v>62</v>
      </c>
      <c r="BI11" s="7">
        <f t="shared" si="7"/>
        <v>4</v>
      </c>
      <c r="BJ11" s="7">
        <f t="shared" si="7"/>
        <v>247</v>
      </c>
      <c r="BK11" s="7">
        <f t="shared" si="8"/>
        <v>1089</v>
      </c>
      <c r="BL11" s="7">
        <f t="shared" si="8"/>
        <v>173894</v>
      </c>
    </row>
    <row r="12" spans="1:64" ht="20.25" x14ac:dyDescent="0.4">
      <c r="A12" s="14">
        <v>6</v>
      </c>
      <c r="B12" s="15" t="s">
        <v>48</v>
      </c>
      <c r="C12" s="8">
        <v>5847</v>
      </c>
      <c r="D12" s="8">
        <v>481287</v>
      </c>
      <c r="E12" s="8">
        <v>156</v>
      </c>
      <c r="F12" s="8">
        <v>40160</v>
      </c>
      <c r="G12" s="19">
        <f t="shared" si="0"/>
        <v>6003</v>
      </c>
      <c r="H12" s="19">
        <f t="shared" si="0"/>
        <v>521447</v>
      </c>
      <c r="I12" s="8">
        <v>210</v>
      </c>
      <c r="J12" s="8">
        <v>64878</v>
      </c>
      <c r="K12" s="8">
        <v>323</v>
      </c>
      <c r="L12" s="8">
        <v>24083</v>
      </c>
      <c r="M12" s="7">
        <f t="shared" si="1"/>
        <v>6536</v>
      </c>
      <c r="N12" s="7">
        <f t="shared" si="1"/>
        <v>610408</v>
      </c>
      <c r="O12" s="8">
        <v>46</v>
      </c>
      <c r="P12" s="8">
        <v>13253</v>
      </c>
      <c r="Q12" s="8">
        <v>46</v>
      </c>
      <c r="R12" s="8">
        <v>13253</v>
      </c>
      <c r="S12" s="8">
        <v>46</v>
      </c>
      <c r="T12" s="8">
        <v>13253</v>
      </c>
      <c r="U12" s="8">
        <v>46</v>
      </c>
      <c r="V12" s="8">
        <v>13253</v>
      </c>
      <c r="W12" s="8">
        <v>46</v>
      </c>
      <c r="X12" s="8">
        <v>13255</v>
      </c>
      <c r="Y12" s="7">
        <f t="shared" si="2"/>
        <v>230</v>
      </c>
      <c r="Z12" s="7">
        <f t="shared" si="3"/>
        <v>66267</v>
      </c>
      <c r="AA12" s="12">
        <v>0</v>
      </c>
      <c r="AB12" s="12">
        <v>0</v>
      </c>
      <c r="AC12" s="12">
        <v>70</v>
      </c>
      <c r="AD12" s="12">
        <v>25290</v>
      </c>
      <c r="AE12" s="12">
        <v>130</v>
      </c>
      <c r="AF12" s="12">
        <v>46968</v>
      </c>
      <c r="AG12" s="12">
        <v>0</v>
      </c>
      <c r="AH12" s="12">
        <v>0</v>
      </c>
      <c r="AI12" s="12">
        <v>33</v>
      </c>
      <c r="AJ12" s="12">
        <v>5107</v>
      </c>
      <c r="AK12" s="12">
        <v>0</v>
      </c>
      <c r="AL12" s="12">
        <v>0</v>
      </c>
      <c r="AM12" s="20">
        <f t="shared" si="4"/>
        <v>6999</v>
      </c>
      <c r="AN12" s="20">
        <f t="shared" si="5"/>
        <v>754040</v>
      </c>
      <c r="AO12" s="12">
        <v>2</v>
      </c>
      <c r="AP12" s="12">
        <v>781</v>
      </c>
      <c r="AQ12" s="12">
        <v>2</v>
      </c>
      <c r="AR12" s="12">
        <v>781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2</v>
      </c>
      <c r="BB12" s="8">
        <v>781</v>
      </c>
      <c r="BC12" s="8">
        <v>2</v>
      </c>
      <c r="BD12" s="8">
        <v>781</v>
      </c>
      <c r="BE12" s="8">
        <v>2</v>
      </c>
      <c r="BF12" s="8">
        <v>781</v>
      </c>
      <c r="BG12" s="8">
        <v>4</v>
      </c>
      <c r="BH12" s="8">
        <v>1562</v>
      </c>
      <c r="BI12" s="7">
        <f t="shared" si="7"/>
        <v>12</v>
      </c>
      <c r="BJ12" s="7">
        <f t="shared" si="7"/>
        <v>4686</v>
      </c>
      <c r="BK12" s="7">
        <f t="shared" si="8"/>
        <v>7011</v>
      </c>
      <c r="BL12" s="7">
        <f t="shared" si="8"/>
        <v>758726</v>
      </c>
    </row>
    <row r="13" spans="1:64" ht="20.25" x14ac:dyDescent="0.4">
      <c r="A13" s="14">
        <v>7</v>
      </c>
      <c r="B13" s="15" t="s">
        <v>49</v>
      </c>
      <c r="C13" s="8">
        <v>266</v>
      </c>
      <c r="D13" s="8">
        <v>21876</v>
      </c>
      <c r="E13" s="8">
        <v>7</v>
      </c>
      <c r="F13" s="8">
        <v>1765</v>
      </c>
      <c r="G13" s="19">
        <f t="shared" si="0"/>
        <v>273</v>
      </c>
      <c r="H13" s="19">
        <f t="shared" si="0"/>
        <v>23641</v>
      </c>
      <c r="I13" s="8">
        <v>52</v>
      </c>
      <c r="J13" s="8">
        <v>13279</v>
      </c>
      <c r="K13" s="8">
        <v>58</v>
      </c>
      <c r="L13" s="8">
        <v>4053</v>
      </c>
      <c r="M13" s="7">
        <f t="shared" si="1"/>
        <v>383</v>
      </c>
      <c r="N13" s="7">
        <f t="shared" si="1"/>
        <v>40973</v>
      </c>
      <c r="O13" s="8">
        <v>64</v>
      </c>
      <c r="P13" s="8">
        <v>18541</v>
      </c>
      <c r="Q13" s="8">
        <v>64</v>
      </c>
      <c r="R13" s="8">
        <v>18541</v>
      </c>
      <c r="S13" s="8">
        <v>64</v>
      </c>
      <c r="T13" s="8">
        <v>18541</v>
      </c>
      <c r="U13" s="8">
        <v>64</v>
      </c>
      <c r="V13" s="8">
        <v>18542</v>
      </c>
      <c r="W13" s="8">
        <v>66</v>
      </c>
      <c r="X13" s="8">
        <v>18542</v>
      </c>
      <c r="Y13" s="7">
        <f t="shared" si="2"/>
        <v>322</v>
      </c>
      <c r="Z13" s="7">
        <f t="shared" si="3"/>
        <v>92707</v>
      </c>
      <c r="AA13" s="12">
        <v>0</v>
      </c>
      <c r="AB13" s="12">
        <v>0</v>
      </c>
      <c r="AC13" s="12">
        <v>253</v>
      </c>
      <c r="AD13" s="12">
        <v>91193</v>
      </c>
      <c r="AE13" s="12">
        <v>137</v>
      </c>
      <c r="AF13" s="12">
        <v>49104</v>
      </c>
      <c r="AG13" s="12">
        <v>0</v>
      </c>
      <c r="AH13" s="12">
        <v>0</v>
      </c>
      <c r="AI13" s="12">
        <v>46</v>
      </c>
      <c r="AJ13" s="12">
        <v>7144</v>
      </c>
      <c r="AK13" s="12">
        <v>0</v>
      </c>
      <c r="AL13" s="12">
        <v>0</v>
      </c>
      <c r="AM13" s="20">
        <f t="shared" si="4"/>
        <v>1141</v>
      </c>
      <c r="AN13" s="20">
        <f t="shared" si="5"/>
        <v>281121</v>
      </c>
      <c r="AO13" s="12">
        <v>28</v>
      </c>
      <c r="AP13" s="12">
        <v>10080</v>
      </c>
      <c r="AQ13" s="12">
        <v>28</v>
      </c>
      <c r="AR13" s="12">
        <v>10080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28</v>
      </c>
      <c r="BB13" s="8">
        <v>10080</v>
      </c>
      <c r="BC13" s="8">
        <v>28</v>
      </c>
      <c r="BD13" s="8">
        <v>10080</v>
      </c>
      <c r="BE13" s="8">
        <v>28</v>
      </c>
      <c r="BF13" s="8">
        <v>10081</v>
      </c>
      <c r="BG13" s="8">
        <v>29</v>
      </c>
      <c r="BH13" s="8">
        <v>10081</v>
      </c>
      <c r="BI13" s="7">
        <f t="shared" si="7"/>
        <v>141</v>
      </c>
      <c r="BJ13" s="7">
        <f t="shared" si="7"/>
        <v>50402</v>
      </c>
      <c r="BK13" s="7">
        <f t="shared" si="8"/>
        <v>1282</v>
      </c>
      <c r="BL13" s="7">
        <f t="shared" si="8"/>
        <v>331523</v>
      </c>
    </row>
    <row r="14" spans="1:64" ht="20.25" x14ac:dyDescent="0.4">
      <c r="A14" s="14">
        <v>8</v>
      </c>
      <c r="B14" s="15" t="s">
        <v>50</v>
      </c>
      <c r="C14" s="8">
        <v>300</v>
      </c>
      <c r="D14" s="8">
        <v>24699</v>
      </c>
      <c r="E14" s="8">
        <v>0</v>
      </c>
      <c r="F14" s="8">
        <v>0</v>
      </c>
      <c r="G14" s="19">
        <f t="shared" si="0"/>
        <v>300</v>
      </c>
      <c r="H14" s="19">
        <f t="shared" si="0"/>
        <v>24699</v>
      </c>
      <c r="I14" s="8">
        <v>167</v>
      </c>
      <c r="J14" s="8">
        <v>53588</v>
      </c>
      <c r="K14" s="8">
        <v>725</v>
      </c>
      <c r="L14" s="8">
        <v>53588</v>
      </c>
      <c r="M14" s="7">
        <f t="shared" si="1"/>
        <v>1192</v>
      </c>
      <c r="N14" s="7">
        <f t="shared" si="1"/>
        <v>131875</v>
      </c>
      <c r="O14" s="8">
        <v>102</v>
      </c>
      <c r="P14" s="8">
        <v>29436</v>
      </c>
      <c r="Q14" s="8">
        <v>102</v>
      </c>
      <c r="R14" s="8">
        <v>29436</v>
      </c>
      <c r="S14" s="8">
        <v>102</v>
      </c>
      <c r="T14" s="8">
        <v>29436</v>
      </c>
      <c r="U14" s="8">
        <v>102</v>
      </c>
      <c r="V14" s="8">
        <v>29436</v>
      </c>
      <c r="W14" s="8">
        <v>102</v>
      </c>
      <c r="X14" s="8">
        <v>29438</v>
      </c>
      <c r="Y14" s="7">
        <f t="shared" si="2"/>
        <v>510</v>
      </c>
      <c r="Z14" s="7">
        <f t="shared" si="3"/>
        <v>147182</v>
      </c>
      <c r="AA14" s="12">
        <v>0</v>
      </c>
      <c r="AB14" s="12">
        <v>0</v>
      </c>
      <c r="AC14" s="12">
        <v>165</v>
      </c>
      <c r="AD14" s="12">
        <v>58128</v>
      </c>
      <c r="AE14" s="12">
        <v>83</v>
      </c>
      <c r="AF14" s="12">
        <v>31299</v>
      </c>
      <c r="AG14" s="12">
        <v>0</v>
      </c>
      <c r="AH14" s="12">
        <v>0</v>
      </c>
      <c r="AI14" s="12">
        <v>74</v>
      </c>
      <c r="AJ14" s="12">
        <v>11343</v>
      </c>
      <c r="AK14" s="12">
        <v>0</v>
      </c>
      <c r="AL14" s="12">
        <v>0</v>
      </c>
      <c r="AM14" s="20">
        <f t="shared" si="4"/>
        <v>2024</v>
      </c>
      <c r="AN14" s="20">
        <f t="shared" si="5"/>
        <v>379827</v>
      </c>
      <c r="AO14" s="12">
        <v>11</v>
      </c>
      <c r="AP14" s="12">
        <v>3938</v>
      </c>
      <c r="AQ14" s="12">
        <v>11</v>
      </c>
      <c r="AR14" s="12">
        <v>3938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11</v>
      </c>
      <c r="BB14" s="8">
        <v>3938</v>
      </c>
      <c r="BC14" s="8">
        <v>11</v>
      </c>
      <c r="BD14" s="8">
        <v>3938</v>
      </c>
      <c r="BE14" s="8">
        <v>11</v>
      </c>
      <c r="BF14" s="8">
        <v>3938</v>
      </c>
      <c r="BG14" s="8">
        <v>11</v>
      </c>
      <c r="BH14" s="8">
        <v>3936</v>
      </c>
      <c r="BI14" s="7">
        <f t="shared" si="7"/>
        <v>55</v>
      </c>
      <c r="BJ14" s="7">
        <f t="shared" si="7"/>
        <v>19688</v>
      </c>
      <c r="BK14" s="7">
        <f t="shared" si="8"/>
        <v>2079</v>
      </c>
      <c r="BL14" s="7">
        <f t="shared" si="8"/>
        <v>399515</v>
      </c>
    </row>
    <row r="15" spans="1:64" ht="20.25" x14ac:dyDescent="0.4">
      <c r="A15" s="14">
        <v>9</v>
      </c>
      <c r="B15" s="15" t="s">
        <v>51</v>
      </c>
      <c r="C15" s="8">
        <v>666</v>
      </c>
      <c r="D15" s="8">
        <v>54788</v>
      </c>
      <c r="E15" s="8">
        <v>44</v>
      </c>
      <c r="F15" s="8">
        <v>11522</v>
      </c>
      <c r="G15" s="19">
        <f t="shared" si="0"/>
        <v>710</v>
      </c>
      <c r="H15" s="19">
        <f t="shared" si="0"/>
        <v>66310</v>
      </c>
      <c r="I15" s="8">
        <v>39</v>
      </c>
      <c r="J15" s="8">
        <v>12379</v>
      </c>
      <c r="K15" s="8">
        <v>24</v>
      </c>
      <c r="L15" s="8">
        <v>842</v>
      </c>
      <c r="M15" s="7">
        <f t="shared" si="1"/>
        <v>773</v>
      </c>
      <c r="N15" s="7">
        <f t="shared" si="1"/>
        <v>79531</v>
      </c>
      <c r="O15" s="8">
        <v>1</v>
      </c>
      <c r="P15" s="8">
        <v>392</v>
      </c>
      <c r="Q15" s="8">
        <v>1</v>
      </c>
      <c r="R15" s="8">
        <v>392</v>
      </c>
      <c r="S15" s="8">
        <v>2</v>
      </c>
      <c r="T15" s="8">
        <v>392</v>
      </c>
      <c r="U15" s="8">
        <v>1</v>
      </c>
      <c r="V15" s="8">
        <v>392</v>
      </c>
      <c r="W15" s="8">
        <v>2</v>
      </c>
      <c r="X15" s="8">
        <v>396</v>
      </c>
      <c r="Y15" s="7">
        <f t="shared" si="2"/>
        <v>7</v>
      </c>
      <c r="Z15" s="7">
        <f t="shared" si="3"/>
        <v>1964</v>
      </c>
      <c r="AA15" s="12">
        <v>0</v>
      </c>
      <c r="AB15" s="12">
        <v>0</v>
      </c>
      <c r="AC15" s="12">
        <v>2</v>
      </c>
      <c r="AD15" s="12">
        <v>642</v>
      </c>
      <c r="AE15" s="12">
        <v>1</v>
      </c>
      <c r="AF15" s="12">
        <v>323</v>
      </c>
      <c r="AG15" s="12">
        <v>0</v>
      </c>
      <c r="AH15" s="12">
        <v>0</v>
      </c>
      <c r="AI15" s="12">
        <v>1</v>
      </c>
      <c r="AJ15" s="12">
        <v>151</v>
      </c>
      <c r="AK15" s="12">
        <v>0</v>
      </c>
      <c r="AL15" s="12">
        <v>0</v>
      </c>
      <c r="AM15" s="20">
        <f t="shared" si="4"/>
        <v>784</v>
      </c>
      <c r="AN15" s="20">
        <f t="shared" si="5"/>
        <v>82611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0</v>
      </c>
      <c r="BJ15" s="7">
        <f t="shared" si="7"/>
        <v>0</v>
      </c>
      <c r="BK15" s="7">
        <f t="shared" si="8"/>
        <v>784</v>
      </c>
      <c r="BL15" s="7">
        <f t="shared" si="8"/>
        <v>82611</v>
      </c>
    </row>
    <row r="16" spans="1:64" ht="20.25" x14ac:dyDescent="0.4">
      <c r="A16" s="14">
        <v>10</v>
      </c>
      <c r="B16" s="15" t="s">
        <v>52</v>
      </c>
      <c r="C16" s="8">
        <v>3527</v>
      </c>
      <c r="D16" s="8">
        <v>290329</v>
      </c>
      <c r="E16" s="8">
        <v>40</v>
      </c>
      <c r="F16" s="8">
        <v>10437</v>
      </c>
      <c r="G16" s="19">
        <f t="shared" si="0"/>
        <v>3567</v>
      </c>
      <c r="H16" s="19">
        <f t="shared" si="0"/>
        <v>300766</v>
      </c>
      <c r="I16" s="8">
        <v>53</v>
      </c>
      <c r="J16" s="8">
        <v>18712</v>
      </c>
      <c r="K16" s="8">
        <v>264</v>
      </c>
      <c r="L16" s="8">
        <v>15181</v>
      </c>
      <c r="M16" s="7">
        <f t="shared" si="1"/>
        <v>3884</v>
      </c>
      <c r="N16" s="7">
        <f t="shared" si="1"/>
        <v>334659</v>
      </c>
      <c r="O16" s="8">
        <v>29</v>
      </c>
      <c r="P16" s="8">
        <v>8375</v>
      </c>
      <c r="Q16" s="8">
        <v>29</v>
      </c>
      <c r="R16" s="8">
        <v>8375</v>
      </c>
      <c r="S16" s="8">
        <v>29</v>
      </c>
      <c r="T16" s="8">
        <v>8375</v>
      </c>
      <c r="U16" s="8">
        <v>29</v>
      </c>
      <c r="V16" s="8">
        <v>8375</v>
      </c>
      <c r="W16" s="8">
        <v>30</v>
      </c>
      <c r="X16" s="8">
        <v>8375</v>
      </c>
      <c r="Y16" s="7">
        <f t="shared" si="2"/>
        <v>146</v>
      </c>
      <c r="Z16" s="7">
        <f t="shared" si="3"/>
        <v>41875</v>
      </c>
      <c r="AA16" s="12">
        <v>0</v>
      </c>
      <c r="AB16" s="12">
        <v>0</v>
      </c>
      <c r="AC16" s="12">
        <v>83</v>
      </c>
      <c r="AD16" s="12">
        <v>29621</v>
      </c>
      <c r="AE16" s="12">
        <v>152</v>
      </c>
      <c r="AF16" s="12">
        <v>55007</v>
      </c>
      <c r="AG16" s="12">
        <v>0</v>
      </c>
      <c r="AH16" s="12">
        <v>0</v>
      </c>
      <c r="AI16" s="12">
        <v>21</v>
      </c>
      <c r="AJ16" s="12">
        <v>3227</v>
      </c>
      <c r="AK16" s="12">
        <v>0</v>
      </c>
      <c r="AL16" s="12">
        <v>0</v>
      </c>
      <c r="AM16" s="20">
        <f t="shared" si="4"/>
        <v>4286</v>
      </c>
      <c r="AN16" s="20">
        <f t="shared" si="5"/>
        <v>464389</v>
      </c>
      <c r="AO16" s="12">
        <v>43</v>
      </c>
      <c r="AP16" s="12">
        <v>15428</v>
      </c>
      <c r="AQ16" s="12">
        <v>35</v>
      </c>
      <c r="AR16" s="12">
        <v>12516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28</v>
      </c>
      <c r="BB16" s="8">
        <v>9768</v>
      </c>
      <c r="BC16" s="8">
        <v>28</v>
      </c>
      <c r="BD16" s="8">
        <v>9768</v>
      </c>
      <c r="BE16" s="8">
        <v>33</v>
      </c>
      <c r="BF16" s="8">
        <v>14561</v>
      </c>
      <c r="BG16" s="8">
        <v>39</v>
      </c>
      <c r="BH16" s="8">
        <v>11998</v>
      </c>
      <c r="BI16" s="7">
        <f t="shared" si="7"/>
        <v>163</v>
      </c>
      <c r="BJ16" s="7">
        <f t="shared" si="7"/>
        <v>58611</v>
      </c>
      <c r="BK16" s="7">
        <f t="shared" si="8"/>
        <v>4449</v>
      </c>
      <c r="BL16" s="7">
        <f t="shared" si="8"/>
        <v>523000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33</v>
      </c>
      <c r="D18" s="8">
        <v>2756</v>
      </c>
      <c r="E18" s="8">
        <v>0</v>
      </c>
      <c r="F18" s="8">
        <v>0</v>
      </c>
      <c r="G18" s="19">
        <f t="shared" si="0"/>
        <v>33</v>
      </c>
      <c r="H18" s="19">
        <f t="shared" si="0"/>
        <v>2756</v>
      </c>
      <c r="I18" s="8">
        <v>0</v>
      </c>
      <c r="J18" s="8">
        <v>0</v>
      </c>
      <c r="K18" s="8">
        <v>74</v>
      </c>
      <c r="L18" s="8">
        <v>6340</v>
      </c>
      <c r="M18" s="7">
        <f t="shared" si="1"/>
        <v>107</v>
      </c>
      <c r="N18" s="7">
        <f t="shared" si="1"/>
        <v>9096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10</v>
      </c>
      <c r="AD18" s="12">
        <v>3583</v>
      </c>
      <c r="AE18" s="12">
        <v>6</v>
      </c>
      <c r="AF18" s="12">
        <v>1929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123</v>
      </c>
      <c r="AN18" s="20">
        <f t="shared" si="5"/>
        <v>14608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123</v>
      </c>
      <c r="BL18" s="7">
        <f t="shared" si="8"/>
        <v>14608</v>
      </c>
    </row>
    <row r="19" spans="1:64" ht="20.25" x14ac:dyDescent="0.4">
      <c r="A19" s="14">
        <v>13</v>
      </c>
      <c r="B19" s="15" t="s">
        <v>55</v>
      </c>
      <c r="C19" s="8">
        <v>1058</v>
      </c>
      <c r="D19" s="8">
        <v>87033</v>
      </c>
      <c r="E19" s="8">
        <v>25</v>
      </c>
      <c r="F19" s="8">
        <v>6632</v>
      </c>
      <c r="G19" s="19">
        <f t="shared" si="0"/>
        <v>1083</v>
      </c>
      <c r="H19" s="19">
        <f t="shared" si="0"/>
        <v>93665</v>
      </c>
      <c r="I19" s="8">
        <v>238</v>
      </c>
      <c r="J19" s="8">
        <v>51435</v>
      </c>
      <c r="K19" s="8">
        <v>442</v>
      </c>
      <c r="L19" s="8">
        <v>33569</v>
      </c>
      <c r="M19" s="7">
        <f t="shared" si="1"/>
        <v>1763</v>
      </c>
      <c r="N19" s="7">
        <f t="shared" si="1"/>
        <v>178669</v>
      </c>
      <c r="O19" s="8">
        <v>70</v>
      </c>
      <c r="P19" s="8">
        <v>20465</v>
      </c>
      <c r="Q19" s="8">
        <v>70</v>
      </c>
      <c r="R19" s="8">
        <v>20465</v>
      </c>
      <c r="S19" s="8">
        <v>70</v>
      </c>
      <c r="T19" s="8">
        <v>20465</v>
      </c>
      <c r="U19" s="8">
        <v>72</v>
      </c>
      <c r="V19" s="8">
        <v>20466</v>
      </c>
      <c r="W19" s="8">
        <v>72</v>
      </c>
      <c r="X19" s="8">
        <v>20466</v>
      </c>
      <c r="Y19" s="7">
        <f t="shared" si="2"/>
        <v>354</v>
      </c>
      <c r="Z19" s="7">
        <f t="shared" si="3"/>
        <v>102327</v>
      </c>
      <c r="AA19" s="12">
        <v>0</v>
      </c>
      <c r="AB19" s="12">
        <v>0</v>
      </c>
      <c r="AC19" s="12">
        <v>74</v>
      </c>
      <c r="AD19" s="12">
        <v>26570</v>
      </c>
      <c r="AE19" s="12">
        <v>40</v>
      </c>
      <c r="AF19" s="12">
        <v>14307</v>
      </c>
      <c r="AG19" s="12">
        <v>0</v>
      </c>
      <c r="AH19" s="12">
        <v>0</v>
      </c>
      <c r="AI19" s="12">
        <v>51</v>
      </c>
      <c r="AJ19" s="12">
        <v>7886</v>
      </c>
      <c r="AK19" s="12">
        <v>0</v>
      </c>
      <c r="AL19" s="12">
        <v>0</v>
      </c>
      <c r="AM19" s="20">
        <f t="shared" si="4"/>
        <v>2282</v>
      </c>
      <c r="AN19" s="20">
        <f t="shared" si="5"/>
        <v>329759</v>
      </c>
      <c r="AO19" s="12">
        <v>6</v>
      </c>
      <c r="AP19" s="12">
        <v>2165</v>
      </c>
      <c r="AQ19" s="12">
        <v>6</v>
      </c>
      <c r="AR19" s="12">
        <v>2165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6</v>
      </c>
      <c r="BB19" s="8">
        <v>2165</v>
      </c>
      <c r="BC19" s="8">
        <v>6</v>
      </c>
      <c r="BD19" s="8">
        <v>2165</v>
      </c>
      <c r="BE19" s="8">
        <v>6</v>
      </c>
      <c r="BF19" s="8">
        <v>2165</v>
      </c>
      <c r="BG19" s="8">
        <v>6</v>
      </c>
      <c r="BH19" s="8">
        <v>2168</v>
      </c>
      <c r="BI19" s="7">
        <f t="shared" si="7"/>
        <v>30</v>
      </c>
      <c r="BJ19" s="7">
        <f t="shared" si="7"/>
        <v>10828</v>
      </c>
      <c r="BK19" s="7">
        <f t="shared" si="8"/>
        <v>2312</v>
      </c>
      <c r="BL19" s="7">
        <f t="shared" si="8"/>
        <v>340587</v>
      </c>
    </row>
    <row r="20" spans="1:64" ht="20.25" x14ac:dyDescent="0.4">
      <c r="A20" s="14">
        <v>14</v>
      </c>
      <c r="B20" s="15" t="s">
        <v>56</v>
      </c>
      <c r="C20" s="8">
        <v>644</v>
      </c>
      <c r="D20" s="8">
        <v>52975</v>
      </c>
      <c r="E20" s="8">
        <v>52</v>
      </c>
      <c r="F20" s="8">
        <v>13532</v>
      </c>
      <c r="G20" s="19">
        <f t="shared" si="0"/>
        <v>696</v>
      </c>
      <c r="H20" s="19">
        <f t="shared" si="0"/>
        <v>66507</v>
      </c>
      <c r="I20" s="8">
        <v>49</v>
      </c>
      <c r="J20" s="8">
        <v>15724</v>
      </c>
      <c r="K20" s="8">
        <v>331</v>
      </c>
      <c r="L20" s="8">
        <v>42820</v>
      </c>
      <c r="M20" s="7">
        <f t="shared" si="1"/>
        <v>1076</v>
      </c>
      <c r="N20" s="7">
        <f t="shared" si="1"/>
        <v>125051</v>
      </c>
      <c r="O20" s="8">
        <v>112</v>
      </c>
      <c r="P20" s="8">
        <v>32362</v>
      </c>
      <c r="Q20" s="8">
        <v>112</v>
      </c>
      <c r="R20" s="8">
        <v>32362</v>
      </c>
      <c r="S20" s="8">
        <v>112</v>
      </c>
      <c r="T20" s="8">
        <v>32362</v>
      </c>
      <c r="U20" s="8">
        <v>112</v>
      </c>
      <c r="V20" s="8">
        <v>32362</v>
      </c>
      <c r="W20" s="8">
        <v>112</v>
      </c>
      <c r="X20" s="8">
        <v>32362</v>
      </c>
      <c r="Y20" s="7">
        <f t="shared" si="2"/>
        <v>560</v>
      </c>
      <c r="Z20" s="7">
        <f t="shared" si="3"/>
        <v>161810</v>
      </c>
      <c r="AA20" s="12">
        <v>0</v>
      </c>
      <c r="AB20" s="12">
        <v>0</v>
      </c>
      <c r="AC20" s="12">
        <v>213</v>
      </c>
      <c r="AD20" s="12">
        <v>76868</v>
      </c>
      <c r="AE20" s="12">
        <v>115</v>
      </c>
      <c r="AF20" s="12">
        <v>41390</v>
      </c>
      <c r="AG20" s="12">
        <v>0</v>
      </c>
      <c r="AH20" s="12">
        <v>0</v>
      </c>
      <c r="AI20" s="12">
        <v>81</v>
      </c>
      <c r="AJ20" s="12">
        <v>12470</v>
      </c>
      <c r="AK20" s="12">
        <v>0</v>
      </c>
      <c r="AL20" s="12">
        <v>0</v>
      </c>
      <c r="AM20" s="20">
        <f t="shared" si="4"/>
        <v>2045</v>
      </c>
      <c r="AN20" s="20">
        <f t="shared" si="5"/>
        <v>417589</v>
      </c>
      <c r="AO20" s="12">
        <v>23</v>
      </c>
      <c r="AP20" s="12">
        <v>8154</v>
      </c>
      <c r="AQ20" s="12">
        <v>22</v>
      </c>
      <c r="AR20" s="12">
        <v>8154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22</v>
      </c>
      <c r="BB20" s="8">
        <v>8154</v>
      </c>
      <c r="BC20" s="8">
        <v>22</v>
      </c>
      <c r="BD20" s="8">
        <v>8154</v>
      </c>
      <c r="BE20" s="8">
        <v>23</v>
      </c>
      <c r="BF20" s="8">
        <v>8154</v>
      </c>
      <c r="BG20" s="8">
        <v>23</v>
      </c>
      <c r="BH20" s="8">
        <v>8158</v>
      </c>
      <c r="BI20" s="7">
        <f t="shared" si="7"/>
        <v>112</v>
      </c>
      <c r="BJ20" s="7">
        <f t="shared" si="7"/>
        <v>40774</v>
      </c>
      <c r="BK20" s="7">
        <f t="shared" si="8"/>
        <v>2157</v>
      </c>
      <c r="BL20" s="7">
        <f t="shared" si="8"/>
        <v>458363</v>
      </c>
    </row>
    <row r="21" spans="1:64" ht="20.25" x14ac:dyDescent="0.4">
      <c r="A21" s="14">
        <v>15</v>
      </c>
      <c r="B21" s="15" t="s">
        <v>57</v>
      </c>
      <c r="C21" s="8">
        <v>3099</v>
      </c>
      <c r="D21" s="8">
        <v>255056</v>
      </c>
      <c r="E21" s="8">
        <v>85</v>
      </c>
      <c r="F21" s="8">
        <v>22028</v>
      </c>
      <c r="G21" s="19">
        <f t="shared" si="0"/>
        <v>3184</v>
      </c>
      <c r="H21" s="19">
        <f t="shared" si="0"/>
        <v>277084</v>
      </c>
      <c r="I21" s="8">
        <v>88</v>
      </c>
      <c r="J21" s="8">
        <v>37983</v>
      </c>
      <c r="K21" s="8">
        <v>2343</v>
      </c>
      <c r="L21" s="8">
        <v>75331</v>
      </c>
      <c r="M21" s="7">
        <f t="shared" si="1"/>
        <v>5615</v>
      </c>
      <c r="N21" s="7">
        <f t="shared" si="1"/>
        <v>390398</v>
      </c>
      <c r="O21" s="8">
        <v>157</v>
      </c>
      <c r="P21" s="8">
        <v>45444</v>
      </c>
      <c r="Q21" s="8">
        <v>157</v>
      </c>
      <c r="R21" s="8">
        <v>45444</v>
      </c>
      <c r="S21" s="8">
        <v>157</v>
      </c>
      <c r="T21" s="8">
        <v>45444</v>
      </c>
      <c r="U21" s="8">
        <v>157</v>
      </c>
      <c r="V21" s="8">
        <v>45444</v>
      </c>
      <c r="W21" s="8">
        <v>159</v>
      </c>
      <c r="X21" s="8">
        <v>45445</v>
      </c>
      <c r="Y21" s="7">
        <f t="shared" si="2"/>
        <v>787</v>
      </c>
      <c r="Z21" s="7">
        <f t="shared" si="3"/>
        <v>227221</v>
      </c>
      <c r="AA21" s="12">
        <v>0</v>
      </c>
      <c r="AB21" s="12">
        <v>0</v>
      </c>
      <c r="AC21" s="12">
        <v>568</v>
      </c>
      <c r="AD21" s="12">
        <v>204716</v>
      </c>
      <c r="AE21" s="12">
        <v>308</v>
      </c>
      <c r="AF21" s="12">
        <v>110233</v>
      </c>
      <c r="AG21" s="12">
        <v>0</v>
      </c>
      <c r="AH21" s="12">
        <v>0</v>
      </c>
      <c r="AI21" s="12">
        <v>113</v>
      </c>
      <c r="AJ21" s="12">
        <v>17511</v>
      </c>
      <c r="AK21" s="12">
        <v>0</v>
      </c>
      <c r="AL21" s="12">
        <v>0</v>
      </c>
      <c r="AM21" s="20">
        <f t="shared" si="4"/>
        <v>7391</v>
      </c>
      <c r="AN21" s="20">
        <f t="shared" si="5"/>
        <v>950079</v>
      </c>
      <c r="AO21" s="12">
        <v>6</v>
      </c>
      <c r="AP21" s="12">
        <v>2162</v>
      </c>
      <c r="AQ21" s="12">
        <v>6</v>
      </c>
      <c r="AR21" s="12">
        <v>2162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6</v>
      </c>
      <c r="BB21" s="8">
        <v>2162</v>
      </c>
      <c r="BC21" s="8">
        <v>6</v>
      </c>
      <c r="BD21" s="8">
        <v>2162</v>
      </c>
      <c r="BE21" s="8">
        <v>6</v>
      </c>
      <c r="BF21" s="8">
        <v>2162</v>
      </c>
      <c r="BG21" s="8">
        <v>6</v>
      </c>
      <c r="BH21" s="8">
        <v>2166</v>
      </c>
      <c r="BI21" s="7">
        <f t="shared" si="7"/>
        <v>30</v>
      </c>
      <c r="BJ21" s="7">
        <f t="shared" si="7"/>
        <v>10814</v>
      </c>
      <c r="BK21" s="7">
        <f t="shared" si="8"/>
        <v>7421</v>
      </c>
      <c r="BL21" s="7">
        <f t="shared" si="8"/>
        <v>960893</v>
      </c>
    </row>
    <row r="22" spans="1:64" ht="20.25" x14ac:dyDescent="0.4">
      <c r="A22" s="14">
        <v>16</v>
      </c>
      <c r="B22" s="15" t="s">
        <v>58</v>
      </c>
      <c r="C22" s="8">
        <v>1498</v>
      </c>
      <c r="D22" s="8">
        <v>123244</v>
      </c>
      <c r="E22" s="8">
        <v>33</v>
      </c>
      <c r="F22" s="8">
        <v>8617</v>
      </c>
      <c r="G22" s="19">
        <f t="shared" si="0"/>
        <v>1531</v>
      </c>
      <c r="H22" s="19">
        <f t="shared" si="0"/>
        <v>131861</v>
      </c>
      <c r="I22" s="8">
        <v>66</v>
      </c>
      <c r="J22" s="8">
        <v>28212</v>
      </c>
      <c r="K22" s="8">
        <v>2095</v>
      </c>
      <c r="L22" s="8">
        <v>65519</v>
      </c>
      <c r="M22" s="7">
        <f t="shared" si="1"/>
        <v>3692</v>
      </c>
      <c r="N22" s="7">
        <f t="shared" si="1"/>
        <v>225592</v>
      </c>
      <c r="O22" s="8">
        <v>64</v>
      </c>
      <c r="P22" s="8">
        <v>18634</v>
      </c>
      <c r="Q22" s="8">
        <v>64</v>
      </c>
      <c r="R22" s="8">
        <v>18634</v>
      </c>
      <c r="S22" s="8">
        <v>64</v>
      </c>
      <c r="T22" s="8">
        <v>18634</v>
      </c>
      <c r="U22" s="8">
        <v>64</v>
      </c>
      <c r="V22" s="8">
        <v>18634</v>
      </c>
      <c r="W22" s="8">
        <v>66</v>
      </c>
      <c r="X22" s="8">
        <v>18634</v>
      </c>
      <c r="Y22" s="7">
        <f t="shared" si="2"/>
        <v>322</v>
      </c>
      <c r="Z22" s="7">
        <f t="shared" si="3"/>
        <v>93170</v>
      </c>
      <c r="AA22" s="12">
        <v>0</v>
      </c>
      <c r="AB22" s="12">
        <v>0</v>
      </c>
      <c r="AC22" s="12">
        <v>90</v>
      </c>
      <c r="AD22" s="12">
        <v>32739</v>
      </c>
      <c r="AE22" s="12">
        <v>49</v>
      </c>
      <c r="AF22" s="12">
        <v>17630</v>
      </c>
      <c r="AG22" s="12">
        <v>0</v>
      </c>
      <c r="AH22" s="12">
        <v>0</v>
      </c>
      <c r="AI22" s="12">
        <v>47</v>
      </c>
      <c r="AJ22" s="12">
        <v>7180</v>
      </c>
      <c r="AK22" s="12">
        <v>0</v>
      </c>
      <c r="AL22" s="12">
        <v>0</v>
      </c>
      <c r="AM22" s="20">
        <f t="shared" si="4"/>
        <v>4200</v>
      </c>
      <c r="AN22" s="20">
        <f t="shared" si="5"/>
        <v>376311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4200</v>
      </c>
      <c r="BL22" s="7">
        <f t="shared" si="8"/>
        <v>376311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33</v>
      </c>
      <c r="D25" s="8">
        <v>2682</v>
      </c>
      <c r="E25" s="8">
        <v>0</v>
      </c>
      <c r="F25" s="8">
        <v>0</v>
      </c>
      <c r="G25" s="19">
        <f t="shared" si="0"/>
        <v>33</v>
      </c>
      <c r="H25" s="19">
        <f t="shared" si="0"/>
        <v>2682</v>
      </c>
      <c r="I25" s="8">
        <v>2</v>
      </c>
      <c r="J25" s="8">
        <v>1073</v>
      </c>
      <c r="K25" s="8">
        <v>45</v>
      </c>
      <c r="L25" s="8">
        <v>13949</v>
      </c>
      <c r="M25" s="7">
        <f t="shared" si="1"/>
        <v>80</v>
      </c>
      <c r="N25" s="7">
        <f t="shared" si="1"/>
        <v>17704</v>
      </c>
      <c r="O25" s="8">
        <v>72</v>
      </c>
      <c r="P25" s="8">
        <v>20969</v>
      </c>
      <c r="Q25" s="8">
        <v>72</v>
      </c>
      <c r="R25" s="8">
        <v>20969</v>
      </c>
      <c r="S25" s="8">
        <v>72</v>
      </c>
      <c r="T25" s="8">
        <v>20969</v>
      </c>
      <c r="U25" s="8">
        <v>72</v>
      </c>
      <c r="V25" s="8">
        <v>20969</v>
      </c>
      <c r="W25" s="8">
        <v>75</v>
      </c>
      <c r="X25" s="8">
        <v>20971</v>
      </c>
      <c r="Y25" s="7">
        <f t="shared" si="2"/>
        <v>363</v>
      </c>
      <c r="Z25" s="7">
        <f t="shared" si="3"/>
        <v>104847</v>
      </c>
      <c r="AA25" s="12">
        <v>0</v>
      </c>
      <c r="AB25" s="12">
        <v>0</v>
      </c>
      <c r="AC25" s="12">
        <v>5</v>
      </c>
      <c r="AD25" s="12">
        <v>1743</v>
      </c>
      <c r="AE25" s="12">
        <v>3</v>
      </c>
      <c r="AF25" s="12">
        <v>940</v>
      </c>
      <c r="AG25" s="12">
        <v>0</v>
      </c>
      <c r="AH25" s="12">
        <v>0</v>
      </c>
      <c r="AI25" s="12">
        <v>52</v>
      </c>
      <c r="AJ25" s="12">
        <v>8080</v>
      </c>
      <c r="AK25" s="12">
        <v>0</v>
      </c>
      <c r="AL25" s="12">
        <v>0</v>
      </c>
      <c r="AM25" s="20">
        <f t="shared" si="4"/>
        <v>503</v>
      </c>
      <c r="AN25" s="20">
        <f t="shared" si="5"/>
        <v>133314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503</v>
      </c>
      <c r="BL25" s="7">
        <f t="shared" si="8"/>
        <v>133314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34</v>
      </c>
      <c r="D27" s="8">
        <v>2842</v>
      </c>
      <c r="E27" s="8">
        <v>10</v>
      </c>
      <c r="F27" s="8">
        <v>2707</v>
      </c>
      <c r="G27" s="19">
        <f t="shared" si="0"/>
        <v>44</v>
      </c>
      <c r="H27" s="19">
        <f t="shared" si="0"/>
        <v>5549</v>
      </c>
      <c r="I27" s="8">
        <v>24</v>
      </c>
      <c r="J27" s="8">
        <v>8122</v>
      </c>
      <c r="K27" s="8">
        <v>15</v>
      </c>
      <c r="L27" s="8">
        <v>8121</v>
      </c>
      <c r="M27" s="7">
        <f t="shared" si="1"/>
        <v>83</v>
      </c>
      <c r="N27" s="7">
        <f t="shared" si="1"/>
        <v>21792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83</v>
      </c>
      <c r="AN27" s="20">
        <f t="shared" si="5"/>
        <v>21792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83</v>
      </c>
      <c r="BL27" s="7">
        <f t="shared" si="8"/>
        <v>21792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57</v>
      </c>
      <c r="D31" s="8">
        <v>4737</v>
      </c>
      <c r="E31" s="8">
        <v>2</v>
      </c>
      <c r="F31" s="8">
        <v>406</v>
      </c>
      <c r="G31" s="19">
        <f t="shared" si="0"/>
        <v>59</v>
      </c>
      <c r="H31" s="19">
        <f t="shared" si="0"/>
        <v>5143</v>
      </c>
      <c r="I31" s="8">
        <v>12</v>
      </c>
      <c r="J31" s="8">
        <v>2707</v>
      </c>
      <c r="K31" s="8">
        <v>54</v>
      </c>
      <c r="L31" s="8">
        <v>30443</v>
      </c>
      <c r="M31" s="7">
        <f t="shared" si="1"/>
        <v>125</v>
      </c>
      <c r="N31" s="7">
        <f t="shared" si="1"/>
        <v>38293</v>
      </c>
      <c r="O31" s="8">
        <v>36</v>
      </c>
      <c r="P31" s="8">
        <v>10538</v>
      </c>
      <c r="Q31" s="8">
        <v>36</v>
      </c>
      <c r="R31" s="8">
        <v>10538</v>
      </c>
      <c r="S31" s="8">
        <v>36</v>
      </c>
      <c r="T31" s="8">
        <v>10538</v>
      </c>
      <c r="U31" s="8">
        <v>36</v>
      </c>
      <c r="V31" s="8">
        <v>10538</v>
      </c>
      <c r="W31" s="8">
        <v>39</v>
      </c>
      <c r="X31" s="8">
        <v>10540</v>
      </c>
      <c r="Y31" s="7">
        <f t="shared" si="2"/>
        <v>183</v>
      </c>
      <c r="Z31" s="7">
        <f t="shared" si="3"/>
        <v>52692</v>
      </c>
      <c r="AA31" s="12">
        <v>0</v>
      </c>
      <c r="AB31" s="12">
        <v>0</v>
      </c>
      <c r="AC31" s="12">
        <v>36</v>
      </c>
      <c r="AD31" s="12">
        <v>13125</v>
      </c>
      <c r="AE31" s="12">
        <v>21</v>
      </c>
      <c r="AF31" s="12">
        <v>7067</v>
      </c>
      <c r="AG31" s="12">
        <v>0</v>
      </c>
      <c r="AH31" s="12">
        <v>0</v>
      </c>
      <c r="AI31" s="12">
        <v>26</v>
      </c>
      <c r="AJ31" s="12">
        <v>4061</v>
      </c>
      <c r="AK31" s="12">
        <v>0</v>
      </c>
      <c r="AL31" s="12">
        <v>0</v>
      </c>
      <c r="AM31" s="20">
        <f t="shared" si="4"/>
        <v>391</v>
      </c>
      <c r="AN31" s="20">
        <f t="shared" si="5"/>
        <v>115238</v>
      </c>
      <c r="AO31" s="12">
        <v>4</v>
      </c>
      <c r="AP31" s="12">
        <v>1476</v>
      </c>
      <c r="AQ31" s="12">
        <v>4</v>
      </c>
      <c r="AR31" s="12">
        <v>1476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4</v>
      </c>
      <c r="BB31" s="8">
        <v>1476</v>
      </c>
      <c r="BC31" s="8">
        <v>4</v>
      </c>
      <c r="BD31" s="8">
        <v>1476</v>
      </c>
      <c r="BE31" s="8">
        <v>4</v>
      </c>
      <c r="BF31" s="8">
        <v>1476</v>
      </c>
      <c r="BG31" s="8">
        <v>5</v>
      </c>
      <c r="BH31" s="8">
        <v>1479</v>
      </c>
      <c r="BI31" s="7">
        <f t="shared" si="7"/>
        <v>21</v>
      </c>
      <c r="BJ31" s="7">
        <f t="shared" si="7"/>
        <v>7383</v>
      </c>
      <c r="BK31" s="7">
        <f t="shared" si="8"/>
        <v>412</v>
      </c>
      <c r="BL31" s="7">
        <f t="shared" si="8"/>
        <v>122621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20</v>
      </c>
      <c r="P32" s="8">
        <v>6000</v>
      </c>
      <c r="Q32" s="8">
        <v>20</v>
      </c>
      <c r="R32" s="8">
        <v>6000</v>
      </c>
      <c r="S32" s="8">
        <v>20</v>
      </c>
      <c r="T32" s="8">
        <v>6000</v>
      </c>
      <c r="U32" s="8">
        <v>20</v>
      </c>
      <c r="V32" s="8">
        <v>6000</v>
      </c>
      <c r="W32" s="8">
        <v>20</v>
      </c>
      <c r="X32" s="8">
        <v>6000</v>
      </c>
      <c r="Y32" s="7">
        <f t="shared" si="2"/>
        <v>100</v>
      </c>
      <c r="Z32" s="7">
        <f t="shared" si="3"/>
        <v>30000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10</v>
      </c>
      <c r="AJ32" s="12">
        <v>20000</v>
      </c>
      <c r="AK32" s="12">
        <v>0</v>
      </c>
      <c r="AL32" s="12">
        <v>0</v>
      </c>
      <c r="AM32" s="20">
        <f t="shared" si="4"/>
        <v>110</v>
      </c>
      <c r="AN32" s="20">
        <f t="shared" si="5"/>
        <v>50000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110</v>
      </c>
      <c r="BL32" s="7">
        <f t="shared" si="8"/>
        <v>50000</v>
      </c>
    </row>
    <row r="33" spans="1:64" ht="20.25" x14ac:dyDescent="0.4">
      <c r="A33" s="14">
        <v>27</v>
      </c>
      <c r="B33" s="15" t="s">
        <v>69</v>
      </c>
      <c r="C33" s="8">
        <v>22664</v>
      </c>
      <c r="D33" s="8">
        <v>1865422</v>
      </c>
      <c r="E33" s="8">
        <v>346</v>
      </c>
      <c r="F33" s="8">
        <v>89168</v>
      </c>
      <c r="G33" s="19">
        <f t="shared" si="0"/>
        <v>23010</v>
      </c>
      <c r="H33" s="19">
        <f t="shared" si="0"/>
        <v>1954590</v>
      </c>
      <c r="I33" s="8">
        <v>233</v>
      </c>
      <c r="J33" s="8">
        <v>61463</v>
      </c>
      <c r="K33" s="8">
        <v>796</v>
      </c>
      <c r="L33" s="8">
        <v>159484</v>
      </c>
      <c r="M33" s="7">
        <f t="shared" si="1"/>
        <v>24039</v>
      </c>
      <c r="N33" s="7">
        <f t="shared" si="1"/>
        <v>2175537</v>
      </c>
      <c r="O33" s="8">
        <v>159</v>
      </c>
      <c r="P33" s="8">
        <v>45974</v>
      </c>
      <c r="Q33" s="8">
        <v>159</v>
      </c>
      <c r="R33" s="8">
        <v>45974</v>
      </c>
      <c r="S33" s="8">
        <v>159</v>
      </c>
      <c r="T33" s="8">
        <v>45974</v>
      </c>
      <c r="U33" s="8">
        <v>159</v>
      </c>
      <c r="V33" s="8">
        <v>45974</v>
      </c>
      <c r="W33" s="8">
        <v>160</v>
      </c>
      <c r="X33" s="8">
        <v>45978</v>
      </c>
      <c r="Y33" s="7">
        <f t="shared" si="2"/>
        <v>796</v>
      </c>
      <c r="Z33" s="7">
        <f t="shared" si="3"/>
        <v>229874</v>
      </c>
      <c r="AA33" s="12">
        <v>0</v>
      </c>
      <c r="AB33" s="12">
        <v>0</v>
      </c>
      <c r="AC33" s="12">
        <v>284</v>
      </c>
      <c r="AD33" s="12">
        <v>102601</v>
      </c>
      <c r="AE33" s="12">
        <v>154</v>
      </c>
      <c r="AF33" s="12">
        <v>55249</v>
      </c>
      <c r="AG33" s="12">
        <v>0</v>
      </c>
      <c r="AH33" s="12">
        <v>0</v>
      </c>
      <c r="AI33" s="12">
        <v>115</v>
      </c>
      <c r="AJ33" s="12">
        <v>17715</v>
      </c>
      <c r="AK33" s="12">
        <v>0</v>
      </c>
      <c r="AL33" s="12">
        <v>0</v>
      </c>
      <c r="AM33" s="20">
        <f t="shared" si="4"/>
        <v>25388</v>
      </c>
      <c r="AN33" s="20">
        <f t="shared" si="5"/>
        <v>2580976</v>
      </c>
      <c r="AO33" s="12">
        <v>447</v>
      </c>
      <c r="AP33" s="12">
        <v>161252</v>
      </c>
      <c r="AQ33" s="12">
        <v>447</v>
      </c>
      <c r="AR33" s="12">
        <v>161252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447</v>
      </c>
      <c r="BB33" s="8">
        <v>161252</v>
      </c>
      <c r="BC33" s="8">
        <v>447</v>
      </c>
      <c r="BD33" s="8">
        <v>161252</v>
      </c>
      <c r="BE33" s="8">
        <v>447</v>
      </c>
      <c r="BF33" s="8">
        <v>161252</v>
      </c>
      <c r="BG33" s="8">
        <v>451</v>
      </c>
      <c r="BH33" s="8">
        <v>161253</v>
      </c>
      <c r="BI33" s="7">
        <f t="shared" si="7"/>
        <v>2239</v>
      </c>
      <c r="BJ33" s="7">
        <f t="shared" si="7"/>
        <v>806261</v>
      </c>
      <c r="BK33" s="7">
        <f t="shared" si="8"/>
        <v>27627</v>
      </c>
      <c r="BL33" s="7">
        <f t="shared" si="8"/>
        <v>3387237</v>
      </c>
    </row>
    <row r="34" spans="1:64" ht="20.25" x14ac:dyDescent="0.4">
      <c r="A34" s="14">
        <v>28</v>
      </c>
      <c r="B34" s="15" t="s">
        <v>70</v>
      </c>
      <c r="C34" s="8">
        <v>5258</v>
      </c>
      <c r="D34" s="8">
        <v>432789</v>
      </c>
      <c r="E34" s="8">
        <v>0</v>
      </c>
      <c r="F34" s="8">
        <v>0</v>
      </c>
      <c r="G34" s="19">
        <f t="shared" si="0"/>
        <v>5258</v>
      </c>
      <c r="H34" s="19">
        <f t="shared" si="0"/>
        <v>432789</v>
      </c>
      <c r="I34" s="8">
        <v>0</v>
      </c>
      <c r="J34" s="8">
        <v>0</v>
      </c>
      <c r="K34" s="8">
        <v>142</v>
      </c>
      <c r="L34" s="8">
        <v>80475</v>
      </c>
      <c r="M34" s="7">
        <f t="shared" si="1"/>
        <v>5400</v>
      </c>
      <c r="N34" s="7">
        <f t="shared" si="1"/>
        <v>513264</v>
      </c>
      <c r="O34" s="8">
        <v>175</v>
      </c>
      <c r="P34" s="8">
        <v>50595</v>
      </c>
      <c r="Q34" s="8">
        <v>175</v>
      </c>
      <c r="R34" s="8">
        <v>50595</v>
      </c>
      <c r="S34" s="8">
        <v>175</v>
      </c>
      <c r="T34" s="8">
        <v>50595</v>
      </c>
      <c r="U34" s="8">
        <v>175</v>
      </c>
      <c r="V34" s="8">
        <v>50595</v>
      </c>
      <c r="W34" s="8">
        <v>176</v>
      </c>
      <c r="X34" s="8">
        <v>50599</v>
      </c>
      <c r="Y34" s="7">
        <f t="shared" si="2"/>
        <v>876</v>
      </c>
      <c r="Z34" s="7">
        <f t="shared" si="3"/>
        <v>252979</v>
      </c>
      <c r="AA34" s="12">
        <v>0</v>
      </c>
      <c r="AB34" s="12">
        <v>0</v>
      </c>
      <c r="AC34" s="12">
        <v>798</v>
      </c>
      <c r="AD34" s="12">
        <v>287755</v>
      </c>
      <c r="AE34" s="12">
        <v>433</v>
      </c>
      <c r="AF34" s="12">
        <v>154945</v>
      </c>
      <c r="AG34" s="12">
        <v>0</v>
      </c>
      <c r="AH34" s="12">
        <v>0</v>
      </c>
      <c r="AI34" s="12">
        <v>126</v>
      </c>
      <c r="AJ34" s="12">
        <v>19496</v>
      </c>
      <c r="AK34" s="12">
        <v>0</v>
      </c>
      <c r="AL34" s="12">
        <v>0</v>
      </c>
      <c r="AM34" s="20">
        <f t="shared" si="4"/>
        <v>7633</v>
      </c>
      <c r="AN34" s="20">
        <f t="shared" si="5"/>
        <v>1228439</v>
      </c>
      <c r="AO34" s="12">
        <v>434</v>
      </c>
      <c r="AP34" s="12">
        <v>156224</v>
      </c>
      <c r="AQ34" s="12">
        <v>434</v>
      </c>
      <c r="AR34" s="12">
        <v>156224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434</v>
      </c>
      <c r="BB34" s="8">
        <v>156224</v>
      </c>
      <c r="BC34" s="8">
        <v>434</v>
      </c>
      <c r="BD34" s="8">
        <v>156224</v>
      </c>
      <c r="BE34" s="8">
        <v>434</v>
      </c>
      <c r="BF34" s="8">
        <v>156224</v>
      </c>
      <c r="BG34" s="8">
        <v>435</v>
      </c>
      <c r="BH34" s="8">
        <v>156226</v>
      </c>
      <c r="BI34" s="7">
        <f t="shared" si="7"/>
        <v>2171</v>
      </c>
      <c r="BJ34" s="7">
        <f t="shared" si="7"/>
        <v>781122</v>
      </c>
      <c r="BK34" s="7">
        <f t="shared" si="8"/>
        <v>9804</v>
      </c>
      <c r="BL34" s="7">
        <f t="shared" si="8"/>
        <v>2009561</v>
      </c>
    </row>
    <row r="35" spans="1:64" ht="20.25" x14ac:dyDescent="0.4">
      <c r="A35" s="14">
        <v>29</v>
      </c>
      <c r="B35" s="15" t="s">
        <v>71</v>
      </c>
      <c r="C35" s="8">
        <v>28731</v>
      </c>
      <c r="D35" s="8">
        <v>2364744</v>
      </c>
      <c r="E35" s="8">
        <v>309</v>
      </c>
      <c r="F35" s="8">
        <v>52779</v>
      </c>
      <c r="G35" s="19">
        <f t="shared" si="0"/>
        <v>29040</v>
      </c>
      <c r="H35" s="19">
        <f t="shared" si="0"/>
        <v>2417523</v>
      </c>
      <c r="I35" s="8">
        <v>328</v>
      </c>
      <c r="J35" s="8">
        <v>65509</v>
      </c>
      <c r="K35" s="8">
        <v>308</v>
      </c>
      <c r="L35" s="8">
        <v>16740</v>
      </c>
      <c r="M35" s="7">
        <f t="shared" si="1"/>
        <v>29676</v>
      </c>
      <c r="N35" s="7">
        <f t="shared" si="1"/>
        <v>2499772</v>
      </c>
      <c r="O35" s="8">
        <v>55</v>
      </c>
      <c r="P35" s="8">
        <v>16018</v>
      </c>
      <c r="Q35" s="8">
        <v>55</v>
      </c>
      <c r="R35" s="8">
        <v>16018</v>
      </c>
      <c r="S35" s="8">
        <v>55</v>
      </c>
      <c r="T35" s="8">
        <v>16018</v>
      </c>
      <c r="U35" s="8">
        <v>55</v>
      </c>
      <c r="V35" s="8">
        <v>16018</v>
      </c>
      <c r="W35" s="8">
        <v>57</v>
      </c>
      <c r="X35" s="8">
        <v>16022</v>
      </c>
      <c r="Y35" s="7">
        <f t="shared" si="2"/>
        <v>277</v>
      </c>
      <c r="Z35" s="7">
        <f t="shared" si="3"/>
        <v>80094</v>
      </c>
      <c r="AA35" s="12">
        <v>0</v>
      </c>
      <c r="AB35" s="12">
        <v>0</v>
      </c>
      <c r="AC35" s="12">
        <v>25</v>
      </c>
      <c r="AD35" s="12">
        <v>8909</v>
      </c>
      <c r="AE35" s="12">
        <v>13</v>
      </c>
      <c r="AF35" s="12">
        <v>4797</v>
      </c>
      <c r="AG35" s="12">
        <v>0</v>
      </c>
      <c r="AH35" s="12">
        <v>0</v>
      </c>
      <c r="AI35" s="12">
        <v>40</v>
      </c>
      <c r="AJ35" s="12">
        <v>6172</v>
      </c>
      <c r="AK35" s="12">
        <v>0</v>
      </c>
      <c r="AL35" s="12">
        <v>0</v>
      </c>
      <c r="AM35" s="20">
        <f t="shared" si="4"/>
        <v>30031</v>
      </c>
      <c r="AN35" s="20">
        <f t="shared" si="5"/>
        <v>2599744</v>
      </c>
      <c r="AO35" s="12">
        <v>293</v>
      </c>
      <c r="AP35" s="12">
        <v>105559</v>
      </c>
      <c r="AQ35" s="12">
        <v>293</v>
      </c>
      <c r="AR35" s="12">
        <v>105559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293</v>
      </c>
      <c r="BB35" s="8">
        <v>105559</v>
      </c>
      <c r="BC35" s="8">
        <v>293</v>
      </c>
      <c r="BD35" s="8">
        <v>105559</v>
      </c>
      <c r="BE35" s="8">
        <v>293</v>
      </c>
      <c r="BF35" s="8">
        <v>105559</v>
      </c>
      <c r="BG35" s="8">
        <v>294</v>
      </c>
      <c r="BH35" s="8">
        <v>105563</v>
      </c>
      <c r="BI35" s="7">
        <f t="shared" si="7"/>
        <v>1466</v>
      </c>
      <c r="BJ35" s="7">
        <f t="shared" si="7"/>
        <v>527799</v>
      </c>
      <c r="BK35" s="7">
        <f t="shared" si="8"/>
        <v>31497</v>
      </c>
      <c r="BL35" s="7">
        <f t="shared" si="8"/>
        <v>3127543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200</v>
      </c>
      <c r="D38" s="8">
        <v>100000</v>
      </c>
      <c r="E38" s="8">
        <v>0</v>
      </c>
      <c r="F38" s="8">
        <v>0</v>
      </c>
      <c r="G38" s="19">
        <f t="shared" si="0"/>
        <v>200</v>
      </c>
      <c r="H38" s="19">
        <f t="shared" si="0"/>
        <v>100000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200</v>
      </c>
      <c r="N38" s="7">
        <f t="shared" si="1"/>
        <v>100000</v>
      </c>
      <c r="O38" s="8">
        <v>100</v>
      </c>
      <c r="P38" s="8">
        <v>29000</v>
      </c>
      <c r="Q38" s="8">
        <v>100</v>
      </c>
      <c r="R38" s="8">
        <v>29000</v>
      </c>
      <c r="S38" s="8">
        <v>100</v>
      </c>
      <c r="T38" s="8">
        <v>29000</v>
      </c>
      <c r="U38" s="8">
        <v>100</v>
      </c>
      <c r="V38" s="8">
        <v>29000</v>
      </c>
      <c r="W38" s="8">
        <v>100</v>
      </c>
      <c r="X38" s="8">
        <v>29000</v>
      </c>
      <c r="Y38" s="7">
        <f t="shared" si="2"/>
        <v>500</v>
      </c>
      <c r="Z38" s="7">
        <f t="shared" si="3"/>
        <v>145000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50</v>
      </c>
      <c r="AJ38" s="12">
        <v>5000</v>
      </c>
      <c r="AK38" s="12">
        <v>0</v>
      </c>
      <c r="AL38" s="12">
        <v>0</v>
      </c>
      <c r="AM38" s="20">
        <f t="shared" si="4"/>
        <v>750</v>
      </c>
      <c r="AN38" s="20">
        <f t="shared" si="5"/>
        <v>250000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750</v>
      </c>
      <c r="BL38" s="7">
        <f t="shared" si="8"/>
        <v>250000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153709</v>
      </c>
      <c r="D40" s="8">
        <v>12651501</v>
      </c>
      <c r="E40" s="8">
        <v>2332</v>
      </c>
      <c r="F40" s="8">
        <v>600026</v>
      </c>
      <c r="G40" s="19">
        <f t="shared" si="0"/>
        <v>156041</v>
      </c>
      <c r="H40" s="19">
        <f t="shared" si="0"/>
        <v>13251527</v>
      </c>
      <c r="I40" s="8">
        <v>3184</v>
      </c>
      <c r="J40" s="8">
        <v>1255614</v>
      </c>
      <c r="K40" s="8">
        <v>8099</v>
      </c>
      <c r="L40" s="8">
        <v>1479182</v>
      </c>
      <c r="M40" s="7">
        <f t="shared" si="1"/>
        <v>167324</v>
      </c>
      <c r="N40" s="7">
        <f t="shared" si="1"/>
        <v>15986323</v>
      </c>
      <c r="O40" s="8">
        <v>2409</v>
      </c>
      <c r="P40" s="8">
        <v>357703</v>
      </c>
      <c r="Q40" s="8">
        <v>2409</v>
      </c>
      <c r="R40" s="8">
        <v>357703</v>
      </c>
      <c r="S40" s="8">
        <v>2409</v>
      </c>
      <c r="T40" s="8">
        <v>357703</v>
      </c>
      <c r="U40" s="8">
        <v>2410</v>
      </c>
      <c r="V40" s="8">
        <v>357705</v>
      </c>
      <c r="W40" s="8">
        <v>2412</v>
      </c>
      <c r="X40" s="8">
        <v>357707</v>
      </c>
      <c r="Y40" s="7">
        <f t="shared" si="2"/>
        <v>12049</v>
      </c>
      <c r="Z40" s="7">
        <f t="shared" si="3"/>
        <v>1788521</v>
      </c>
      <c r="AA40" s="12">
        <v>0</v>
      </c>
      <c r="AB40" s="12">
        <v>0</v>
      </c>
      <c r="AC40" s="12">
        <v>3196</v>
      </c>
      <c r="AD40" s="12">
        <v>1150955</v>
      </c>
      <c r="AE40" s="12">
        <v>1721</v>
      </c>
      <c r="AF40" s="12">
        <v>619745</v>
      </c>
      <c r="AG40" s="12">
        <v>0</v>
      </c>
      <c r="AH40" s="12">
        <v>0</v>
      </c>
      <c r="AI40" s="12">
        <v>1631</v>
      </c>
      <c r="AJ40" s="12">
        <v>235934</v>
      </c>
      <c r="AK40" s="12">
        <v>0</v>
      </c>
      <c r="AL40" s="12">
        <v>0</v>
      </c>
      <c r="AM40" s="20">
        <f t="shared" si="4"/>
        <v>185921</v>
      </c>
      <c r="AN40" s="20">
        <f t="shared" si="5"/>
        <v>19781478</v>
      </c>
      <c r="AO40" s="12">
        <v>609</v>
      </c>
      <c r="AP40" s="12">
        <v>219373</v>
      </c>
      <c r="AQ40" s="12">
        <v>609</v>
      </c>
      <c r="AR40" s="12">
        <v>219373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609</v>
      </c>
      <c r="BB40" s="8">
        <v>219373</v>
      </c>
      <c r="BC40" s="8">
        <v>609</v>
      </c>
      <c r="BD40" s="8">
        <v>219373</v>
      </c>
      <c r="BE40" s="8">
        <v>609</v>
      </c>
      <c r="BF40" s="8">
        <v>219373</v>
      </c>
      <c r="BG40" s="8">
        <v>609</v>
      </c>
      <c r="BH40" s="8">
        <v>219373</v>
      </c>
      <c r="BI40" s="7">
        <f t="shared" si="7"/>
        <v>3045</v>
      </c>
      <c r="BJ40" s="7">
        <f t="shared" si="7"/>
        <v>1096865</v>
      </c>
      <c r="BK40" s="7">
        <f t="shared" si="8"/>
        <v>188966</v>
      </c>
      <c r="BL40" s="7">
        <f t="shared" si="8"/>
        <v>20878343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33</v>
      </c>
      <c r="F42" s="8">
        <v>8648</v>
      </c>
      <c r="G42" s="19">
        <f t="shared" si="0"/>
        <v>33</v>
      </c>
      <c r="H42" s="19">
        <f t="shared" si="0"/>
        <v>8648</v>
      </c>
      <c r="I42" s="8">
        <v>265</v>
      </c>
      <c r="J42" s="8">
        <v>105871</v>
      </c>
      <c r="K42" s="8">
        <v>92</v>
      </c>
      <c r="L42" s="8">
        <v>2869</v>
      </c>
      <c r="M42" s="7">
        <f t="shared" si="1"/>
        <v>390</v>
      </c>
      <c r="N42" s="7">
        <f t="shared" si="1"/>
        <v>117388</v>
      </c>
      <c r="O42" s="8">
        <v>2</v>
      </c>
      <c r="P42" s="8">
        <v>258</v>
      </c>
      <c r="Q42" s="8">
        <v>1</v>
      </c>
      <c r="R42" s="8">
        <v>258</v>
      </c>
      <c r="S42" s="8">
        <v>1</v>
      </c>
      <c r="T42" s="8">
        <v>258</v>
      </c>
      <c r="U42" s="8">
        <v>1</v>
      </c>
      <c r="V42" s="8">
        <v>258</v>
      </c>
      <c r="W42" s="8">
        <v>3</v>
      </c>
      <c r="X42" s="8">
        <v>261</v>
      </c>
      <c r="Y42" s="7">
        <f t="shared" si="2"/>
        <v>8</v>
      </c>
      <c r="Z42" s="7">
        <f t="shared" si="3"/>
        <v>1293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1</v>
      </c>
      <c r="AJ42" s="12">
        <v>176</v>
      </c>
      <c r="AK42" s="12">
        <v>0</v>
      </c>
      <c r="AL42" s="12">
        <v>0</v>
      </c>
      <c r="AM42" s="20">
        <f t="shared" si="4"/>
        <v>399</v>
      </c>
      <c r="AN42" s="20">
        <f t="shared" si="5"/>
        <v>118857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399</v>
      </c>
      <c r="BL42" s="7">
        <f t="shared" si="8"/>
        <v>118857</v>
      </c>
    </row>
    <row r="43" spans="1:64" ht="20.25" x14ac:dyDescent="0.4">
      <c r="A43" s="14">
        <v>37</v>
      </c>
      <c r="B43" s="15" t="s">
        <v>79</v>
      </c>
      <c r="C43" s="8">
        <v>33555</v>
      </c>
      <c r="D43" s="8">
        <v>2761872</v>
      </c>
      <c r="E43" s="8">
        <v>2229</v>
      </c>
      <c r="F43" s="8">
        <v>573582</v>
      </c>
      <c r="G43" s="19">
        <f t="shared" si="0"/>
        <v>35784</v>
      </c>
      <c r="H43" s="19">
        <f t="shared" si="0"/>
        <v>3335454</v>
      </c>
      <c r="I43" s="8">
        <v>1079</v>
      </c>
      <c r="J43" s="8">
        <v>487123</v>
      </c>
      <c r="K43" s="8">
        <v>4164</v>
      </c>
      <c r="L43" s="8">
        <v>426088</v>
      </c>
      <c r="M43" s="7">
        <f t="shared" si="1"/>
        <v>41027</v>
      </c>
      <c r="N43" s="7">
        <f t="shared" si="1"/>
        <v>4248665</v>
      </c>
      <c r="O43" s="8">
        <v>5168</v>
      </c>
      <c r="P43" s="8">
        <v>797637</v>
      </c>
      <c r="Q43" s="8">
        <v>5168</v>
      </c>
      <c r="R43" s="8">
        <v>797637</v>
      </c>
      <c r="S43" s="8">
        <v>5168</v>
      </c>
      <c r="T43" s="8">
        <v>797637</v>
      </c>
      <c r="U43" s="8">
        <v>5168</v>
      </c>
      <c r="V43" s="8">
        <v>797637</v>
      </c>
      <c r="W43" s="8">
        <v>5170</v>
      </c>
      <c r="X43" s="8">
        <v>767638</v>
      </c>
      <c r="Y43" s="7">
        <f t="shared" si="2"/>
        <v>25842</v>
      </c>
      <c r="Z43" s="7">
        <f t="shared" si="3"/>
        <v>3958186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3524</v>
      </c>
      <c r="AJ43" s="12">
        <v>543844</v>
      </c>
      <c r="AK43" s="12">
        <v>0</v>
      </c>
      <c r="AL43" s="12">
        <v>0</v>
      </c>
      <c r="AM43" s="20">
        <f t="shared" si="4"/>
        <v>70393</v>
      </c>
      <c r="AN43" s="20">
        <f t="shared" si="5"/>
        <v>8750695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70393</v>
      </c>
      <c r="BL43" s="7">
        <f t="shared" si="8"/>
        <v>8750695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0.25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215</v>
      </c>
      <c r="P45" s="8">
        <v>33232</v>
      </c>
      <c r="Q45" s="8">
        <v>215</v>
      </c>
      <c r="R45" s="8">
        <v>33232</v>
      </c>
      <c r="S45" s="8">
        <v>215</v>
      </c>
      <c r="T45" s="8">
        <v>33232</v>
      </c>
      <c r="U45" s="8">
        <v>215</v>
      </c>
      <c r="V45" s="8">
        <v>33232</v>
      </c>
      <c r="W45" s="8">
        <v>216</v>
      </c>
      <c r="X45" s="8">
        <v>33234</v>
      </c>
      <c r="Y45" s="7">
        <f t="shared" si="2"/>
        <v>1076</v>
      </c>
      <c r="Z45" s="7">
        <f t="shared" si="3"/>
        <v>166162</v>
      </c>
      <c r="AA45" s="12">
        <v>0</v>
      </c>
      <c r="AB45" s="12">
        <v>0</v>
      </c>
      <c r="AC45" s="12">
        <v>263</v>
      </c>
      <c r="AD45" s="12">
        <v>70385</v>
      </c>
      <c r="AE45" s="12">
        <v>142</v>
      </c>
      <c r="AF45" s="12">
        <v>37899</v>
      </c>
      <c r="AG45" s="12">
        <v>0</v>
      </c>
      <c r="AH45" s="12">
        <v>0</v>
      </c>
      <c r="AI45" s="12">
        <v>147</v>
      </c>
      <c r="AJ45" s="12">
        <v>22658</v>
      </c>
      <c r="AK45" s="12">
        <v>0</v>
      </c>
      <c r="AL45" s="12">
        <v>0</v>
      </c>
      <c r="AM45" s="20">
        <f t="shared" si="4"/>
        <v>1628</v>
      </c>
      <c r="AN45" s="20">
        <f t="shared" si="5"/>
        <v>297104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1628</v>
      </c>
      <c r="BL45" s="7">
        <f t="shared" si="8"/>
        <v>297104</v>
      </c>
    </row>
    <row r="46" spans="1:64" ht="20.25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0" si="9">SUM(C49,E49)</f>
        <v>0</v>
      </c>
      <c r="H49" s="19">
        <f t="shared" ref="H49:H50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0" si="11">SUM(G49,I49,K49)</f>
        <v>0</v>
      </c>
      <c r="N49" s="7">
        <f t="shared" ref="N49:N50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0" si="13">SUM(O49+Q49+S49+U49+W49)</f>
        <v>0</v>
      </c>
      <c r="Z49" s="7">
        <f t="shared" ref="Z49:Z50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0" si="15">SUM(M49,Y49,AA49,AC49,AE49,AG49,AI49,AK49)</f>
        <v>0</v>
      </c>
      <c r="AN49" s="20">
        <f t="shared" ref="AN49:AN50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0" si="17">SUM(AS49+AU49+AW49)</f>
        <v>0</v>
      </c>
      <c r="AZ49" s="7">
        <f t="shared" ref="AZ49:AZ50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0" si="19">SUM(AQ49,AY49,BA49,BC49,BE49,BG49)</f>
        <v>0</v>
      </c>
      <c r="BJ49" s="7">
        <f t="shared" ref="BJ49:BJ50" si="20">SUM(AR49,AZ49,BB49,BD49,BF49,BH49)</f>
        <v>0</v>
      </c>
      <c r="BK49" s="7">
        <f t="shared" ref="BK49:BK50" si="21">SUM(AM49,BI49)</f>
        <v>0</v>
      </c>
      <c r="BL49" s="7">
        <f t="shared" ref="BL49:BL50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461862</v>
      </c>
      <c r="D53" s="13">
        <f>SUM(D7:D52)</f>
        <v>38014997</v>
      </c>
      <c r="E53" s="13">
        <f>SUM(E7:E52)</f>
        <v>9255</v>
      </c>
      <c r="F53" s="13">
        <f>SUM(F7:F52)</f>
        <v>2356594</v>
      </c>
      <c r="G53" s="19">
        <f t="shared" si="0"/>
        <v>471117</v>
      </c>
      <c r="H53" s="19">
        <f t="shared" si="0"/>
        <v>40371591</v>
      </c>
      <c r="I53" s="13">
        <f>SUM(I7:I52)</f>
        <v>10211</v>
      </c>
      <c r="J53" s="13">
        <f>SUM(J7:J52)</f>
        <v>3588313</v>
      </c>
      <c r="K53" s="13">
        <f>SUM(K7:K52)</f>
        <v>37068</v>
      </c>
      <c r="L53" s="13">
        <f>SUM(L7:L52)</f>
        <v>4070927</v>
      </c>
      <c r="M53" s="7">
        <f t="shared" si="1"/>
        <v>518396</v>
      </c>
      <c r="N53" s="7">
        <f t="shared" si="1"/>
        <v>48030831</v>
      </c>
      <c r="O53" s="13">
        <f t="shared" ref="O53:X53" si="23">SUM(O7:O52)</f>
        <v>14033</v>
      </c>
      <c r="P53" s="13">
        <f t="shared" si="23"/>
        <v>2941166</v>
      </c>
      <c r="Q53" s="13">
        <f t="shared" si="23"/>
        <v>14032</v>
      </c>
      <c r="R53" s="13">
        <f t="shared" si="23"/>
        <v>2941166</v>
      </c>
      <c r="S53" s="13">
        <f t="shared" si="23"/>
        <v>14033</v>
      </c>
      <c r="T53" s="13">
        <f t="shared" si="23"/>
        <v>2941166</v>
      </c>
      <c r="U53" s="13">
        <f t="shared" si="23"/>
        <v>14035</v>
      </c>
      <c r="V53" s="13">
        <f t="shared" si="23"/>
        <v>2941170</v>
      </c>
      <c r="W53" s="13">
        <f t="shared" si="23"/>
        <v>14072</v>
      </c>
      <c r="X53" s="13">
        <f t="shared" si="23"/>
        <v>2912557</v>
      </c>
      <c r="Y53" s="7">
        <f t="shared" si="2"/>
        <v>70205</v>
      </c>
      <c r="Z53" s="7">
        <f t="shared" si="3"/>
        <v>14677225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10289</v>
      </c>
      <c r="AD53" s="13">
        <f t="shared" si="24"/>
        <v>3696102</v>
      </c>
      <c r="AE53" s="13">
        <f t="shared" si="24"/>
        <v>11690</v>
      </c>
      <c r="AF53" s="13">
        <f t="shared" si="24"/>
        <v>4180261</v>
      </c>
      <c r="AG53" s="13">
        <f t="shared" si="24"/>
        <v>0</v>
      </c>
      <c r="AH53" s="13">
        <f t="shared" si="24"/>
        <v>0</v>
      </c>
      <c r="AI53" s="13">
        <f t="shared" si="24"/>
        <v>9557</v>
      </c>
      <c r="AJ53" s="13">
        <f t="shared" si="24"/>
        <v>1477779</v>
      </c>
      <c r="AK53" s="13">
        <f t="shared" si="24"/>
        <v>0</v>
      </c>
      <c r="AL53" s="13">
        <f t="shared" si="24"/>
        <v>0</v>
      </c>
      <c r="AM53" s="20">
        <f t="shared" si="4"/>
        <v>620137</v>
      </c>
      <c r="AN53" s="20">
        <f t="shared" si="4"/>
        <v>72062198</v>
      </c>
      <c r="AO53" s="13">
        <f t="shared" ref="AO53:AX53" si="25">SUM(AO7:AO52)</f>
        <v>8480</v>
      </c>
      <c r="AP53" s="13">
        <f t="shared" si="25"/>
        <v>2903807</v>
      </c>
      <c r="AQ53" s="13">
        <f t="shared" si="25"/>
        <v>8029</v>
      </c>
      <c r="AR53" s="13">
        <f t="shared" si="25"/>
        <v>2900752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7869</v>
      </c>
      <c r="BB53" s="13">
        <f t="shared" si="26"/>
        <v>2898005</v>
      </c>
      <c r="BC53" s="13">
        <f t="shared" si="26"/>
        <v>8015</v>
      </c>
      <c r="BD53" s="13">
        <f t="shared" si="26"/>
        <v>2897943</v>
      </c>
      <c r="BE53" s="13">
        <f t="shared" si="26"/>
        <v>8026</v>
      </c>
      <c r="BF53" s="13">
        <f t="shared" si="26"/>
        <v>2902800</v>
      </c>
      <c r="BG53" s="13">
        <f t="shared" si="26"/>
        <v>8332</v>
      </c>
      <c r="BH53" s="13">
        <f t="shared" si="26"/>
        <v>2901419</v>
      </c>
      <c r="BI53" s="7">
        <f t="shared" si="7"/>
        <v>40271</v>
      </c>
      <c r="BJ53" s="7">
        <f t="shared" si="7"/>
        <v>14500919</v>
      </c>
      <c r="BK53" s="7">
        <f t="shared" si="8"/>
        <v>660408</v>
      </c>
      <c r="BL53" s="7">
        <f t="shared" si="8"/>
        <v>86563117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3.71093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2" style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5703125" style="1" customWidth="1"/>
    <col min="39" max="39" width="10" style="1" bestFit="1" customWidth="1"/>
    <col min="40" max="40" width="13.42578125" style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.140625" style="1" customWidth="1"/>
    <col min="45" max="52" width="9.28515625" style="1" hidden="1" customWidth="1"/>
    <col min="53" max="55" width="9.140625" style="1" customWidth="1"/>
    <col min="56" max="56" width="12.8554687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104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27319</v>
      </c>
      <c r="D7" s="8">
        <v>4498000</v>
      </c>
      <c r="E7" s="8">
        <v>15030</v>
      </c>
      <c r="F7" s="8">
        <v>1614000</v>
      </c>
      <c r="G7" s="19">
        <f>SUM(C7,E7)</f>
        <v>42349</v>
      </c>
      <c r="H7" s="19">
        <f>SUM(D7,F7)</f>
        <v>6112000</v>
      </c>
      <c r="I7" s="8">
        <v>30</v>
      </c>
      <c r="J7" s="8">
        <v>30000</v>
      </c>
      <c r="K7" s="8">
        <v>8</v>
      </c>
      <c r="L7" s="8">
        <v>8000</v>
      </c>
      <c r="M7" s="7">
        <f>SUM(G7,I7,K7)</f>
        <v>42387</v>
      </c>
      <c r="N7" s="7">
        <f>SUM(H7,J7,L7)</f>
        <v>6150000</v>
      </c>
      <c r="O7" s="8">
        <v>866</v>
      </c>
      <c r="P7" s="8">
        <v>182100</v>
      </c>
      <c r="Q7" s="8">
        <v>429</v>
      </c>
      <c r="R7" s="8">
        <v>37800</v>
      </c>
      <c r="S7" s="8">
        <v>0</v>
      </c>
      <c r="T7" s="8">
        <v>0</v>
      </c>
      <c r="U7" s="8">
        <v>15</v>
      </c>
      <c r="V7" s="8">
        <v>3600</v>
      </c>
      <c r="W7" s="8">
        <v>3413</v>
      </c>
      <c r="X7" s="8">
        <v>326500</v>
      </c>
      <c r="Y7" s="7">
        <f>SUM(O7+Q7+S7+U7+W7)</f>
        <v>4723</v>
      </c>
      <c r="Z7" s="7">
        <f>SUM(P7+R7+T7+V7+X7)</f>
        <v>550000</v>
      </c>
      <c r="AA7" s="12">
        <v>0</v>
      </c>
      <c r="AB7" s="12">
        <v>0</v>
      </c>
      <c r="AC7" s="12">
        <v>880</v>
      </c>
      <c r="AD7" s="12">
        <v>120200</v>
      </c>
      <c r="AE7" s="12">
        <v>1008</v>
      </c>
      <c r="AF7" s="12">
        <v>307000</v>
      </c>
      <c r="AG7" s="12">
        <v>9</v>
      </c>
      <c r="AH7" s="12">
        <v>23000</v>
      </c>
      <c r="AI7" s="12">
        <v>270</v>
      </c>
      <c r="AJ7" s="12">
        <v>6000</v>
      </c>
      <c r="AK7" s="12">
        <v>1282</v>
      </c>
      <c r="AL7" s="12">
        <v>143800</v>
      </c>
      <c r="AM7" s="20">
        <f>SUM(M7,Y7,AA7,AC7,AE7,AG7,AI7,AK7)</f>
        <v>50559</v>
      </c>
      <c r="AN7" s="20">
        <f>SUM(N7,Z7,AB7,AD7,AF7,AH7,AJ7,AL7)</f>
        <v>7300000</v>
      </c>
      <c r="AO7" s="12">
        <v>1300</v>
      </c>
      <c r="AP7" s="12">
        <v>1150000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1025</v>
      </c>
      <c r="BD7" s="8">
        <v>316200</v>
      </c>
      <c r="BE7" s="8">
        <v>809</v>
      </c>
      <c r="BF7" s="8">
        <v>117300</v>
      </c>
      <c r="BG7" s="8">
        <v>4450</v>
      </c>
      <c r="BH7" s="8">
        <v>716500</v>
      </c>
      <c r="BI7" s="7">
        <f>SUM(AQ7,AY7,BA7,BC7,BE7,BG7)</f>
        <v>6284</v>
      </c>
      <c r="BJ7" s="7">
        <f>SUM(AR7,AZ7,BB7,BD7,BF7,BH7)</f>
        <v>1150000</v>
      </c>
      <c r="BK7" s="7">
        <f>SUM(AM7,BI7)</f>
        <v>56843</v>
      </c>
      <c r="BL7" s="7">
        <f>SUM(AN7,BJ7)</f>
        <v>8450000</v>
      </c>
    </row>
    <row r="8" spans="1:64" ht="20.25" x14ac:dyDescent="0.4">
      <c r="A8" s="14">
        <v>2</v>
      </c>
      <c r="B8" s="15" t="s">
        <v>44</v>
      </c>
      <c r="C8" s="8">
        <v>8242</v>
      </c>
      <c r="D8" s="8">
        <v>950000</v>
      </c>
      <c r="E8" s="8">
        <v>2597</v>
      </c>
      <c r="F8" s="8">
        <v>430000</v>
      </c>
      <c r="G8" s="19">
        <f t="shared" ref="G8:H53" si="0">SUM(C8,E8)</f>
        <v>10839</v>
      </c>
      <c r="H8" s="19">
        <f t="shared" si="0"/>
        <v>1380000</v>
      </c>
      <c r="I8" s="8">
        <v>10</v>
      </c>
      <c r="J8" s="8">
        <v>10000</v>
      </c>
      <c r="K8" s="8">
        <v>10</v>
      </c>
      <c r="L8" s="8">
        <v>10000</v>
      </c>
      <c r="M8" s="7">
        <f t="shared" ref="M8:N53" si="1">SUM(G8,I8,K8)</f>
        <v>10859</v>
      </c>
      <c r="N8" s="7">
        <f t="shared" si="1"/>
        <v>1400000</v>
      </c>
      <c r="O8" s="8">
        <v>2927</v>
      </c>
      <c r="P8" s="8">
        <v>512400</v>
      </c>
      <c r="Q8" s="8">
        <v>1511</v>
      </c>
      <c r="R8" s="8">
        <v>235000</v>
      </c>
      <c r="S8" s="8">
        <v>0</v>
      </c>
      <c r="T8" s="8">
        <v>0</v>
      </c>
      <c r="U8" s="8">
        <v>20</v>
      </c>
      <c r="V8" s="8">
        <v>6000</v>
      </c>
      <c r="W8" s="8">
        <v>12225</v>
      </c>
      <c r="X8" s="8">
        <v>4846600</v>
      </c>
      <c r="Y8" s="7">
        <f t="shared" ref="Y8:Y53" si="2">SUM(O8+Q8+S8+U8+W8)</f>
        <v>16683</v>
      </c>
      <c r="Z8" s="7">
        <f t="shared" ref="Z8:Z53" si="3">SUM(P8+R8+T8+V8+X8)</f>
        <v>5600000</v>
      </c>
      <c r="AA8" s="12">
        <v>0</v>
      </c>
      <c r="AB8" s="12">
        <v>0</v>
      </c>
      <c r="AC8" s="12">
        <v>442</v>
      </c>
      <c r="AD8" s="12">
        <v>60700</v>
      </c>
      <c r="AE8" s="12">
        <v>726</v>
      </c>
      <c r="AF8" s="12">
        <v>144600</v>
      </c>
      <c r="AG8" s="12">
        <v>5</v>
      </c>
      <c r="AH8" s="12">
        <v>5000</v>
      </c>
      <c r="AI8" s="12">
        <v>50</v>
      </c>
      <c r="AJ8" s="12">
        <v>5000</v>
      </c>
      <c r="AK8" s="12">
        <v>1009</v>
      </c>
      <c r="AL8" s="12">
        <v>84700</v>
      </c>
      <c r="AM8" s="20">
        <f t="shared" ref="AM8:AN53" si="4">SUM(M8,Y8,AA8,AC8,AE8,AG8,AI8,AK8)</f>
        <v>29774</v>
      </c>
      <c r="AN8" s="20">
        <f t="shared" ref="AN8:AN52" si="5">SUM(N8+Z8+AB8+AD8+AF8+AH8+AJ8+AL8)</f>
        <v>7300000</v>
      </c>
      <c r="AO8" s="12">
        <v>800</v>
      </c>
      <c r="AP8" s="12">
        <v>900000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320</v>
      </c>
      <c r="BD8" s="8">
        <v>50900</v>
      </c>
      <c r="BE8" s="8">
        <v>450</v>
      </c>
      <c r="BF8" s="8">
        <v>99100</v>
      </c>
      <c r="BG8" s="8">
        <v>415</v>
      </c>
      <c r="BH8" s="8">
        <v>50000</v>
      </c>
      <c r="BI8" s="7">
        <f t="shared" ref="BI8:BJ53" si="7">SUM(AQ8,AY8,BA8,BC8,BE8,BG8)</f>
        <v>1185</v>
      </c>
      <c r="BJ8" s="7">
        <f t="shared" si="7"/>
        <v>200000</v>
      </c>
      <c r="BK8" s="7">
        <f t="shared" ref="BK8:BL53" si="8">SUM(AM8,BI8)</f>
        <v>30959</v>
      </c>
      <c r="BL8" s="7">
        <f t="shared" si="8"/>
        <v>7500000</v>
      </c>
    </row>
    <row r="9" spans="1:64" ht="20.25" x14ac:dyDescent="0.4">
      <c r="A9" s="14">
        <v>3</v>
      </c>
      <c r="B9" s="15" t="s">
        <v>45</v>
      </c>
      <c r="C9" s="8">
        <v>10397</v>
      </c>
      <c r="D9" s="8">
        <v>1600000</v>
      </c>
      <c r="E9" s="8">
        <v>7201</v>
      </c>
      <c r="F9" s="8">
        <v>785000</v>
      </c>
      <c r="G9" s="19">
        <f t="shared" si="0"/>
        <v>17598</v>
      </c>
      <c r="H9" s="19">
        <f t="shared" si="0"/>
        <v>2385000</v>
      </c>
      <c r="I9" s="8">
        <v>30</v>
      </c>
      <c r="J9" s="8">
        <v>30000</v>
      </c>
      <c r="K9" s="8">
        <v>10</v>
      </c>
      <c r="L9" s="8">
        <v>10000</v>
      </c>
      <c r="M9" s="7">
        <f t="shared" si="1"/>
        <v>17638</v>
      </c>
      <c r="N9" s="7">
        <f t="shared" si="1"/>
        <v>2425000</v>
      </c>
      <c r="O9" s="8">
        <v>718</v>
      </c>
      <c r="P9" s="8">
        <v>84400</v>
      </c>
      <c r="Q9" s="8">
        <v>614</v>
      </c>
      <c r="R9" s="8">
        <v>52000</v>
      </c>
      <c r="S9" s="8">
        <v>0</v>
      </c>
      <c r="T9" s="8">
        <v>0</v>
      </c>
      <c r="U9" s="8">
        <v>5</v>
      </c>
      <c r="V9" s="8">
        <v>1000</v>
      </c>
      <c r="W9" s="8">
        <v>1861</v>
      </c>
      <c r="X9" s="8">
        <v>207600</v>
      </c>
      <c r="Y9" s="7">
        <f t="shared" si="2"/>
        <v>3198</v>
      </c>
      <c r="Z9" s="7">
        <f t="shared" si="3"/>
        <v>345000</v>
      </c>
      <c r="AA9" s="12">
        <v>0</v>
      </c>
      <c r="AB9" s="12">
        <v>0</v>
      </c>
      <c r="AC9" s="12">
        <v>265</v>
      </c>
      <c r="AD9" s="12">
        <v>36900</v>
      </c>
      <c r="AE9" s="12">
        <v>666</v>
      </c>
      <c r="AF9" s="12">
        <v>158500</v>
      </c>
      <c r="AG9" s="12">
        <v>4</v>
      </c>
      <c r="AH9" s="12">
        <v>5000</v>
      </c>
      <c r="AI9" s="12">
        <v>270</v>
      </c>
      <c r="AJ9" s="12">
        <v>3500</v>
      </c>
      <c r="AK9" s="12">
        <v>967</v>
      </c>
      <c r="AL9" s="12">
        <v>41100</v>
      </c>
      <c r="AM9" s="20">
        <f t="shared" si="4"/>
        <v>23008</v>
      </c>
      <c r="AN9" s="20">
        <f t="shared" si="5"/>
        <v>3015000</v>
      </c>
      <c r="AO9" s="12">
        <v>900</v>
      </c>
      <c r="AP9" s="12">
        <v>870000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453</v>
      </c>
      <c r="BD9" s="8">
        <v>59400</v>
      </c>
      <c r="BE9" s="8">
        <v>50</v>
      </c>
      <c r="BF9" s="8">
        <v>4600</v>
      </c>
      <c r="BG9" s="8">
        <v>1563</v>
      </c>
      <c r="BH9" s="8">
        <v>271000</v>
      </c>
      <c r="BI9" s="7">
        <f t="shared" si="7"/>
        <v>2066</v>
      </c>
      <c r="BJ9" s="7">
        <f t="shared" si="7"/>
        <v>335000</v>
      </c>
      <c r="BK9" s="7">
        <f t="shared" si="8"/>
        <v>25074</v>
      </c>
      <c r="BL9" s="7">
        <f t="shared" si="8"/>
        <v>3350000</v>
      </c>
    </row>
    <row r="10" spans="1:64" ht="20.25" x14ac:dyDescent="0.4">
      <c r="A10" s="14">
        <v>4</v>
      </c>
      <c r="B10" s="15" t="s">
        <v>46</v>
      </c>
      <c r="C10" s="9">
        <v>11654</v>
      </c>
      <c r="D10" s="9">
        <v>1775000</v>
      </c>
      <c r="E10" s="9">
        <v>6195</v>
      </c>
      <c r="F10" s="9">
        <v>795000</v>
      </c>
      <c r="G10" s="19">
        <f t="shared" si="0"/>
        <v>17849</v>
      </c>
      <c r="H10" s="19">
        <f t="shared" si="0"/>
        <v>2570000</v>
      </c>
      <c r="I10" s="9">
        <v>20</v>
      </c>
      <c r="J10" s="9">
        <v>20000</v>
      </c>
      <c r="K10" s="9">
        <v>10</v>
      </c>
      <c r="L10" s="9">
        <v>10000</v>
      </c>
      <c r="M10" s="7">
        <f t="shared" si="1"/>
        <v>17879</v>
      </c>
      <c r="N10" s="7">
        <f t="shared" si="1"/>
        <v>2600000</v>
      </c>
      <c r="O10" s="9">
        <v>387</v>
      </c>
      <c r="P10" s="9">
        <v>43100</v>
      </c>
      <c r="Q10" s="9">
        <v>212</v>
      </c>
      <c r="R10" s="9">
        <v>18700</v>
      </c>
      <c r="S10" s="9">
        <v>0</v>
      </c>
      <c r="T10" s="9">
        <v>0</v>
      </c>
      <c r="U10" s="9">
        <v>10</v>
      </c>
      <c r="V10" s="9">
        <v>1000</v>
      </c>
      <c r="W10" s="9">
        <v>1636</v>
      </c>
      <c r="X10" s="9">
        <v>137200</v>
      </c>
      <c r="Y10" s="7">
        <f t="shared" si="2"/>
        <v>2245</v>
      </c>
      <c r="Z10" s="7">
        <f t="shared" si="3"/>
        <v>200000</v>
      </c>
      <c r="AA10" s="12">
        <v>0</v>
      </c>
      <c r="AB10" s="12">
        <v>0</v>
      </c>
      <c r="AC10" s="12">
        <v>620</v>
      </c>
      <c r="AD10" s="12">
        <v>82500</v>
      </c>
      <c r="AE10" s="12">
        <v>745</v>
      </c>
      <c r="AF10" s="12">
        <v>203000</v>
      </c>
      <c r="AG10" s="12">
        <v>5</v>
      </c>
      <c r="AH10" s="12">
        <v>10000</v>
      </c>
      <c r="AI10" s="12">
        <v>50</v>
      </c>
      <c r="AJ10" s="12">
        <v>1000</v>
      </c>
      <c r="AK10" s="12">
        <v>1088</v>
      </c>
      <c r="AL10" s="12">
        <v>103500</v>
      </c>
      <c r="AM10" s="20">
        <f t="shared" si="4"/>
        <v>22632</v>
      </c>
      <c r="AN10" s="20">
        <f t="shared" si="5"/>
        <v>3200000</v>
      </c>
      <c r="AO10" s="12">
        <v>550</v>
      </c>
      <c r="AP10" s="12">
        <v>450000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335</v>
      </c>
      <c r="BD10" s="9">
        <v>136300</v>
      </c>
      <c r="BE10" s="9">
        <v>602</v>
      </c>
      <c r="BF10" s="9">
        <v>63700</v>
      </c>
      <c r="BG10" s="9">
        <v>2500</v>
      </c>
      <c r="BH10" s="9">
        <v>300000</v>
      </c>
      <c r="BI10" s="7">
        <f t="shared" si="7"/>
        <v>3437</v>
      </c>
      <c r="BJ10" s="7">
        <f t="shared" si="7"/>
        <v>500000</v>
      </c>
      <c r="BK10" s="7">
        <f t="shared" si="8"/>
        <v>26069</v>
      </c>
      <c r="BL10" s="7">
        <f t="shared" si="8"/>
        <v>3700000</v>
      </c>
    </row>
    <row r="11" spans="1:64" ht="20.25" x14ac:dyDescent="0.4">
      <c r="A11" s="14">
        <v>5</v>
      </c>
      <c r="B11" s="15" t="s">
        <v>47</v>
      </c>
      <c r="C11" s="8">
        <v>237</v>
      </c>
      <c r="D11" s="8">
        <v>35000</v>
      </c>
      <c r="E11" s="8">
        <v>342</v>
      </c>
      <c r="F11" s="8">
        <v>45000</v>
      </c>
      <c r="G11" s="19">
        <f t="shared" si="0"/>
        <v>579</v>
      </c>
      <c r="H11" s="19">
        <f t="shared" si="0"/>
        <v>80000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579</v>
      </c>
      <c r="N11" s="7">
        <f t="shared" si="1"/>
        <v>80000</v>
      </c>
      <c r="O11" s="8">
        <v>20</v>
      </c>
      <c r="P11" s="8">
        <v>5000</v>
      </c>
      <c r="Q11" s="8">
        <v>42</v>
      </c>
      <c r="R11" s="8">
        <v>4000</v>
      </c>
      <c r="S11" s="8">
        <v>0</v>
      </c>
      <c r="T11" s="8">
        <v>0</v>
      </c>
      <c r="U11" s="8">
        <v>0</v>
      </c>
      <c r="V11" s="8">
        <v>0</v>
      </c>
      <c r="W11" s="8">
        <v>115</v>
      </c>
      <c r="X11" s="8">
        <v>16000</v>
      </c>
      <c r="Y11" s="7">
        <f t="shared" si="2"/>
        <v>177</v>
      </c>
      <c r="Z11" s="7">
        <f t="shared" si="3"/>
        <v>25000</v>
      </c>
      <c r="AA11" s="12">
        <v>0</v>
      </c>
      <c r="AB11" s="12">
        <v>0</v>
      </c>
      <c r="AC11" s="12">
        <v>74</v>
      </c>
      <c r="AD11" s="12">
        <v>13000</v>
      </c>
      <c r="AE11" s="12">
        <v>179</v>
      </c>
      <c r="AF11" s="12">
        <v>30600</v>
      </c>
      <c r="AG11" s="12">
        <v>0</v>
      </c>
      <c r="AH11" s="12">
        <v>0</v>
      </c>
      <c r="AI11" s="12">
        <v>0</v>
      </c>
      <c r="AJ11" s="12">
        <v>0</v>
      </c>
      <c r="AK11" s="12">
        <v>174</v>
      </c>
      <c r="AL11" s="12">
        <v>16400</v>
      </c>
      <c r="AM11" s="20">
        <f t="shared" si="4"/>
        <v>1183</v>
      </c>
      <c r="AN11" s="20">
        <f t="shared" si="5"/>
        <v>165000</v>
      </c>
      <c r="AO11" s="12">
        <v>50</v>
      </c>
      <c r="AP11" s="12">
        <v>10000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62</v>
      </c>
      <c r="BD11" s="8">
        <v>7500</v>
      </c>
      <c r="BE11" s="8">
        <v>50</v>
      </c>
      <c r="BF11" s="8">
        <v>4000</v>
      </c>
      <c r="BG11" s="8">
        <v>250</v>
      </c>
      <c r="BH11" s="8">
        <v>23500</v>
      </c>
      <c r="BI11" s="7">
        <f t="shared" si="7"/>
        <v>362</v>
      </c>
      <c r="BJ11" s="7">
        <f t="shared" si="7"/>
        <v>35000</v>
      </c>
      <c r="BK11" s="7">
        <f t="shared" si="8"/>
        <v>1545</v>
      </c>
      <c r="BL11" s="7">
        <f t="shared" si="8"/>
        <v>200000</v>
      </c>
    </row>
    <row r="12" spans="1:64" ht="20.25" x14ac:dyDescent="0.4">
      <c r="A12" s="14">
        <v>6</v>
      </c>
      <c r="B12" s="15" t="s">
        <v>48</v>
      </c>
      <c r="C12" s="8">
        <v>438</v>
      </c>
      <c r="D12" s="8">
        <v>50000</v>
      </c>
      <c r="E12" s="8">
        <v>355</v>
      </c>
      <c r="F12" s="8">
        <v>35000</v>
      </c>
      <c r="G12" s="19">
        <f t="shared" si="0"/>
        <v>793</v>
      </c>
      <c r="H12" s="19">
        <f t="shared" si="0"/>
        <v>85000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793</v>
      </c>
      <c r="N12" s="7">
        <f t="shared" si="1"/>
        <v>85000</v>
      </c>
      <c r="O12" s="8">
        <v>30</v>
      </c>
      <c r="P12" s="8">
        <v>10000</v>
      </c>
      <c r="Q12" s="8">
        <v>10</v>
      </c>
      <c r="R12" s="8">
        <v>1800</v>
      </c>
      <c r="S12" s="8">
        <v>0</v>
      </c>
      <c r="T12" s="8">
        <v>0</v>
      </c>
      <c r="U12" s="8">
        <v>0</v>
      </c>
      <c r="V12" s="8">
        <v>0</v>
      </c>
      <c r="W12" s="8">
        <v>59</v>
      </c>
      <c r="X12" s="8">
        <v>8200</v>
      </c>
      <c r="Y12" s="7">
        <f t="shared" si="2"/>
        <v>99</v>
      </c>
      <c r="Z12" s="7">
        <f t="shared" si="3"/>
        <v>20000</v>
      </c>
      <c r="AA12" s="12">
        <v>0</v>
      </c>
      <c r="AB12" s="12">
        <v>0</v>
      </c>
      <c r="AC12" s="12">
        <v>15</v>
      </c>
      <c r="AD12" s="12">
        <v>3400</v>
      </c>
      <c r="AE12" s="12">
        <v>31</v>
      </c>
      <c r="AF12" s="12">
        <v>10200</v>
      </c>
      <c r="AG12" s="12">
        <v>0</v>
      </c>
      <c r="AH12" s="12">
        <v>0</v>
      </c>
      <c r="AI12" s="12">
        <v>0</v>
      </c>
      <c r="AJ12" s="12">
        <v>0</v>
      </c>
      <c r="AK12" s="12">
        <v>11</v>
      </c>
      <c r="AL12" s="12">
        <v>2400</v>
      </c>
      <c r="AM12" s="20">
        <f t="shared" si="4"/>
        <v>949</v>
      </c>
      <c r="AN12" s="20">
        <f t="shared" si="5"/>
        <v>121000</v>
      </c>
      <c r="AO12" s="12">
        <v>50</v>
      </c>
      <c r="AP12" s="12">
        <v>10000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20</v>
      </c>
      <c r="BD12" s="8">
        <v>8100</v>
      </c>
      <c r="BE12" s="8">
        <v>50</v>
      </c>
      <c r="BF12" s="8">
        <v>5000</v>
      </c>
      <c r="BG12" s="8">
        <v>94</v>
      </c>
      <c r="BH12" s="8">
        <v>15900</v>
      </c>
      <c r="BI12" s="7">
        <f t="shared" si="7"/>
        <v>164</v>
      </c>
      <c r="BJ12" s="7">
        <f t="shared" si="7"/>
        <v>29000</v>
      </c>
      <c r="BK12" s="7">
        <f t="shared" si="8"/>
        <v>1113</v>
      </c>
      <c r="BL12" s="7">
        <f t="shared" si="8"/>
        <v>150000</v>
      </c>
    </row>
    <row r="13" spans="1:64" ht="20.25" x14ac:dyDescent="0.4">
      <c r="A13" s="14">
        <v>7</v>
      </c>
      <c r="B13" s="15" t="s">
        <v>49</v>
      </c>
      <c r="C13" s="8">
        <v>806</v>
      </c>
      <c r="D13" s="8">
        <v>185000</v>
      </c>
      <c r="E13" s="8">
        <v>1095</v>
      </c>
      <c r="F13" s="8">
        <v>130000</v>
      </c>
      <c r="G13" s="19">
        <f t="shared" si="0"/>
        <v>1901</v>
      </c>
      <c r="H13" s="19">
        <f t="shared" si="0"/>
        <v>315000</v>
      </c>
      <c r="I13" s="8">
        <v>2</v>
      </c>
      <c r="J13" s="8">
        <v>10000</v>
      </c>
      <c r="K13" s="8">
        <v>5</v>
      </c>
      <c r="L13" s="8">
        <v>5000</v>
      </c>
      <c r="M13" s="7">
        <f t="shared" si="1"/>
        <v>1908</v>
      </c>
      <c r="N13" s="7">
        <f t="shared" si="1"/>
        <v>330000</v>
      </c>
      <c r="O13" s="8">
        <v>167</v>
      </c>
      <c r="P13" s="8">
        <v>22700</v>
      </c>
      <c r="Q13" s="8">
        <v>100</v>
      </c>
      <c r="R13" s="8">
        <v>8800</v>
      </c>
      <c r="S13" s="8">
        <v>0</v>
      </c>
      <c r="T13" s="8">
        <v>0</v>
      </c>
      <c r="U13" s="8">
        <v>0</v>
      </c>
      <c r="V13" s="8">
        <v>0</v>
      </c>
      <c r="W13" s="8">
        <v>202</v>
      </c>
      <c r="X13" s="8">
        <v>28500</v>
      </c>
      <c r="Y13" s="7">
        <f t="shared" si="2"/>
        <v>469</v>
      </c>
      <c r="Z13" s="7">
        <f t="shared" si="3"/>
        <v>60000</v>
      </c>
      <c r="AA13" s="12">
        <v>0</v>
      </c>
      <c r="AB13" s="12">
        <v>0</v>
      </c>
      <c r="AC13" s="12">
        <v>89</v>
      </c>
      <c r="AD13" s="12">
        <v>14100</v>
      </c>
      <c r="AE13" s="12">
        <v>130</v>
      </c>
      <c r="AF13" s="12">
        <v>22500</v>
      </c>
      <c r="AG13" s="12">
        <v>0</v>
      </c>
      <c r="AH13" s="12">
        <v>0</v>
      </c>
      <c r="AI13" s="12">
        <v>20</v>
      </c>
      <c r="AJ13" s="12">
        <v>500</v>
      </c>
      <c r="AK13" s="12">
        <v>177</v>
      </c>
      <c r="AL13" s="12">
        <v>12900</v>
      </c>
      <c r="AM13" s="20">
        <f t="shared" si="4"/>
        <v>2793</v>
      </c>
      <c r="AN13" s="20">
        <f t="shared" si="5"/>
        <v>440000</v>
      </c>
      <c r="AO13" s="12">
        <v>100</v>
      </c>
      <c r="AP13" s="12">
        <v>20000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25</v>
      </c>
      <c r="BD13" s="8">
        <v>3400</v>
      </c>
      <c r="BE13" s="8">
        <v>72</v>
      </c>
      <c r="BF13" s="8">
        <v>6600</v>
      </c>
      <c r="BG13" s="8">
        <v>950</v>
      </c>
      <c r="BH13" s="8">
        <v>100000</v>
      </c>
      <c r="BI13" s="7">
        <f t="shared" si="7"/>
        <v>1047</v>
      </c>
      <c r="BJ13" s="7">
        <f t="shared" si="7"/>
        <v>110000</v>
      </c>
      <c r="BK13" s="7">
        <f t="shared" si="8"/>
        <v>3840</v>
      </c>
      <c r="BL13" s="7">
        <f t="shared" si="8"/>
        <v>550000</v>
      </c>
    </row>
    <row r="14" spans="1:64" ht="20.25" x14ac:dyDescent="0.4">
      <c r="A14" s="14">
        <v>8</v>
      </c>
      <c r="B14" s="15" t="s">
        <v>50</v>
      </c>
      <c r="C14" s="8">
        <v>1042</v>
      </c>
      <c r="D14" s="8">
        <v>105000</v>
      </c>
      <c r="E14" s="8">
        <v>615</v>
      </c>
      <c r="F14" s="8">
        <v>45000</v>
      </c>
      <c r="G14" s="19">
        <f t="shared" si="0"/>
        <v>1657</v>
      </c>
      <c r="H14" s="19">
        <f t="shared" si="0"/>
        <v>150000</v>
      </c>
      <c r="I14" s="8">
        <v>2</v>
      </c>
      <c r="J14" s="8">
        <v>10000</v>
      </c>
      <c r="K14" s="8">
        <v>2</v>
      </c>
      <c r="L14" s="8">
        <v>5000</v>
      </c>
      <c r="M14" s="7">
        <f t="shared" si="1"/>
        <v>1661</v>
      </c>
      <c r="N14" s="7">
        <f t="shared" si="1"/>
        <v>165000</v>
      </c>
      <c r="O14" s="8">
        <v>66</v>
      </c>
      <c r="P14" s="8">
        <v>16400</v>
      </c>
      <c r="Q14" s="8">
        <v>22</v>
      </c>
      <c r="R14" s="8">
        <v>2000</v>
      </c>
      <c r="S14" s="8">
        <v>0</v>
      </c>
      <c r="T14" s="8">
        <v>0</v>
      </c>
      <c r="U14" s="8">
        <v>0</v>
      </c>
      <c r="V14" s="8">
        <v>0</v>
      </c>
      <c r="W14" s="8">
        <v>146</v>
      </c>
      <c r="X14" s="8">
        <v>21600</v>
      </c>
      <c r="Y14" s="7">
        <f t="shared" si="2"/>
        <v>234</v>
      </c>
      <c r="Z14" s="7">
        <f t="shared" si="3"/>
        <v>40000</v>
      </c>
      <c r="AA14" s="12">
        <v>0</v>
      </c>
      <c r="AB14" s="12">
        <v>0</v>
      </c>
      <c r="AC14" s="12">
        <v>59</v>
      </c>
      <c r="AD14" s="12">
        <v>8200</v>
      </c>
      <c r="AE14" s="12">
        <v>82</v>
      </c>
      <c r="AF14" s="12">
        <v>16700</v>
      </c>
      <c r="AG14" s="12">
        <v>0</v>
      </c>
      <c r="AH14" s="12">
        <v>0</v>
      </c>
      <c r="AI14" s="12">
        <v>20</v>
      </c>
      <c r="AJ14" s="12">
        <v>500</v>
      </c>
      <c r="AK14" s="12">
        <v>70</v>
      </c>
      <c r="AL14" s="12">
        <v>4600</v>
      </c>
      <c r="AM14" s="20">
        <f t="shared" si="4"/>
        <v>2126</v>
      </c>
      <c r="AN14" s="20">
        <f t="shared" si="5"/>
        <v>235000</v>
      </c>
      <c r="AO14" s="12">
        <v>200</v>
      </c>
      <c r="AP14" s="12">
        <v>40000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45</v>
      </c>
      <c r="BD14" s="8">
        <v>14400</v>
      </c>
      <c r="BE14" s="8">
        <v>50</v>
      </c>
      <c r="BF14" s="8">
        <v>2600</v>
      </c>
      <c r="BG14" s="8">
        <v>324</v>
      </c>
      <c r="BH14" s="8">
        <v>48000</v>
      </c>
      <c r="BI14" s="7">
        <f t="shared" si="7"/>
        <v>419</v>
      </c>
      <c r="BJ14" s="7">
        <f t="shared" si="7"/>
        <v>65000</v>
      </c>
      <c r="BK14" s="7">
        <f t="shared" si="8"/>
        <v>2545</v>
      </c>
      <c r="BL14" s="7">
        <f t="shared" si="8"/>
        <v>300000</v>
      </c>
    </row>
    <row r="15" spans="1:64" ht="20.25" x14ac:dyDescent="0.4">
      <c r="A15" s="14">
        <v>9</v>
      </c>
      <c r="B15" s="15" t="s">
        <v>51</v>
      </c>
      <c r="C15" s="8">
        <v>1108</v>
      </c>
      <c r="D15" s="8">
        <v>115000</v>
      </c>
      <c r="E15" s="8">
        <v>589</v>
      </c>
      <c r="F15" s="8">
        <v>40000</v>
      </c>
      <c r="G15" s="19">
        <f t="shared" si="0"/>
        <v>1697</v>
      </c>
      <c r="H15" s="19">
        <f t="shared" si="0"/>
        <v>155000</v>
      </c>
      <c r="I15" s="8">
        <v>1</v>
      </c>
      <c r="J15" s="8">
        <v>5000</v>
      </c>
      <c r="K15" s="8">
        <v>5</v>
      </c>
      <c r="L15" s="8">
        <v>5000</v>
      </c>
      <c r="M15" s="7">
        <f t="shared" si="1"/>
        <v>1703</v>
      </c>
      <c r="N15" s="7">
        <f t="shared" si="1"/>
        <v>165000</v>
      </c>
      <c r="O15" s="8">
        <v>140</v>
      </c>
      <c r="P15" s="8">
        <v>37900</v>
      </c>
      <c r="Q15" s="8">
        <v>15</v>
      </c>
      <c r="R15" s="8">
        <v>3000</v>
      </c>
      <c r="S15" s="8">
        <v>0</v>
      </c>
      <c r="T15" s="8">
        <v>0</v>
      </c>
      <c r="U15" s="8">
        <v>20</v>
      </c>
      <c r="V15" s="8">
        <v>4000</v>
      </c>
      <c r="W15" s="8">
        <v>428</v>
      </c>
      <c r="X15" s="8">
        <v>55100</v>
      </c>
      <c r="Y15" s="7">
        <f t="shared" si="2"/>
        <v>603</v>
      </c>
      <c r="Z15" s="7">
        <f t="shared" si="3"/>
        <v>100000</v>
      </c>
      <c r="AA15" s="12">
        <v>0</v>
      </c>
      <c r="AB15" s="12">
        <v>0</v>
      </c>
      <c r="AC15" s="12">
        <v>124</v>
      </c>
      <c r="AD15" s="12">
        <v>15400</v>
      </c>
      <c r="AE15" s="12">
        <v>139</v>
      </c>
      <c r="AF15" s="12">
        <v>12200</v>
      </c>
      <c r="AG15" s="12">
        <v>0</v>
      </c>
      <c r="AH15" s="12">
        <v>0</v>
      </c>
      <c r="AI15" s="12">
        <v>20</v>
      </c>
      <c r="AJ15" s="12">
        <v>500</v>
      </c>
      <c r="AK15" s="12">
        <v>71</v>
      </c>
      <c r="AL15" s="12">
        <v>11900</v>
      </c>
      <c r="AM15" s="20">
        <f t="shared" si="4"/>
        <v>2660</v>
      </c>
      <c r="AN15" s="20">
        <f t="shared" si="5"/>
        <v>305000</v>
      </c>
      <c r="AO15" s="12">
        <v>250</v>
      </c>
      <c r="AP15" s="12">
        <v>50000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10</v>
      </c>
      <c r="BD15" s="8">
        <v>10000</v>
      </c>
      <c r="BE15" s="8">
        <v>100</v>
      </c>
      <c r="BF15" s="8">
        <v>15000</v>
      </c>
      <c r="BG15" s="8">
        <v>50</v>
      </c>
      <c r="BH15" s="8">
        <v>20000</v>
      </c>
      <c r="BI15" s="7">
        <f t="shared" si="7"/>
        <v>160</v>
      </c>
      <c r="BJ15" s="7">
        <f t="shared" si="7"/>
        <v>45000</v>
      </c>
      <c r="BK15" s="7">
        <f t="shared" si="8"/>
        <v>2820</v>
      </c>
      <c r="BL15" s="7">
        <f t="shared" si="8"/>
        <v>350000</v>
      </c>
    </row>
    <row r="16" spans="1:64" ht="20.25" x14ac:dyDescent="0.4">
      <c r="A16" s="14">
        <v>10</v>
      </c>
      <c r="B16" s="15" t="s">
        <v>52</v>
      </c>
      <c r="C16" s="8">
        <v>417</v>
      </c>
      <c r="D16" s="8">
        <v>55000</v>
      </c>
      <c r="E16" s="8">
        <v>361</v>
      </c>
      <c r="F16" s="8">
        <v>20000</v>
      </c>
      <c r="G16" s="19">
        <f t="shared" si="0"/>
        <v>778</v>
      </c>
      <c r="H16" s="19">
        <f t="shared" si="0"/>
        <v>75000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778</v>
      </c>
      <c r="N16" s="7">
        <f t="shared" si="1"/>
        <v>75000</v>
      </c>
      <c r="O16" s="8">
        <v>60</v>
      </c>
      <c r="P16" s="8">
        <v>10000</v>
      </c>
      <c r="Q16" s="8">
        <v>22</v>
      </c>
      <c r="R16" s="8">
        <v>3000</v>
      </c>
      <c r="S16" s="8">
        <v>0</v>
      </c>
      <c r="T16" s="8">
        <v>0</v>
      </c>
      <c r="U16" s="8">
        <v>0</v>
      </c>
      <c r="V16" s="8">
        <v>0</v>
      </c>
      <c r="W16" s="8">
        <v>122</v>
      </c>
      <c r="X16" s="8">
        <v>12000</v>
      </c>
      <c r="Y16" s="7">
        <f t="shared" si="2"/>
        <v>204</v>
      </c>
      <c r="Z16" s="7">
        <f t="shared" si="3"/>
        <v>25000</v>
      </c>
      <c r="AA16" s="12">
        <v>0</v>
      </c>
      <c r="AB16" s="12">
        <v>0</v>
      </c>
      <c r="AC16" s="12">
        <v>10</v>
      </c>
      <c r="AD16" s="12">
        <v>2000</v>
      </c>
      <c r="AE16" s="12">
        <v>66</v>
      </c>
      <c r="AF16" s="12">
        <v>11000</v>
      </c>
      <c r="AG16" s="12">
        <v>0</v>
      </c>
      <c r="AH16" s="12">
        <v>0</v>
      </c>
      <c r="AI16" s="12">
        <v>20</v>
      </c>
      <c r="AJ16" s="12">
        <v>500</v>
      </c>
      <c r="AK16" s="12">
        <v>82</v>
      </c>
      <c r="AL16" s="12">
        <v>10500</v>
      </c>
      <c r="AM16" s="20">
        <f t="shared" si="4"/>
        <v>1160</v>
      </c>
      <c r="AN16" s="20">
        <f t="shared" si="5"/>
        <v>124000</v>
      </c>
      <c r="AO16" s="12">
        <v>50</v>
      </c>
      <c r="AP16" s="12">
        <v>10000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35</v>
      </c>
      <c r="BD16" s="8">
        <v>9000</v>
      </c>
      <c r="BE16" s="8">
        <v>30</v>
      </c>
      <c r="BF16" s="8">
        <v>7000</v>
      </c>
      <c r="BG16" s="8">
        <v>100</v>
      </c>
      <c r="BH16" s="8">
        <v>10000</v>
      </c>
      <c r="BI16" s="7">
        <f t="shared" si="7"/>
        <v>165</v>
      </c>
      <c r="BJ16" s="7">
        <f t="shared" si="7"/>
        <v>26000</v>
      </c>
      <c r="BK16" s="7">
        <f t="shared" si="8"/>
        <v>1325</v>
      </c>
      <c r="BL16" s="7">
        <f t="shared" si="8"/>
        <v>150000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1426</v>
      </c>
      <c r="D19" s="8">
        <v>170000</v>
      </c>
      <c r="E19" s="8">
        <v>358</v>
      </c>
      <c r="F19" s="8">
        <v>50000</v>
      </c>
      <c r="G19" s="19">
        <f t="shared" si="0"/>
        <v>1784</v>
      </c>
      <c r="H19" s="19">
        <f t="shared" si="0"/>
        <v>220000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1784</v>
      </c>
      <c r="N19" s="7">
        <f t="shared" si="1"/>
        <v>220000</v>
      </c>
      <c r="O19" s="8">
        <v>64</v>
      </c>
      <c r="P19" s="8">
        <v>9400</v>
      </c>
      <c r="Q19" s="8">
        <v>20</v>
      </c>
      <c r="R19" s="8">
        <v>5000</v>
      </c>
      <c r="S19" s="8">
        <v>0</v>
      </c>
      <c r="T19" s="8">
        <v>0</v>
      </c>
      <c r="U19" s="8">
        <v>0</v>
      </c>
      <c r="V19" s="8">
        <v>0</v>
      </c>
      <c r="W19" s="8">
        <v>62</v>
      </c>
      <c r="X19" s="8">
        <v>15600</v>
      </c>
      <c r="Y19" s="7">
        <f t="shared" si="2"/>
        <v>146</v>
      </c>
      <c r="Z19" s="7">
        <f t="shared" si="3"/>
        <v>30000</v>
      </c>
      <c r="AA19" s="12">
        <v>0</v>
      </c>
      <c r="AB19" s="12">
        <v>0</v>
      </c>
      <c r="AC19" s="12">
        <v>10</v>
      </c>
      <c r="AD19" s="12">
        <v>2000</v>
      </c>
      <c r="AE19" s="12">
        <v>40</v>
      </c>
      <c r="AF19" s="12">
        <v>11000</v>
      </c>
      <c r="AG19" s="12">
        <v>0</v>
      </c>
      <c r="AH19" s="12">
        <v>0</v>
      </c>
      <c r="AI19" s="12">
        <v>0</v>
      </c>
      <c r="AJ19" s="12">
        <v>0</v>
      </c>
      <c r="AK19" s="12">
        <v>40</v>
      </c>
      <c r="AL19" s="12">
        <v>27000</v>
      </c>
      <c r="AM19" s="20">
        <f t="shared" si="4"/>
        <v>2020</v>
      </c>
      <c r="AN19" s="20">
        <f t="shared" si="5"/>
        <v>290000</v>
      </c>
      <c r="AO19" s="12">
        <v>150</v>
      </c>
      <c r="AP19" s="12">
        <v>30000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40</v>
      </c>
      <c r="BD19" s="8">
        <v>11000</v>
      </c>
      <c r="BE19" s="8">
        <v>76</v>
      </c>
      <c r="BF19" s="8">
        <v>9000</v>
      </c>
      <c r="BG19" s="8">
        <v>250</v>
      </c>
      <c r="BH19" s="8">
        <v>40000</v>
      </c>
      <c r="BI19" s="7">
        <f t="shared" si="7"/>
        <v>366</v>
      </c>
      <c r="BJ19" s="7">
        <f t="shared" si="7"/>
        <v>60000</v>
      </c>
      <c r="BK19" s="7">
        <f t="shared" si="8"/>
        <v>2386</v>
      </c>
      <c r="BL19" s="7">
        <f t="shared" si="8"/>
        <v>350000</v>
      </c>
    </row>
    <row r="20" spans="1:64" ht="20.25" x14ac:dyDescent="0.4">
      <c r="A20" s="14">
        <v>14</v>
      </c>
      <c r="B20" s="15" t="s">
        <v>56</v>
      </c>
      <c r="C20" s="8">
        <v>4955</v>
      </c>
      <c r="D20" s="8">
        <v>882500</v>
      </c>
      <c r="E20" s="8">
        <v>2966</v>
      </c>
      <c r="F20" s="8">
        <v>382500</v>
      </c>
      <c r="G20" s="19">
        <f t="shared" si="0"/>
        <v>7921</v>
      </c>
      <c r="H20" s="19">
        <f t="shared" si="0"/>
        <v>1265000</v>
      </c>
      <c r="I20" s="8">
        <v>10</v>
      </c>
      <c r="J20" s="8">
        <v>10000</v>
      </c>
      <c r="K20" s="8">
        <v>5</v>
      </c>
      <c r="L20" s="8">
        <v>5000</v>
      </c>
      <c r="M20" s="7">
        <f t="shared" si="1"/>
        <v>7936</v>
      </c>
      <c r="N20" s="7">
        <f t="shared" si="1"/>
        <v>1280000</v>
      </c>
      <c r="O20" s="8">
        <v>494</v>
      </c>
      <c r="P20" s="8">
        <v>80000</v>
      </c>
      <c r="Q20" s="8">
        <v>110</v>
      </c>
      <c r="R20" s="8">
        <v>14800</v>
      </c>
      <c r="S20" s="8">
        <v>0</v>
      </c>
      <c r="T20" s="8">
        <v>0</v>
      </c>
      <c r="U20" s="8">
        <v>11</v>
      </c>
      <c r="V20" s="8">
        <v>2900</v>
      </c>
      <c r="W20" s="8">
        <v>932</v>
      </c>
      <c r="X20" s="8">
        <v>152300</v>
      </c>
      <c r="Y20" s="7">
        <f t="shared" si="2"/>
        <v>1547</v>
      </c>
      <c r="Z20" s="7">
        <f t="shared" si="3"/>
        <v>250000</v>
      </c>
      <c r="AA20" s="12">
        <v>0</v>
      </c>
      <c r="AB20" s="12">
        <v>0</v>
      </c>
      <c r="AC20" s="12">
        <v>250</v>
      </c>
      <c r="AD20" s="12">
        <v>66400</v>
      </c>
      <c r="AE20" s="12">
        <v>500</v>
      </c>
      <c r="AF20" s="12">
        <v>161500</v>
      </c>
      <c r="AG20" s="12">
        <v>2</v>
      </c>
      <c r="AH20" s="12">
        <v>2000</v>
      </c>
      <c r="AI20" s="12">
        <v>20</v>
      </c>
      <c r="AJ20" s="12">
        <v>500</v>
      </c>
      <c r="AK20" s="12">
        <v>650</v>
      </c>
      <c r="AL20" s="12">
        <v>79600</v>
      </c>
      <c r="AM20" s="20">
        <f t="shared" si="4"/>
        <v>10905</v>
      </c>
      <c r="AN20" s="20">
        <f t="shared" si="5"/>
        <v>1840000</v>
      </c>
      <c r="AO20" s="12">
        <v>280</v>
      </c>
      <c r="AP20" s="12">
        <v>240000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92</v>
      </c>
      <c r="BD20" s="8">
        <v>21100</v>
      </c>
      <c r="BE20" s="8">
        <v>371</v>
      </c>
      <c r="BF20" s="8">
        <v>28900</v>
      </c>
      <c r="BG20" s="8">
        <v>800</v>
      </c>
      <c r="BH20" s="8">
        <v>110000</v>
      </c>
      <c r="BI20" s="7">
        <f t="shared" si="7"/>
        <v>1263</v>
      </c>
      <c r="BJ20" s="7">
        <f t="shared" si="7"/>
        <v>160000</v>
      </c>
      <c r="BK20" s="7">
        <f t="shared" si="8"/>
        <v>12168</v>
      </c>
      <c r="BL20" s="7">
        <f t="shared" si="8"/>
        <v>2000000</v>
      </c>
    </row>
    <row r="21" spans="1:64" ht="20.25" x14ac:dyDescent="0.4">
      <c r="A21" s="14">
        <v>15</v>
      </c>
      <c r="B21" s="15" t="s">
        <v>57</v>
      </c>
      <c r="C21" s="8">
        <v>296</v>
      </c>
      <c r="D21" s="8">
        <v>32500</v>
      </c>
      <c r="E21" s="8">
        <v>343</v>
      </c>
      <c r="F21" s="8">
        <v>37500</v>
      </c>
      <c r="G21" s="19">
        <f t="shared" si="0"/>
        <v>639</v>
      </c>
      <c r="H21" s="19">
        <f t="shared" si="0"/>
        <v>70000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639</v>
      </c>
      <c r="N21" s="7">
        <f t="shared" si="1"/>
        <v>70000</v>
      </c>
      <c r="O21" s="8">
        <v>40</v>
      </c>
      <c r="P21" s="8">
        <v>5000</v>
      </c>
      <c r="Q21" s="8">
        <v>10</v>
      </c>
      <c r="R21" s="8">
        <v>500</v>
      </c>
      <c r="S21" s="8">
        <v>0</v>
      </c>
      <c r="T21" s="8">
        <v>0</v>
      </c>
      <c r="U21" s="8">
        <v>0</v>
      </c>
      <c r="V21" s="8">
        <v>0</v>
      </c>
      <c r="W21" s="8">
        <v>30</v>
      </c>
      <c r="X21" s="8">
        <v>4500</v>
      </c>
      <c r="Y21" s="7">
        <f t="shared" si="2"/>
        <v>80</v>
      </c>
      <c r="Z21" s="7">
        <f t="shared" si="3"/>
        <v>10000</v>
      </c>
      <c r="AA21" s="12">
        <v>0</v>
      </c>
      <c r="AB21" s="12">
        <v>0</v>
      </c>
      <c r="AC21" s="12">
        <v>0</v>
      </c>
      <c r="AD21" s="12">
        <v>0</v>
      </c>
      <c r="AE21" s="12">
        <v>60</v>
      </c>
      <c r="AF21" s="12">
        <v>4000</v>
      </c>
      <c r="AG21" s="12">
        <v>0</v>
      </c>
      <c r="AH21" s="12">
        <v>0</v>
      </c>
      <c r="AI21" s="12">
        <v>0</v>
      </c>
      <c r="AJ21" s="12">
        <v>0</v>
      </c>
      <c r="AK21" s="12">
        <v>85</v>
      </c>
      <c r="AL21" s="12">
        <v>6000</v>
      </c>
      <c r="AM21" s="20">
        <f t="shared" si="4"/>
        <v>864</v>
      </c>
      <c r="AN21" s="20">
        <f t="shared" si="5"/>
        <v>90000</v>
      </c>
      <c r="AO21" s="12">
        <v>100</v>
      </c>
      <c r="AP21" s="12">
        <v>20000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20</v>
      </c>
      <c r="BF21" s="8">
        <v>2000</v>
      </c>
      <c r="BG21" s="8">
        <v>80</v>
      </c>
      <c r="BH21" s="8">
        <v>8000</v>
      </c>
      <c r="BI21" s="7">
        <f t="shared" si="7"/>
        <v>100</v>
      </c>
      <c r="BJ21" s="7">
        <f t="shared" si="7"/>
        <v>10000</v>
      </c>
      <c r="BK21" s="7">
        <f t="shared" si="8"/>
        <v>964</v>
      </c>
      <c r="BL21" s="7">
        <f t="shared" si="8"/>
        <v>100000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2152</v>
      </c>
      <c r="D25" s="8">
        <v>280000</v>
      </c>
      <c r="E25" s="8">
        <v>694</v>
      </c>
      <c r="F25" s="8">
        <v>120000</v>
      </c>
      <c r="G25" s="19">
        <f t="shared" si="0"/>
        <v>2846</v>
      </c>
      <c r="H25" s="19">
        <f t="shared" si="0"/>
        <v>400000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2846</v>
      </c>
      <c r="N25" s="7">
        <f t="shared" si="1"/>
        <v>400000</v>
      </c>
      <c r="O25" s="8">
        <v>152</v>
      </c>
      <c r="P25" s="8">
        <v>24600</v>
      </c>
      <c r="Q25" s="8">
        <v>82</v>
      </c>
      <c r="R25" s="8">
        <v>10000</v>
      </c>
      <c r="S25" s="8">
        <v>0</v>
      </c>
      <c r="T25" s="8">
        <v>0</v>
      </c>
      <c r="U25" s="8">
        <v>0</v>
      </c>
      <c r="V25" s="8">
        <v>0</v>
      </c>
      <c r="W25" s="8">
        <v>120</v>
      </c>
      <c r="X25" s="8">
        <v>15400</v>
      </c>
      <c r="Y25" s="7">
        <f t="shared" si="2"/>
        <v>354</v>
      </c>
      <c r="Z25" s="7">
        <f t="shared" si="3"/>
        <v>50000</v>
      </c>
      <c r="AA25" s="12">
        <v>0</v>
      </c>
      <c r="AB25" s="12">
        <v>0</v>
      </c>
      <c r="AC25" s="12">
        <v>80</v>
      </c>
      <c r="AD25" s="12">
        <v>8400</v>
      </c>
      <c r="AE25" s="12">
        <v>60</v>
      </c>
      <c r="AF25" s="12">
        <v>23600</v>
      </c>
      <c r="AG25" s="12">
        <v>0</v>
      </c>
      <c r="AH25" s="12">
        <v>0</v>
      </c>
      <c r="AI25" s="12">
        <v>0</v>
      </c>
      <c r="AJ25" s="12">
        <v>0</v>
      </c>
      <c r="AK25" s="12">
        <v>20</v>
      </c>
      <c r="AL25" s="12">
        <v>18000</v>
      </c>
      <c r="AM25" s="20">
        <f t="shared" si="4"/>
        <v>3360</v>
      </c>
      <c r="AN25" s="20">
        <f t="shared" si="5"/>
        <v>500000</v>
      </c>
      <c r="AO25" s="12">
        <v>125</v>
      </c>
      <c r="AP25" s="12">
        <v>50000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5</v>
      </c>
      <c r="BD25" s="8">
        <v>8400</v>
      </c>
      <c r="BE25" s="8">
        <v>100</v>
      </c>
      <c r="BF25" s="8">
        <v>11600</v>
      </c>
      <c r="BG25" s="8">
        <v>350</v>
      </c>
      <c r="BH25" s="8">
        <v>30000</v>
      </c>
      <c r="BI25" s="7">
        <f t="shared" si="7"/>
        <v>455</v>
      </c>
      <c r="BJ25" s="7">
        <f t="shared" si="7"/>
        <v>50000</v>
      </c>
      <c r="BK25" s="7">
        <f t="shared" si="8"/>
        <v>3815</v>
      </c>
      <c r="BL25" s="7">
        <f t="shared" si="8"/>
        <v>550000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4.75" customHeight="1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0.25" x14ac:dyDescent="0.4">
      <c r="A30" s="14">
        <v>24</v>
      </c>
      <c r="B30" s="15" t="s">
        <v>66</v>
      </c>
      <c r="C30" s="8">
        <v>835</v>
      </c>
      <c r="D30" s="8">
        <v>40000</v>
      </c>
      <c r="E30" s="8">
        <v>294</v>
      </c>
      <c r="F30" s="8">
        <v>25000</v>
      </c>
      <c r="G30" s="19">
        <f t="shared" si="0"/>
        <v>1129</v>
      </c>
      <c r="H30" s="19">
        <f t="shared" si="0"/>
        <v>65000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1129</v>
      </c>
      <c r="N30" s="7">
        <f t="shared" si="1"/>
        <v>65000</v>
      </c>
      <c r="O30" s="8">
        <v>11</v>
      </c>
      <c r="P30" s="8">
        <v>1600</v>
      </c>
      <c r="Q30" s="8">
        <v>20</v>
      </c>
      <c r="R30" s="8">
        <v>2400</v>
      </c>
      <c r="S30" s="8">
        <v>0</v>
      </c>
      <c r="T30" s="8">
        <v>0</v>
      </c>
      <c r="U30" s="8">
        <v>0</v>
      </c>
      <c r="V30" s="8">
        <v>0</v>
      </c>
      <c r="W30" s="8">
        <v>36</v>
      </c>
      <c r="X30" s="8">
        <v>6000</v>
      </c>
      <c r="Y30" s="7">
        <f t="shared" si="2"/>
        <v>67</v>
      </c>
      <c r="Z30" s="7">
        <f t="shared" si="3"/>
        <v>10000</v>
      </c>
      <c r="AA30" s="12">
        <v>0</v>
      </c>
      <c r="AB30" s="12">
        <v>0</v>
      </c>
      <c r="AC30" s="12">
        <v>0</v>
      </c>
      <c r="AD30" s="12">
        <v>0</v>
      </c>
      <c r="AE30" s="12">
        <v>44</v>
      </c>
      <c r="AF30" s="12">
        <v>7900</v>
      </c>
      <c r="AG30" s="12">
        <v>0</v>
      </c>
      <c r="AH30" s="12">
        <v>0</v>
      </c>
      <c r="AI30" s="12">
        <v>0</v>
      </c>
      <c r="AJ30" s="12">
        <v>0</v>
      </c>
      <c r="AK30" s="12">
        <v>24</v>
      </c>
      <c r="AL30" s="12">
        <v>2100</v>
      </c>
      <c r="AM30" s="20">
        <f t="shared" si="4"/>
        <v>1264</v>
      </c>
      <c r="AN30" s="20">
        <f t="shared" si="5"/>
        <v>85000</v>
      </c>
      <c r="AO30" s="12">
        <v>25</v>
      </c>
      <c r="AP30" s="12">
        <v>10000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34</v>
      </c>
      <c r="BF30" s="8">
        <v>2500</v>
      </c>
      <c r="BG30" s="8">
        <v>100</v>
      </c>
      <c r="BH30" s="8">
        <v>12500</v>
      </c>
      <c r="BI30" s="7">
        <f t="shared" si="7"/>
        <v>134</v>
      </c>
      <c r="BJ30" s="7">
        <f t="shared" si="7"/>
        <v>15000</v>
      </c>
      <c r="BK30" s="7">
        <f t="shared" si="8"/>
        <v>1398</v>
      </c>
      <c r="BL30" s="7">
        <f t="shared" si="8"/>
        <v>100000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802</v>
      </c>
      <c r="D33" s="8">
        <v>120000</v>
      </c>
      <c r="E33" s="8">
        <v>961</v>
      </c>
      <c r="F33" s="8">
        <v>110000</v>
      </c>
      <c r="G33" s="19">
        <f t="shared" si="0"/>
        <v>1763</v>
      </c>
      <c r="H33" s="19">
        <f t="shared" si="0"/>
        <v>230000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1763</v>
      </c>
      <c r="N33" s="7">
        <f t="shared" si="1"/>
        <v>230000</v>
      </c>
      <c r="O33" s="8">
        <v>185</v>
      </c>
      <c r="P33" s="8">
        <v>28100</v>
      </c>
      <c r="Q33" s="8">
        <v>126</v>
      </c>
      <c r="R33" s="8">
        <v>8200</v>
      </c>
      <c r="S33" s="8">
        <v>0</v>
      </c>
      <c r="T33" s="8">
        <v>0</v>
      </c>
      <c r="U33" s="8">
        <v>0</v>
      </c>
      <c r="V33" s="8">
        <v>0</v>
      </c>
      <c r="W33" s="8">
        <v>322</v>
      </c>
      <c r="X33" s="8">
        <v>33700</v>
      </c>
      <c r="Y33" s="7">
        <f t="shared" si="2"/>
        <v>633</v>
      </c>
      <c r="Z33" s="7">
        <f t="shared" si="3"/>
        <v>70000</v>
      </c>
      <c r="AA33" s="12">
        <v>0</v>
      </c>
      <c r="AB33" s="12">
        <v>0</v>
      </c>
      <c r="AC33" s="12">
        <v>11</v>
      </c>
      <c r="AD33" s="12">
        <v>1400</v>
      </c>
      <c r="AE33" s="12">
        <v>70</v>
      </c>
      <c r="AF33" s="12">
        <v>29400</v>
      </c>
      <c r="AG33" s="12">
        <v>1</v>
      </c>
      <c r="AH33" s="12">
        <v>2000</v>
      </c>
      <c r="AI33" s="12">
        <v>20</v>
      </c>
      <c r="AJ33" s="12">
        <v>500</v>
      </c>
      <c r="AK33" s="12">
        <v>51</v>
      </c>
      <c r="AL33" s="12">
        <v>16700</v>
      </c>
      <c r="AM33" s="20">
        <f t="shared" si="4"/>
        <v>2549</v>
      </c>
      <c r="AN33" s="20">
        <f t="shared" si="5"/>
        <v>350000</v>
      </c>
      <c r="AO33" s="12">
        <v>400</v>
      </c>
      <c r="AP33" s="12">
        <v>200000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590</v>
      </c>
      <c r="BD33" s="8">
        <v>298000</v>
      </c>
      <c r="BE33" s="8">
        <v>482</v>
      </c>
      <c r="BF33" s="8">
        <v>52000</v>
      </c>
      <c r="BG33" s="8">
        <v>3000</v>
      </c>
      <c r="BH33" s="8">
        <v>300000</v>
      </c>
      <c r="BI33" s="7">
        <f t="shared" si="7"/>
        <v>4072</v>
      </c>
      <c r="BJ33" s="7">
        <f t="shared" si="7"/>
        <v>650000</v>
      </c>
      <c r="BK33" s="7">
        <f t="shared" si="8"/>
        <v>6621</v>
      </c>
      <c r="BL33" s="7">
        <f t="shared" si="8"/>
        <v>1000000</v>
      </c>
    </row>
    <row r="34" spans="1:64" ht="20.25" x14ac:dyDescent="0.4">
      <c r="A34" s="14">
        <v>28</v>
      </c>
      <c r="B34" s="15" t="s">
        <v>70</v>
      </c>
      <c r="C34" s="8">
        <v>788</v>
      </c>
      <c r="D34" s="8">
        <v>110000</v>
      </c>
      <c r="E34" s="8">
        <v>1948</v>
      </c>
      <c r="F34" s="8">
        <v>200000</v>
      </c>
      <c r="G34" s="19">
        <f t="shared" si="0"/>
        <v>2736</v>
      </c>
      <c r="H34" s="19">
        <f t="shared" si="0"/>
        <v>310000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2736</v>
      </c>
      <c r="N34" s="7">
        <f t="shared" si="1"/>
        <v>310000</v>
      </c>
      <c r="O34" s="8">
        <v>135</v>
      </c>
      <c r="P34" s="8">
        <v>25500</v>
      </c>
      <c r="Q34" s="8">
        <v>79</v>
      </c>
      <c r="R34" s="8">
        <v>8000</v>
      </c>
      <c r="S34" s="8">
        <v>0</v>
      </c>
      <c r="T34" s="8">
        <v>0</v>
      </c>
      <c r="U34" s="8">
        <v>0</v>
      </c>
      <c r="V34" s="8">
        <v>0</v>
      </c>
      <c r="W34" s="8">
        <v>83</v>
      </c>
      <c r="X34" s="8">
        <v>16500</v>
      </c>
      <c r="Y34" s="7">
        <f t="shared" si="2"/>
        <v>297</v>
      </c>
      <c r="Z34" s="7">
        <f t="shared" si="3"/>
        <v>50000</v>
      </c>
      <c r="AA34" s="12">
        <v>0</v>
      </c>
      <c r="AB34" s="12">
        <v>0</v>
      </c>
      <c r="AC34" s="12">
        <v>43</v>
      </c>
      <c r="AD34" s="12">
        <v>16800</v>
      </c>
      <c r="AE34" s="12">
        <v>59</v>
      </c>
      <c r="AF34" s="12">
        <v>19200</v>
      </c>
      <c r="AG34" s="12">
        <v>1</v>
      </c>
      <c r="AH34" s="12">
        <v>2000</v>
      </c>
      <c r="AI34" s="12">
        <v>20</v>
      </c>
      <c r="AJ34" s="12">
        <v>500</v>
      </c>
      <c r="AK34" s="12">
        <v>77</v>
      </c>
      <c r="AL34" s="12">
        <v>11500</v>
      </c>
      <c r="AM34" s="20">
        <f t="shared" si="4"/>
        <v>3233</v>
      </c>
      <c r="AN34" s="20">
        <f t="shared" si="5"/>
        <v>410000</v>
      </c>
      <c r="AO34" s="12">
        <v>300</v>
      </c>
      <c r="AP34" s="12">
        <v>30000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48</v>
      </c>
      <c r="BD34" s="8">
        <v>31500</v>
      </c>
      <c r="BE34" s="8">
        <v>100</v>
      </c>
      <c r="BF34" s="8">
        <v>18500</v>
      </c>
      <c r="BG34" s="8">
        <v>219</v>
      </c>
      <c r="BH34" s="8">
        <v>40000</v>
      </c>
      <c r="BI34" s="7">
        <f t="shared" si="7"/>
        <v>367</v>
      </c>
      <c r="BJ34" s="7">
        <f t="shared" si="7"/>
        <v>90000</v>
      </c>
      <c r="BK34" s="7">
        <f t="shared" si="8"/>
        <v>3600</v>
      </c>
      <c r="BL34" s="7">
        <f t="shared" si="8"/>
        <v>500000</v>
      </c>
    </row>
    <row r="35" spans="1:64" ht="20.25" x14ac:dyDescent="0.4">
      <c r="A35" s="14">
        <v>29</v>
      </c>
      <c r="B35" s="15" t="s">
        <v>71</v>
      </c>
      <c r="C35" s="8">
        <v>1284</v>
      </c>
      <c r="D35" s="8">
        <v>250000</v>
      </c>
      <c r="E35" s="8">
        <v>1973</v>
      </c>
      <c r="F35" s="8">
        <v>350000</v>
      </c>
      <c r="G35" s="19">
        <f t="shared" si="0"/>
        <v>3257</v>
      </c>
      <c r="H35" s="19">
        <f t="shared" si="0"/>
        <v>600000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3257</v>
      </c>
      <c r="N35" s="7">
        <f t="shared" si="1"/>
        <v>600000</v>
      </c>
      <c r="O35" s="8">
        <v>80</v>
      </c>
      <c r="P35" s="8">
        <v>8400</v>
      </c>
      <c r="Q35" s="8">
        <v>48</v>
      </c>
      <c r="R35" s="8">
        <v>7500</v>
      </c>
      <c r="S35" s="8">
        <v>0</v>
      </c>
      <c r="T35" s="8">
        <v>0</v>
      </c>
      <c r="U35" s="8">
        <v>0</v>
      </c>
      <c r="V35" s="8">
        <v>0</v>
      </c>
      <c r="W35" s="8">
        <v>246</v>
      </c>
      <c r="X35" s="8">
        <v>39100</v>
      </c>
      <c r="Y35" s="7">
        <f t="shared" si="2"/>
        <v>374</v>
      </c>
      <c r="Z35" s="7">
        <f t="shared" si="3"/>
        <v>55000</v>
      </c>
      <c r="AA35" s="12">
        <v>0</v>
      </c>
      <c r="AB35" s="12">
        <v>0</v>
      </c>
      <c r="AC35" s="12">
        <v>39</v>
      </c>
      <c r="AD35" s="12">
        <v>4600</v>
      </c>
      <c r="AE35" s="12">
        <v>52</v>
      </c>
      <c r="AF35" s="12">
        <v>12000</v>
      </c>
      <c r="AG35" s="12">
        <v>0</v>
      </c>
      <c r="AH35" s="12">
        <v>0</v>
      </c>
      <c r="AI35" s="12">
        <v>0</v>
      </c>
      <c r="AJ35" s="12">
        <v>0</v>
      </c>
      <c r="AK35" s="12">
        <v>80</v>
      </c>
      <c r="AL35" s="12">
        <v>8400</v>
      </c>
      <c r="AM35" s="20">
        <f t="shared" si="4"/>
        <v>3802</v>
      </c>
      <c r="AN35" s="20">
        <f t="shared" si="5"/>
        <v>680000</v>
      </c>
      <c r="AO35" s="12">
        <v>300</v>
      </c>
      <c r="AP35" s="12">
        <v>30000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80</v>
      </c>
      <c r="BD35" s="8">
        <v>27900</v>
      </c>
      <c r="BE35" s="8">
        <v>193</v>
      </c>
      <c r="BF35" s="8">
        <v>22100</v>
      </c>
      <c r="BG35" s="8">
        <v>500</v>
      </c>
      <c r="BH35" s="8">
        <v>70000</v>
      </c>
      <c r="BI35" s="7">
        <f t="shared" si="7"/>
        <v>773</v>
      </c>
      <c r="BJ35" s="7">
        <f t="shared" si="7"/>
        <v>120000</v>
      </c>
      <c r="BK35" s="7">
        <f t="shared" si="8"/>
        <v>4575</v>
      </c>
      <c r="BL35" s="7">
        <f t="shared" si="8"/>
        <v>800000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10">
        <v>0</v>
      </c>
      <c r="D39" s="10">
        <v>0</v>
      </c>
      <c r="E39" s="10">
        <v>0</v>
      </c>
      <c r="F39" s="10">
        <v>0</v>
      </c>
      <c r="G39" s="19">
        <f t="shared" si="0"/>
        <v>0</v>
      </c>
      <c r="H39" s="19">
        <f t="shared" si="0"/>
        <v>0</v>
      </c>
      <c r="I39" s="10">
        <v>0</v>
      </c>
      <c r="J39" s="10">
        <v>0</v>
      </c>
      <c r="K39" s="10">
        <v>0</v>
      </c>
      <c r="L39" s="10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10">
        <v>0</v>
      </c>
      <c r="V39" s="10">
        <v>0</v>
      </c>
      <c r="W39" s="10">
        <v>0</v>
      </c>
      <c r="X39" s="10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v>0</v>
      </c>
      <c r="BG39" s="10">
        <v>0</v>
      </c>
      <c r="BH39" s="10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4986</v>
      </c>
      <c r="D40" s="8">
        <v>600000</v>
      </c>
      <c r="E40" s="8">
        <v>3912</v>
      </c>
      <c r="F40" s="8">
        <v>200000</v>
      </c>
      <c r="G40" s="19">
        <f t="shared" si="0"/>
        <v>8898</v>
      </c>
      <c r="H40" s="19">
        <f t="shared" si="0"/>
        <v>800000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8898</v>
      </c>
      <c r="N40" s="7">
        <f t="shared" si="1"/>
        <v>800000</v>
      </c>
      <c r="O40" s="8">
        <v>591</v>
      </c>
      <c r="P40" s="8">
        <v>87400</v>
      </c>
      <c r="Q40" s="8">
        <v>346</v>
      </c>
      <c r="R40" s="8">
        <v>37500</v>
      </c>
      <c r="S40" s="8">
        <v>0</v>
      </c>
      <c r="T40" s="8">
        <v>0</v>
      </c>
      <c r="U40" s="8">
        <v>174</v>
      </c>
      <c r="V40" s="8">
        <v>14500</v>
      </c>
      <c r="W40" s="8">
        <v>2159</v>
      </c>
      <c r="X40" s="8">
        <v>260600</v>
      </c>
      <c r="Y40" s="7">
        <f t="shared" si="2"/>
        <v>3270</v>
      </c>
      <c r="Z40" s="7">
        <f t="shared" si="3"/>
        <v>400000</v>
      </c>
      <c r="AA40" s="12">
        <v>0</v>
      </c>
      <c r="AB40" s="12">
        <v>0</v>
      </c>
      <c r="AC40" s="12">
        <v>458</v>
      </c>
      <c r="AD40" s="12">
        <v>44800</v>
      </c>
      <c r="AE40" s="12">
        <v>860</v>
      </c>
      <c r="AF40" s="12">
        <v>98000</v>
      </c>
      <c r="AG40" s="12">
        <v>0</v>
      </c>
      <c r="AH40" s="12">
        <v>0</v>
      </c>
      <c r="AI40" s="12">
        <v>0</v>
      </c>
      <c r="AJ40" s="12">
        <v>0</v>
      </c>
      <c r="AK40" s="12">
        <v>383</v>
      </c>
      <c r="AL40" s="12">
        <v>7200</v>
      </c>
      <c r="AM40" s="20">
        <f t="shared" si="4"/>
        <v>13869</v>
      </c>
      <c r="AN40" s="20">
        <f t="shared" si="5"/>
        <v>1350000</v>
      </c>
      <c r="AO40" s="12">
        <v>500</v>
      </c>
      <c r="AP40" s="12">
        <v>250000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200</v>
      </c>
      <c r="BD40" s="8">
        <v>22800</v>
      </c>
      <c r="BE40" s="8">
        <v>492</v>
      </c>
      <c r="BF40" s="8">
        <v>52200</v>
      </c>
      <c r="BG40" s="8">
        <v>1062</v>
      </c>
      <c r="BH40" s="8">
        <v>25000</v>
      </c>
      <c r="BI40" s="7">
        <f t="shared" si="7"/>
        <v>1754</v>
      </c>
      <c r="BJ40" s="7">
        <f t="shared" si="7"/>
        <v>100000</v>
      </c>
      <c r="BK40" s="7">
        <f t="shared" si="8"/>
        <v>15623</v>
      </c>
      <c r="BL40" s="7">
        <f t="shared" si="8"/>
        <v>1450000</v>
      </c>
    </row>
    <row r="41" spans="1:64" ht="20.25" x14ac:dyDescent="0.4">
      <c r="A41" s="14">
        <v>35</v>
      </c>
      <c r="B41" s="15" t="s">
        <v>77</v>
      </c>
      <c r="C41" s="8">
        <v>0</v>
      </c>
      <c r="D41" s="8">
        <v>0</v>
      </c>
      <c r="E41" s="8">
        <v>0</v>
      </c>
      <c r="F41" s="8">
        <v>0</v>
      </c>
      <c r="G41" s="19">
        <f t="shared" si="0"/>
        <v>0</v>
      </c>
      <c r="H41" s="19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8">
        <v>0</v>
      </c>
      <c r="V41" s="8">
        <v>0</v>
      </c>
      <c r="W41" s="8">
        <v>0</v>
      </c>
      <c r="X41" s="8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1156</v>
      </c>
      <c r="F42" s="8">
        <v>400000</v>
      </c>
      <c r="G42" s="19">
        <f t="shared" si="0"/>
        <v>1156</v>
      </c>
      <c r="H42" s="19">
        <f t="shared" si="0"/>
        <v>400000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1156</v>
      </c>
      <c r="N42" s="7">
        <f t="shared" si="1"/>
        <v>400000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1156</v>
      </c>
      <c r="AN42" s="20">
        <f t="shared" si="5"/>
        <v>400000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1156</v>
      </c>
      <c r="BL42" s="7">
        <f t="shared" si="8"/>
        <v>400000</v>
      </c>
    </row>
    <row r="43" spans="1:64" ht="25.5" customHeight="1" x14ac:dyDescent="0.4">
      <c r="A43" s="14">
        <v>37</v>
      </c>
      <c r="B43" s="15" t="s">
        <v>79</v>
      </c>
      <c r="C43" s="8">
        <v>37494</v>
      </c>
      <c r="D43" s="8">
        <v>7000000</v>
      </c>
      <c r="E43" s="8">
        <v>6420</v>
      </c>
      <c r="F43" s="8">
        <v>800000</v>
      </c>
      <c r="G43" s="19">
        <f t="shared" si="0"/>
        <v>43914</v>
      </c>
      <c r="H43" s="19">
        <f t="shared" si="0"/>
        <v>7800000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43914</v>
      </c>
      <c r="N43" s="7">
        <f t="shared" si="1"/>
        <v>7800000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20</v>
      </c>
      <c r="AD43" s="12">
        <v>2800</v>
      </c>
      <c r="AE43" s="12">
        <v>586</v>
      </c>
      <c r="AF43" s="12">
        <v>130000</v>
      </c>
      <c r="AG43" s="12">
        <v>0</v>
      </c>
      <c r="AH43" s="12">
        <v>0</v>
      </c>
      <c r="AI43" s="12">
        <v>0</v>
      </c>
      <c r="AJ43" s="12">
        <v>0</v>
      </c>
      <c r="AK43" s="12">
        <v>1568</v>
      </c>
      <c r="AL43" s="12">
        <v>167200</v>
      </c>
      <c r="AM43" s="20">
        <f t="shared" si="4"/>
        <v>46088</v>
      </c>
      <c r="AN43" s="20">
        <f t="shared" si="5"/>
        <v>8100000</v>
      </c>
      <c r="AO43" s="12">
        <v>5000</v>
      </c>
      <c r="AP43" s="12">
        <v>630000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2527</v>
      </c>
      <c r="BD43" s="8">
        <v>952900</v>
      </c>
      <c r="BE43" s="8">
        <v>1401</v>
      </c>
      <c r="BF43" s="8">
        <v>67100</v>
      </c>
      <c r="BG43" s="8">
        <v>14000</v>
      </c>
      <c r="BH43" s="8">
        <v>1480000</v>
      </c>
      <c r="BI43" s="7">
        <f t="shared" si="7"/>
        <v>17928</v>
      </c>
      <c r="BJ43" s="7">
        <f t="shared" si="7"/>
        <v>2500000</v>
      </c>
      <c r="BK43" s="7">
        <f t="shared" si="8"/>
        <v>64016</v>
      </c>
      <c r="BL43" s="7">
        <f t="shared" si="8"/>
        <v>10600000</v>
      </c>
    </row>
    <row r="44" spans="1:64" ht="26.25" customHeight="1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4" customHeight="1" x14ac:dyDescent="0.4">
      <c r="A45" s="14">
        <v>39</v>
      </c>
      <c r="B45" s="15" t="s">
        <v>81</v>
      </c>
      <c r="C45" s="11">
        <v>0</v>
      </c>
      <c r="D45" s="11">
        <v>0</v>
      </c>
      <c r="E45" s="11">
        <v>0</v>
      </c>
      <c r="F45" s="11">
        <v>0</v>
      </c>
      <c r="G45" s="19">
        <f t="shared" si="0"/>
        <v>0</v>
      </c>
      <c r="H45" s="19">
        <f t="shared" si="0"/>
        <v>0</v>
      </c>
      <c r="I45" s="11">
        <v>0</v>
      </c>
      <c r="J45" s="11">
        <v>0</v>
      </c>
      <c r="K45" s="11">
        <v>0</v>
      </c>
      <c r="L45" s="11">
        <v>0</v>
      </c>
      <c r="M45" s="7">
        <f t="shared" si="1"/>
        <v>0</v>
      </c>
      <c r="N45" s="7">
        <f t="shared" si="1"/>
        <v>0</v>
      </c>
      <c r="O45" s="8">
        <v>350</v>
      </c>
      <c r="P45" s="8">
        <v>155000</v>
      </c>
      <c r="Q45" s="8">
        <v>250</v>
      </c>
      <c r="R45" s="8">
        <v>45000</v>
      </c>
      <c r="S45" s="8">
        <v>0</v>
      </c>
      <c r="T45" s="8">
        <v>0</v>
      </c>
      <c r="U45" s="11">
        <v>0</v>
      </c>
      <c r="V45" s="11">
        <v>0</v>
      </c>
      <c r="W45" s="11">
        <v>0</v>
      </c>
      <c r="X45" s="11">
        <v>0</v>
      </c>
      <c r="Y45" s="7">
        <f t="shared" si="2"/>
        <v>600</v>
      </c>
      <c r="Z45" s="7">
        <f t="shared" si="3"/>
        <v>200000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600</v>
      </c>
      <c r="AN45" s="20">
        <f t="shared" si="5"/>
        <v>200000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7">
        <f t="shared" si="7"/>
        <v>0</v>
      </c>
      <c r="BJ45" s="7">
        <f t="shared" si="7"/>
        <v>0</v>
      </c>
      <c r="BK45" s="7">
        <f t="shared" si="8"/>
        <v>600</v>
      </c>
      <c r="BL45" s="7">
        <f t="shared" si="8"/>
        <v>200000</v>
      </c>
    </row>
    <row r="46" spans="1:64" ht="20.25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s="3" customFormat="1" ht="20.25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ref="G47:G51" si="9">SUM(C47,E47)</f>
        <v>0</v>
      </c>
      <c r="H47" s="19">
        <f t="shared" ref="H47:H51" si="10">SUM(D47,F47)</f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ref="M47:M51" si="11">SUM(G47,I47,K47)</f>
        <v>0</v>
      </c>
      <c r="N47" s="7">
        <f t="shared" ref="N47:N51" si="12">SUM(H47,J47,L47)</f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ref="Y47:Y51" si="13">SUM(O47+Q47+S47+U47+W47)</f>
        <v>0</v>
      </c>
      <c r="Z47" s="7">
        <f t="shared" ref="Z47:Z51" si="14">SUM(P47+R47+T47+V47+X47)</f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ref="AM47:AM51" si="15">SUM(M47,Y47,AA47,AC47,AE47,AG47,AI47,AK47)</f>
        <v>0</v>
      </c>
      <c r="AN47" s="20">
        <f t="shared" ref="AN47:AN51" si="16">SUM(N47+Z47+AB47+AD47+AF47+AH47+AJ47+AL47)</f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ref="AY47:AY51" si="17">SUM(AS47+AU47+AW47)</f>
        <v>0</v>
      </c>
      <c r="AZ47" s="7">
        <f t="shared" ref="AZ47:AZ51" si="18">SUM(AT47+AV47+AX47)</f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ref="BI47:BI51" si="19">SUM(AQ47,AY47,BA47,BC47,BE47,BG47)</f>
        <v>0</v>
      </c>
      <c r="BJ47" s="7">
        <f t="shared" ref="BJ47:BJ51" si="20">SUM(AR47,AZ47,BB47,BD47,BF47,BH47)</f>
        <v>0</v>
      </c>
      <c r="BK47" s="7">
        <f t="shared" ref="BK47:BK51" si="21">SUM(AM47,BI47)</f>
        <v>0</v>
      </c>
      <c r="BL47" s="7">
        <f t="shared" ref="BL47:BL51" si="22">SUM(AN47,BJ47)</f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0" si="23">SUM(C49,E49)</f>
        <v>0</v>
      </c>
      <c r="H49" s="19">
        <f t="shared" ref="H49:H50" si="24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0" si="25">SUM(G49,I49,K49)</f>
        <v>0</v>
      </c>
      <c r="N49" s="7">
        <f t="shared" ref="N49:N50" si="26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0" si="27">SUM(O49+Q49+S49+U49+W49)</f>
        <v>0</v>
      </c>
      <c r="Z49" s="7">
        <f t="shared" ref="Z49:Z50" si="28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0" si="29">SUM(M49,Y49,AA49,AC49,AE49,AG49,AI49,AK49)</f>
        <v>0</v>
      </c>
      <c r="AN49" s="20">
        <f t="shared" ref="AN49:AN50" si="30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0" si="31">SUM(AS49+AU49+AW49)</f>
        <v>0</v>
      </c>
      <c r="AZ49" s="7">
        <f t="shared" ref="AZ49:AZ50" si="32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0" si="33">SUM(AQ49,AY49,BA49,BC49,BE49,BG49)</f>
        <v>0</v>
      </c>
      <c r="BJ49" s="7">
        <f t="shared" ref="BJ49:BJ50" si="34">SUM(AR49,AZ49,BB49,BD49,BF49,BH49)</f>
        <v>0</v>
      </c>
      <c r="BK49" s="7">
        <f t="shared" ref="BK49:BK50" si="35">SUM(AM49,BI49)</f>
        <v>0</v>
      </c>
      <c r="BL49" s="7">
        <f t="shared" ref="BL49:BL50" si="36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23"/>
        <v>0</v>
      </c>
      <c r="H50" s="19">
        <f t="shared" si="24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25"/>
        <v>0</v>
      </c>
      <c r="N50" s="7">
        <f t="shared" si="26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7"/>
        <v>0</v>
      </c>
      <c r="Z50" s="7">
        <f t="shared" si="28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29"/>
        <v>0</v>
      </c>
      <c r="AN50" s="20">
        <f t="shared" si="30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31"/>
        <v>0</v>
      </c>
      <c r="AZ50" s="7">
        <f t="shared" si="32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33"/>
        <v>0</v>
      </c>
      <c r="BJ50" s="7">
        <f t="shared" si="34"/>
        <v>0</v>
      </c>
      <c r="BK50" s="7">
        <f t="shared" si="35"/>
        <v>0</v>
      </c>
      <c r="BL50" s="7">
        <f t="shared" si="36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116678</v>
      </c>
      <c r="D53" s="13">
        <f>SUM(D7:D52)</f>
        <v>18853000</v>
      </c>
      <c r="E53" s="13">
        <f>SUM(E7:E52)</f>
        <v>55405</v>
      </c>
      <c r="F53" s="13">
        <f>SUM(F7:F52)</f>
        <v>6614000</v>
      </c>
      <c r="G53" s="19">
        <f t="shared" si="0"/>
        <v>172083</v>
      </c>
      <c r="H53" s="19">
        <f t="shared" si="0"/>
        <v>25467000</v>
      </c>
      <c r="I53" s="13">
        <f>SUM(I7:I52)</f>
        <v>105</v>
      </c>
      <c r="J53" s="13">
        <f>SUM(J7:J52)</f>
        <v>125000</v>
      </c>
      <c r="K53" s="13">
        <f>SUM(K7:K52)</f>
        <v>55</v>
      </c>
      <c r="L53" s="13">
        <f>SUM(L7:L52)</f>
        <v>58000</v>
      </c>
      <c r="M53" s="7">
        <f t="shared" si="1"/>
        <v>172243</v>
      </c>
      <c r="N53" s="7">
        <f t="shared" si="1"/>
        <v>25650000</v>
      </c>
      <c r="O53" s="13">
        <f t="shared" ref="O53:X53" si="37">SUM(O7:O52)</f>
        <v>7483</v>
      </c>
      <c r="P53" s="13">
        <f t="shared" si="37"/>
        <v>1349000</v>
      </c>
      <c r="Q53" s="13">
        <f t="shared" si="37"/>
        <v>4068</v>
      </c>
      <c r="R53" s="13">
        <f t="shared" si="37"/>
        <v>505000</v>
      </c>
      <c r="S53" s="13">
        <f t="shared" si="37"/>
        <v>0</v>
      </c>
      <c r="T53" s="13">
        <f t="shared" si="37"/>
        <v>0</v>
      </c>
      <c r="U53" s="13">
        <f t="shared" si="37"/>
        <v>255</v>
      </c>
      <c r="V53" s="13">
        <f t="shared" si="37"/>
        <v>33000</v>
      </c>
      <c r="W53" s="13">
        <f t="shared" si="37"/>
        <v>24197</v>
      </c>
      <c r="X53" s="13">
        <f t="shared" si="37"/>
        <v>6203000</v>
      </c>
      <c r="Y53" s="7">
        <f t="shared" si="2"/>
        <v>36003</v>
      </c>
      <c r="Z53" s="7">
        <f t="shared" si="3"/>
        <v>8090000</v>
      </c>
      <c r="AA53" s="13">
        <f t="shared" ref="AA53:AL53" si="38">SUM(AA7:AA52)</f>
        <v>0</v>
      </c>
      <c r="AB53" s="13">
        <f t="shared" si="38"/>
        <v>0</v>
      </c>
      <c r="AC53" s="13">
        <f t="shared" si="38"/>
        <v>3489</v>
      </c>
      <c r="AD53" s="13">
        <f t="shared" si="38"/>
        <v>503600</v>
      </c>
      <c r="AE53" s="13">
        <f t="shared" si="38"/>
        <v>6103</v>
      </c>
      <c r="AF53" s="13">
        <f t="shared" si="38"/>
        <v>1412900</v>
      </c>
      <c r="AG53" s="13">
        <f t="shared" si="38"/>
        <v>27</v>
      </c>
      <c r="AH53" s="13">
        <f t="shared" si="38"/>
        <v>49000</v>
      </c>
      <c r="AI53" s="13">
        <f t="shared" si="38"/>
        <v>780</v>
      </c>
      <c r="AJ53" s="13">
        <f t="shared" si="38"/>
        <v>19000</v>
      </c>
      <c r="AK53" s="13">
        <f t="shared" si="38"/>
        <v>7909</v>
      </c>
      <c r="AL53" s="13">
        <f t="shared" si="38"/>
        <v>775500</v>
      </c>
      <c r="AM53" s="20">
        <f t="shared" si="4"/>
        <v>226554</v>
      </c>
      <c r="AN53" s="20">
        <f t="shared" si="4"/>
        <v>36500000</v>
      </c>
      <c r="AO53" s="13">
        <f t="shared" ref="AO53:AX53" si="39">SUM(AO7:AO52)</f>
        <v>11430</v>
      </c>
      <c r="AP53" s="13">
        <f t="shared" si="39"/>
        <v>5000000</v>
      </c>
      <c r="AQ53" s="13">
        <f t="shared" si="39"/>
        <v>0</v>
      </c>
      <c r="AR53" s="13">
        <f t="shared" si="39"/>
        <v>0</v>
      </c>
      <c r="AS53" s="13">
        <f t="shared" si="39"/>
        <v>0</v>
      </c>
      <c r="AT53" s="13">
        <f t="shared" si="39"/>
        <v>0</v>
      </c>
      <c r="AU53" s="13">
        <f t="shared" si="39"/>
        <v>0</v>
      </c>
      <c r="AV53" s="13">
        <f t="shared" si="39"/>
        <v>0</v>
      </c>
      <c r="AW53" s="13">
        <f t="shared" si="39"/>
        <v>0</v>
      </c>
      <c r="AX53" s="13">
        <f t="shared" si="39"/>
        <v>0</v>
      </c>
      <c r="AY53" s="7">
        <f t="shared" si="6"/>
        <v>0</v>
      </c>
      <c r="AZ53" s="7">
        <f t="shared" si="6"/>
        <v>0</v>
      </c>
      <c r="BA53" s="13">
        <f t="shared" ref="BA53:BH53" si="40">SUM(BA7:BA52)</f>
        <v>0</v>
      </c>
      <c r="BB53" s="13">
        <f t="shared" si="40"/>
        <v>0</v>
      </c>
      <c r="BC53" s="13">
        <f t="shared" si="40"/>
        <v>5912</v>
      </c>
      <c r="BD53" s="13">
        <f t="shared" si="40"/>
        <v>1988800</v>
      </c>
      <c r="BE53" s="13">
        <f t="shared" si="40"/>
        <v>5532</v>
      </c>
      <c r="BF53" s="13">
        <f t="shared" si="40"/>
        <v>590800</v>
      </c>
      <c r="BG53" s="13">
        <f t="shared" si="40"/>
        <v>31057</v>
      </c>
      <c r="BH53" s="13">
        <f t="shared" si="40"/>
        <v>3670400</v>
      </c>
      <c r="BI53" s="7">
        <f t="shared" si="7"/>
        <v>42501</v>
      </c>
      <c r="BJ53" s="7">
        <f t="shared" si="7"/>
        <v>6250000</v>
      </c>
      <c r="BK53" s="7">
        <f t="shared" si="8"/>
        <v>269055</v>
      </c>
      <c r="BL53" s="7">
        <f t="shared" si="8"/>
        <v>42750000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5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2" style="1" customWidth="1"/>
    <col min="5" max="5" width="10.140625" style="1" customWidth="1"/>
    <col min="6" max="6" width="13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3.5703125" style="1" customWidth="1"/>
    <col min="23" max="23" width="9.140625" style="1" customWidth="1"/>
    <col min="24" max="24" width="13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.5703125" style="1" customWidth="1"/>
    <col min="31" max="31" width="9.28515625" style="1" customWidth="1"/>
    <col min="32" max="32" width="13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3.5703125" style="1" customWidth="1"/>
    <col min="39" max="39" width="10" style="1" bestFit="1" customWidth="1"/>
    <col min="40" max="40" width="13.57031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11.5703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2.140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105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16158</v>
      </c>
      <c r="D7" s="8">
        <v>3084000</v>
      </c>
      <c r="E7" s="8">
        <v>7978</v>
      </c>
      <c r="F7" s="8">
        <v>1289000</v>
      </c>
      <c r="G7" s="19">
        <f>SUM(C7,E7)</f>
        <v>24136</v>
      </c>
      <c r="H7" s="19">
        <f>SUM(D7,F7)</f>
        <v>4373000</v>
      </c>
      <c r="I7" s="8">
        <v>2</v>
      </c>
      <c r="J7" s="8">
        <v>35000</v>
      </c>
      <c r="K7" s="8">
        <v>0</v>
      </c>
      <c r="L7" s="8">
        <v>0</v>
      </c>
      <c r="M7" s="7">
        <f>SUM(G7,I7,K7)</f>
        <v>24138</v>
      </c>
      <c r="N7" s="7">
        <f>SUM(H7,J7,L7)</f>
        <v>4408000</v>
      </c>
      <c r="O7" s="8">
        <v>831</v>
      </c>
      <c r="P7" s="8">
        <v>901000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200</v>
      </c>
      <c r="X7" s="8">
        <v>190000</v>
      </c>
      <c r="Y7" s="7">
        <f>SUM(O7+Q7+S7+U7+W7)</f>
        <v>1031</v>
      </c>
      <c r="Z7" s="7">
        <f>SUM(P7+R7+T7+V7+X7)</f>
        <v>1091000</v>
      </c>
      <c r="AA7" s="12">
        <v>0</v>
      </c>
      <c r="AB7" s="12">
        <v>0</v>
      </c>
      <c r="AC7" s="12">
        <v>74</v>
      </c>
      <c r="AD7" s="12">
        <v>59200</v>
      </c>
      <c r="AE7" s="12">
        <v>224</v>
      </c>
      <c r="AF7" s="12">
        <v>448000</v>
      </c>
      <c r="AG7" s="12">
        <v>0</v>
      </c>
      <c r="AH7" s="12">
        <v>0</v>
      </c>
      <c r="AI7" s="12">
        <v>0</v>
      </c>
      <c r="AJ7" s="12">
        <v>0</v>
      </c>
      <c r="AK7" s="12">
        <v>2184</v>
      </c>
      <c r="AL7" s="12">
        <v>388800</v>
      </c>
      <c r="AM7" s="20">
        <f>SUM(M7,Y7,AA7,AC7,AE7,AG7,AI7,AK7)</f>
        <v>27651</v>
      </c>
      <c r="AN7" s="20">
        <f>SUM(N7,Z7,AB7,AD7,AF7,AH7,AJ7,AL7)</f>
        <v>6395000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1500</v>
      </c>
      <c r="BH7" s="8">
        <v>375000</v>
      </c>
      <c r="BI7" s="7">
        <f>SUM(AQ7,AY7,BA7,BC7,BE7,BG7)</f>
        <v>1500</v>
      </c>
      <c r="BJ7" s="7">
        <f>SUM(AR7,AZ7,BB7,BD7,BF7,BH7)</f>
        <v>375000</v>
      </c>
      <c r="BK7" s="7">
        <f>SUM(AM7,BI7)</f>
        <v>29151</v>
      </c>
      <c r="BL7" s="7">
        <f>SUM(AN7,BJ7)</f>
        <v>6770000</v>
      </c>
    </row>
    <row r="8" spans="1:64" ht="20.25" x14ac:dyDescent="0.4">
      <c r="A8" s="14">
        <v>2</v>
      </c>
      <c r="B8" s="15" t="s">
        <v>44</v>
      </c>
      <c r="C8" s="8">
        <v>10689</v>
      </c>
      <c r="D8" s="8">
        <v>1998200</v>
      </c>
      <c r="E8" s="8">
        <v>5608</v>
      </c>
      <c r="F8" s="8">
        <v>880600</v>
      </c>
      <c r="G8" s="19">
        <f t="shared" ref="G8:H53" si="0">SUM(C8,E8)</f>
        <v>16297</v>
      </c>
      <c r="H8" s="19">
        <f t="shared" si="0"/>
        <v>2878800</v>
      </c>
      <c r="I8" s="8">
        <v>2</v>
      </c>
      <c r="J8" s="8">
        <v>10000</v>
      </c>
      <c r="K8" s="8">
        <v>0</v>
      </c>
      <c r="L8" s="8">
        <v>0</v>
      </c>
      <c r="M8" s="7">
        <f t="shared" ref="M8:N53" si="1">SUM(G8,I8,K8)</f>
        <v>16299</v>
      </c>
      <c r="N8" s="7">
        <f t="shared" si="1"/>
        <v>2888800</v>
      </c>
      <c r="O8" s="8">
        <v>1942</v>
      </c>
      <c r="P8" s="8">
        <v>2042000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818</v>
      </c>
      <c r="X8" s="8">
        <v>813640</v>
      </c>
      <c r="Y8" s="7">
        <f t="shared" ref="Y8:Y53" si="2">SUM(O8+Q8+S8+U8+W8)</f>
        <v>2760</v>
      </c>
      <c r="Z8" s="7">
        <f t="shared" ref="Z8:Z53" si="3">SUM(P8+R8+T8+V8+X8)</f>
        <v>2855640</v>
      </c>
      <c r="AA8" s="12">
        <v>0</v>
      </c>
      <c r="AB8" s="12">
        <v>0</v>
      </c>
      <c r="AC8" s="12">
        <v>48</v>
      </c>
      <c r="AD8" s="12">
        <v>38400</v>
      </c>
      <c r="AE8" s="12">
        <v>181</v>
      </c>
      <c r="AF8" s="12">
        <v>362000</v>
      </c>
      <c r="AG8" s="12">
        <v>0</v>
      </c>
      <c r="AH8" s="12">
        <v>0</v>
      </c>
      <c r="AI8" s="12">
        <v>0</v>
      </c>
      <c r="AJ8" s="12">
        <v>0</v>
      </c>
      <c r="AK8" s="12">
        <v>3048</v>
      </c>
      <c r="AL8" s="12">
        <v>550800</v>
      </c>
      <c r="AM8" s="20">
        <f t="shared" ref="AM8:AN53" si="4">SUM(M8,Y8,AA8,AC8,AE8,AG8,AI8,AK8)</f>
        <v>22336</v>
      </c>
      <c r="AN8" s="20">
        <f t="shared" ref="AN8:AN52" si="5">SUM(N8+Z8+AB8+AD8+AF8+AH8+AJ8+AL8)</f>
        <v>6695640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1200</v>
      </c>
      <c r="BH8" s="8">
        <v>300000</v>
      </c>
      <c r="BI8" s="7">
        <f t="shared" ref="BI8:BJ53" si="7">SUM(AQ8,AY8,BA8,BC8,BE8,BG8)</f>
        <v>1200</v>
      </c>
      <c r="BJ8" s="7">
        <f t="shared" si="7"/>
        <v>300000</v>
      </c>
      <c r="BK8" s="7">
        <f t="shared" ref="BK8:BL53" si="8">SUM(AM8,BI8)</f>
        <v>23536</v>
      </c>
      <c r="BL8" s="7">
        <f t="shared" si="8"/>
        <v>6995640</v>
      </c>
    </row>
    <row r="9" spans="1:64" ht="20.25" x14ac:dyDescent="0.4">
      <c r="A9" s="14">
        <v>3</v>
      </c>
      <c r="B9" s="15" t="s">
        <v>45</v>
      </c>
      <c r="C9" s="8">
        <v>1168</v>
      </c>
      <c r="D9" s="8">
        <v>162400</v>
      </c>
      <c r="E9" s="8">
        <v>1758</v>
      </c>
      <c r="F9" s="8">
        <v>218800</v>
      </c>
      <c r="G9" s="19">
        <f t="shared" si="0"/>
        <v>2926</v>
      </c>
      <c r="H9" s="19">
        <f t="shared" si="0"/>
        <v>381200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2926</v>
      </c>
      <c r="N9" s="7">
        <f t="shared" si="1"/>
        <v>381200</v>
      </c>
      <c r="O9" s="8">
        <v>257</v>
      </c>
      <c r="P9" s="8">
        <v>211000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75</v>
      </c>
      <c r="X9" s="8">
        <v>59000</v>
      </c>
      <c r="Y9" s="7">
        <f t="shared" si="2"/>
        <v>332</v>
      </c>
      <c r="Z9" s="7">
        <f t="shared" si="3"/>
        <v>270000</v>
      </c>
      <c r="AA9" s="12">
        <v>0</v>
      </c>
      <c r="AB9" s="12">
        <v>0</v>
      </c>
      <c r="AC9" s="12">
        <v>2</v>
      </c>
      <c r="AD9" s="12">
        <v>1600</v>
      </c>
      <c r="AE9" s="12">
        <v>26</v>
      </c>
      <c r="AF9" s="12">
        <v>52000</v>
      </c>
      <c r="AG9" s="12">
        <v>0</v>
      </c>
      <c r="AH9" s="12">
        <v>0</v>
      </c>
      <c r="AI9" s="12">
        <v>0</v>
      </c>
      <c r="AJ9" s="12">
        <v>0</v>
      </c>
      <c r="AK9" s="12">
        <v>464</v>
      </c>
      <c r="AL9" s="12">
        <v>81200</v>
      </c>
      <c r="AM9" s="20">
        <f t="shared" si="4"/>
        <v>3750</v>
      </c>
      <c r="AN9" s="20">
        <f t="shared" si="5"/>
        <v>786000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100</v>
      </c>
      <c r="BH9" s="8">
        <v>25000</v>
      </c>
      <c r="BI9" s="7">
        <f t="shared" si="7"/>
        <v>100</v>
      </c>
      <c r="BJ9" s="7">
        <f t="shared" si="7"/>
        <v>25000</v>
      </c>
      <c r="BK9" s="7">
        <f t="shared" si="8"/>
        <v>3850</v>
      </c>
      <c r="BL9" s="7">
        <f t="shared" si="8"/>
        <v>811000</v>
      </c>
    </row>
    <row r="10" spans="1:64" ht="20.25" x14ac:dyDescent="0.4">
      <c r="A10" s="14">
        <v>4</v>
      </c>
      <c r="B10" s="15" t="s">
        <v>46</v>
      </c>
      <c r="C10" s="9">
        <v>3943</v>
      </c>
      <c r="D10" s="9">
        <v>701200</v>
      </c>
      <c r="E10" s="9">
        <v>2953</v>
      </c>
      <c r="F10" s="9">
        <v>423400</v>
      </c>
      <c r="G10" s="19">
        <f t="shared" si="0"/>
        <v>6896</v>
      </c>
      <c r="H10" s="19">
        <f t="shared" si="0"/>
        <v>1124600</v>
      </c>
      <c r="I10" s="9">
        <v>1</v>
      </c>
      <c r="J10" s="9">
        <v>5000</v>
      </c>
      <c r="K10" s="9">
        <v>0</v>
      </c>
      <c r="L10" s="9">
        <v>0</v>
      </c>
      <c r="M10" s="7">
        <f t="shared" si="1"/>
        <v>6897</v>
      </c>
      <c r="N10" s="7">
        <f t="shared" si="1"/>
        <v>1129600</v>
      </c>
      <c r="O10" s="9">
        <v>328</v>
      </c>
      <c r="P10" s="9">
        <v>311000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132</v>
      </c>
      <c r="X10" s="9">
        <v>125000</v>
      </c>
      <c r="Y10" s="7">
        <f t="shared" si="2"/>
        <v>460</v>
      </c>
      <c r="Z10" s="7">
        <f t="shared" si="3"/>
        <v>436000</v>
      </c>
      <c r="AA10" s="12">
        <v>0</v>
      </c>
      <c r="AB10" s="12">
        <v>0</v>
      </c>
      <c r="AC10" s="12">
        <v>24</v>
      </c>
      <c r="AD10" s="12">
        <v>19200</v>
      </c>
      <c r="AE10" s="12">
        <v>48</v>
      </c>
      <c r="AF10" s="12">
        <v>96000</v>
      </c>
      <c r="AG10" s="12">
        <v>0</v>
      </c>
      <c r="AH10" s="12">
        <v>0</v>
      </c>
      <c r="AI10" s="12">
        <v>0</v>
      </c>
      <c r="AJ10" s="12">
        <v>0</v>
      </c>
      <c r="AK10" s="12">
        <v>688</v>
      </c>
      <c r="AL10" s="12">
        <v>123200</v>
      </c>
      <c r="AM10" s="20">
        <f t="shared" si="4"/>
        <v>8117</v>
      </c>
      <c r="AN10" s="20">
        <f t="shared" si="5"/>
        <v>1804000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124</v>
      </c>
      <c r="BH10" s="9">
        <v>31000</v>
      </c>
      <c r="BI10" s="7">
        <f t="shared" si="7"/>
        <v>124</v>
      </c>
      <c r="BJ10" s="7">
        <f t="shared" si="7"/>
        <v>31000</v>
      </c>
      <c r="BK10" s="7">
        <f t="shared" si="8"/>
        <v>8241</v>
      </c>
      <c r="BL10" s="7">
        <f t="shared" si="8"/>
        <v>1835000</v>
      </c>
    </row>
    <row r="11" spans="1:64" ht="20.25" x14ac:dyDescent="0.4">
      <c r="A11" s="14">
        <v>5</v>
      </c>
      <c r="B11" s="15" t="s">
        <v>47</v>
      </c>
      <c r="C11" s="8">
        <v>140</v>
      </c>
      <c r="D11" s="8">
        <v>22000</v>
      </c>
      <c r="E11" s="8">
        <v>215</v>
      </c>
      <c r="F11" s="8">
        <v>24600</v>
      </c>
      <c r="G11" s="19">
        <f t="shared" si="0"/>
        <v>355</v>
      </c>
      <c r="H11" s="19">
        <f t="shared" si="0"/>
        <v>46600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355</v>
      </c>
      <c r="N11" s="7">
        <f t="shared" si="1"/>
        <v>46600</v>
      </c>
      <c r="O11" s="8">
        <v>12</v>
      </c>
      <c r="P11" s="8">
        <v>12000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12</v>
      </c>
      <c r="Z11" s="7">
        <f t="shared" si="3"/>
        <v>12000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48</v>
      </c>
      <c r="AL11" s="12">
        <v>8400</v>
      </c>
      <c r="AM11" s="20">
        <f t="shared" si="4"/>
        <v>415</v>
      </c>
      <c r="AN11" s="20">
        <f t="shared" si="5"/>
        <v>67000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7">
        <f t="shared" si="7"/>
        <v>0</v>
      </c>
      <c r="BJ11" s="7">
        <f t="shared" si="7"/>
        <v>0</v>
      </c>
      <c r="BK11" s="7">
        <f t="shared" si="8"/>
        <v>415</v>
      </c>
      <c r="BL11" s="7">
        <f t="shared" si="8"/>
        <v>67000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180</v>
      </c>
      <c r="D13" s="8">
        <v>34000</v>
      </c>
      <c r="E13" s="8">
        <v>75</v>
      </c>
      <c r="F13" s="8">
        <v>9600</v>
      </c>
      <c r="G13" s="19">
        <f t="shared" si="0"/>
        <v>255</v>
      </c>
      <c r="H13" s="19">
        <f t="shared" si="0"/>
        <v>43600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255</v>
      </c>
      <c r="N13" s="7">
        <f t="shared" si="1"/>
        <v>43600</v>
      </c>
      <c r="O13" s="8">
        <v>6</v>
      </c>
      <c r="P13" s="8">
        <v>6000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6</v>
      </c>
      <c r="Z13" s="7">
        <f t="shared" si="3"/>
        <v>6000</v>
      </c>
      <c r="AA13" s="12">
        <v>0</v>
      </c>
      <c r="AB13" s="12">
        <v>0</v>
      </c>
      <c r="AC13" s="12">
        <v>0</v>
      </c>
      <c r="AD13" s="12">
        <v>0</v>
      </c>
      <c r="AE13" s="12">
        <v>4</v>
      </c>
      <c r="AF13" s="12">
        <v>8000</v>
      </c>
      <c r="AG13" s="12">
        <v>0</v>
      </c>
      <c r="AH13" s="12">
        <v>0</v>
      </c>
      <c r="AI13" s="12">
        <v>0</v>
      </c>
      <c r="AJ13" s="12">
        <v>0</v>
      </c>
      <c r="AK13" s="12">
        <v>48</v>
      </c>
      <c r="AL13" s="12">
        <v>8400</v>
      </c>
      <c r="AM13" s="20">
        <f t="shared" si="4"/>
        <v>313</v>
      </c>
      <c r="AN13" s="20">
        <f t="shared" si="5"/>
        <v>66000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16</v>
      </c>
      <c r="BH13" s="8">
        <v>4000</v>
      </c>
      <c r="BI13" s="7">
        <f t="shared" si="7"/>
        <v>16</v>
      </c>
      <c r="BJ13" s="7">
        <f t="shared" si="7"/>
        <v>4000</v>
      </c>
      <c r="BK13" s="7">
        <f t="shared" si="8"/>
        <v>329</v>
      </c>
      <c r="BL13" s="7">
        <f t="shared" si="8"/>
        <v>70000</v>
      </c>
    </row>
    <row r="14" spans="1:64" ht="20.25" x14ac:dyDescent="0.4">
      <c r="A14" s="14">
        <v>8</v>
      </c>
      <c r="B14" s="15" t="s">
        <v>50</v>
      </c>
      <c r="C14" s="8">
        <v>180</v>
      </c>
      <c r="D14" s="8">
        <v>28000</v>
      </c>
      <c r="E14" s="8">
        <v>136</v>
      </c>
      <c r="F14" s="8">
        <v>15600</v>
      </c>
      <c r="G14" s="19">
        <f t="shared" si="0"/>
        <v>316</v>
      </c>
      <c r="H14" s="19">
        <f t="shared" si="0"/>
        <v>43600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316</v>
      </c>
      <c r="N14" s="7">
        <f t="shared" si="1"/>
        <v>43600</v>
      </c>
      <c r="O14" s="8">
        <v>24</v>
      </c>
      <c r="P14" s="8">
        <v>24000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</v>
      </c>
      <c r="X14" s="8">
        <v>8000</v>
      </c>
      <c r="Y14" s="7">
        <f t="shared" si="2"/>
        <v>32</v>
      </c>
      <c r="Z14" s="7">
        <f t="shared" si="3"/>
        <v>32000</v>
      </c>
      <c r="AA14" s="12">
        <v>0</v>
      </c>
      <c r="AB14" s="12">
        <v>0</v>
      </c>
      <c r="AC14" s="12">
        <v>0</v>
      </c>
      <c r="AD14" s="12">
        <v>0</v>
      </c>
      <c r="AE14" s="12">
        <v>4</v>
      </c>
      <c r="AF14" s="12">
        <v>8000</v>
      </c>
      <c r="AG14" s="12">
        <v>0</v>
      </c>
      <c r="AH14" s="12">
        <v>0</v>
      </c>
      <c r="AI14" s="12">
        <v>0</v>
      </c>
      <c r="AJ14" s="12">
        <v>0</v>
      </c>
      <c r="AK14" s="12">
        <v>48</v>
      </c>
      <c r="AL14" s="12">
        <v>8400</v>
      </c>
      <c r="AM14" s="20">
        <f t="shared" si="4"/>
        <v>400</v>
      </c>
      <c r="AN14" s="20">
        <f t="shared" si="5"/>
        <v>92000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20</v>
      </c>
      <c r="BH14" s="8">
        <v>5000</v>
      </c>
      <c r="BI14" s="7">
        <f t="shared" si="7"/>
        <v>20</v>
      </c>
      <c r="BJ14" s="7">
        <f t="shared" si="7"/>
        <v>5000</v>
      </c>
      <c r="BK14" s="7">
        <f t="shared" si="8"/>
        <v>420</v>
      </c>
      <c r="BL14" s="7">
        <f t="shared" si="8"/>
        <v>97000</v>
      </c>
    </row>
    <row r="15" spans="1:64" ht="20.25" x14ac:dyDescent="0.4">
      <c r="A15" s="14">
        <v>9</v>
      </c>
      <c r="B15" s="15" t="s">
        <v>51</v>
      </c>
      <c r="C15" s="8">
        <v>328</v>
      </c>
      <c r="D15" s="8">
        <v>56400</v>
      </c>
      <c r="E15" s="8">
        <v>384</v>
      </c>
      <c r="F15" s="8">
        <v>46000</v>
      </c>
      <c r="G15" s="19">
        <f t="shared" si="0"/>
        <v>712</v>
      </c>
      <c r="H15" s="19">
        <f t="shared" si="0"/>
        <v>102400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712</v>
      </c>
      <c r="N15" s="7">
        <f t="shared" si="1"/>
        <v>102400</v>
      </c>
      <c r="O15" s="8">
        <v>44</v>
      </c>
      <c r="P15" s="8">
        <v>44000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6</v>
      </c>
      <c r="X15" s="8">
        <v>6000</v>
      </c>
      <c r="Y15" s="7">
        <f t="shared" si="2"/>
        <v>50</v>
      </c>
      <c r="Z15" s="7">
        <f t="shared" si="3"/>
        <v>50000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192</v>
      </c>
      <c r="AL15" s="12">
        <v>33600</v>
      </c>
      <c r="AM15" s="20">
        <f t="shared" si="4"/>
        <v>954</v>
      </c>
      <c r="AN15" s="20">
        <f t="shared" si="5"/>
        <v>186000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0</v>
      </c>
      <c r="BJ15" s="7">
        <f t="shared" si="7"/>
        <v>0</v>
      </c>
      <c r="BK15" s="7">
        <f t="shared" si="8"/>
        <v>954</v>
      </c>
      <c r="BL15" s="7">
        <f t="shared" si="8"/>
        <v>186000</v>
      </c>
    </row>
    <row r="16" spans="1:64" ht="20.25" x14ac:dyDescent="0.4">
      <c r="A16" s="14">
        <v>10</v>
      </c>
      <c r="B16" s="15" t="s">
        <v>52</v>
      </c>
      <c r="C16" s="8">
        <v>571</v>
      </c>
      <c r="D16" s="8">
        <v>111800</v>
      </c>
      <c r="E16" s="8">
        <v>518</v>
      </c>
      <c r="F16" s="8">
        <v>65000</v>
      </c>
      <c r="G16" s="19">
        <f t="shared" si="0"/>
        <v>1089</v>
      </c>
      <c r="H16" s="19">
        <f t="shared" si="0"/>
        <v>176800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1089</v>
      </c>
      <c r="N16" s="7">
        <f t="shared" si="1"/>
        <v>176800</v>
      </c>
      <c r="O16" s="8">
        <v>28</v>
      </c>
      <c r="P16" s="8">
        <v>26000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</v>
      </c>
      <c r="X16" s="8">
        <v>18000</v>
      </c>
      <c r="Y16" s="7">
        <f t="shared" si="2"/>
        <v>48</v>
      </c>
      <c r="Z16" s="7">
        <f t="shared" si="3"/>
        <v>44000</v>
      </c>
      <c r="AA16" s="12">
        <v>0</v>
      </c>
      <c r="AB16" s="12">
        <v>0</v>
      </c>
      <c r="AC16" s="12">
        <v>4</v>
      </c>
      <c r="AD16" s="12">
        <v>3200</v>
      </c>
      <c r="AE16" s="12">
        <v>16</v>
      </c>
      <c r="AF16" s="12">
        <v>32000</v>
      </c>
      <c r="AG16" s="12">
        <v>0</v>
      </c>
      <c r="AH16" s="12">
        <v>0</v>
      </c>
      <c r="AI16" s="12">
        <v>0</v>
      </c>
      <c r="AJ16" s="12">
        <v>0</v>
      </c>
      <c r="AK16" s="12">
        <v>240</v>
      </c>
      <c r="AL16" s="12">
        <v>42000</v>
      </c>
      <c r="AM16" s="20">
        <f t="shared" si="4"/>
        <v>1397</v>
      </c>
      <c r="AN16" s="20">
        <f t="shared" si="5"/>
        <v>298000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28</v>
      </c>
      <c r="BH16" s="8">
        <v>7000</v>
      </c>
      <c r="BI16" s="7">
        <f t="shared" si="7"/>
        <v>28</v>
      </c>
      <c r="BJ16" s="7">
        <f t="shared" si="7"/>
        <v>7000</v>
      </c>
      <c r="BK16" s="7">
        <f t="shared" si="8"/>
        <v>1425</v>
      </c>
      <c r="BL16" s="7">
        <f t="shared" si="8"/>
        <v>305000</v>
      </c>
    </row>
    <row r="17" spans="1:64" ht="20.25" x14ac:dyDescent="0.4">
      <c r="A17" s="14">
        <v>11</v>
      </c>
      <c r="B17" s="15" t="s">
        <v>53</v>
      </c>
      <c r="C17" s="8">
        <v>20</v>
      </c>
      <c r="D17" s="8">
        <v>1000</v>
      </c>
      <c r="E17" s="8">
        <v>38</v>
      </c>
      <c r="F17" s="8">
        <v>4600</v>
      </c>
      <c r="G17" s="19">
        <f t="shared" si="0"/>
        <v>58</v>
      </c>
      <c r="H17" s="19">
        <f t="shared" si="0"/>
        <v>5600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58</v>
      </c>
      <c r="N17" s="7">
        <f t="shared" si="1"/>
        <v>5600</v>
      </c>
      <c r="O17" s="8">
        <v>18</v>
      </c>
      <c r="P17" s="8">
        <v>6000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</v>
      </c>
      <c r="X17" s="8">
        <v>4000</v>
      </c>
      <c r="Y17" s="7">
        <f t="shared" si="2"/>
        <v>28</v>
      </c>
      <c r="Z17" s="7">
        <f t="shared" si="3"/>
        <v>10000</v>
      </c>
      <c r="AA17" s="12">
        <v>0</v>
      </c>
      <c r="AB17" s="12">
        <v>0</v>
      </c>
      <c r="AC17" s="12">
        <v>0</v>
      </c>
      <c r="AD17" s="12">
        <v>0</v>
      </c>
      <c r="AE17" s="12">
        <v>3</v>
      </c>
      <c r="AF17" s="12">
        <v>6000</v>
      </c>
      <c r="AG17" s="12">
        <v>0</v>
      </c>
      <c r="AH17" s="12">
        <v>0</v>
      </c>
      <c r="AI17" s="12">
        <v>0</v>
      </c>
      <c r="AJ17" s="12">
        <v>0</v>
      </c>
      <c r="AK17" s="12">
        <v>48</v>
      </c>
      <c r="AL17" s="12">
        <v>8400</v>
      </c>
      <c r="AM17" s="20">
        <f t="shared" si="4"/>
        <v>137</v>
      </c>
      <c r="AN17" s="20">
        <f t="shared" si="5"/>
        <v>30000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12</v>
      </c>
      <c r="BH17" s="8">
        <v>3000</v>
      </c>
      <c r="BI17" s="7">
        <f t="shared" si="7"/>
        <v>12</v>
      </c>
      <c r="BJ17" s="7">
        <f t="shared" si="7"/>
        <v>3000</v>
      </c>
      <c r="BK17" s="7">
        <f t="shared" si="8"/>
        <v>149</v>
      </c>
      <c r="BL17" s="7">
        <f t="shared" si="8"/>
        <v>33000</v>
      </c>
    </row>
    <row r="18" spans="1:64" ht="20.25" x14ac:dyDescent="0.4">
      <c r="A18" s="14">
        <v>12</v>
      </c>
      <c r="B18" s="15" t="s">
        <v>54</v>
      </c>
      <c r="C18" s="8">
        <v>40</v>
      </c>
      <c r="D18" s="8">
        <v>12000</v>
      </c>
      <c r="E18" s="8">
        <v>47</v>
      </c>
      <c r="F18" s="8">
        <v>4600</v>
      </c>
      <c r="G18" s="19">
        <f t="shared" si="0"/>
        <v>87</v>
      </c>
      <c r="H18" s="19">
        <f t="shared" si="0"/>
        <v>16600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87</v>
      </c>
      <c r="N18" s="7">
        <f t="shared" si="1"/>
        <v>16600</v>
      </c>
      <c r="O18" s="8">
        <v>12</v>
      </c>
      <c r="P18" s="8">
        <v>12000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</v>
      </c>
      <c r="X18" s="8">
        <v>12000</v>
      </c>
      <c r="Y18" s="7">
        <f t="shared" si="2"/>
        <v>24</v>
      </c>
      <c r="Z18" s="7">
        <f t="shared" si="3"/>
        <v>24000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48</v>
      </c>
      <c r="AL18" s="12">
        <v>8400</v>
      </c>
      <c r="AM18" s="20">
        <f t="shared" si="4"/>
        <v>159</v>
      </c>
      <c r="AN18" s="20">
        <f t="shared" si="5"/>
        <v>49000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20</v>
      </c>
      <c r="BH18" s="8">
        <v>5000</v>
      </c>
      <c r="BI18" s="7">
        <f t="shared" si="7"/>
        <v>20</v>
      </c>
      <c r="BJ18" s="7">
        <f t="shared" si="7"/>
        <v>5000</v>
      </c>
      <c r="BK18" s="7">
        <f t="shared" si="8"/>
        <v>179</v>
      </c>
      <c r="BL18" s="7">
        <f t="shared" si="8"/>
        <v>54000</v>
      </c>
    </row>
    <row r="19" spans="1:64" ht="20.25" x14ac:dyDescent="0.4">
      <c r="A19" s="14">
        <v>13</v>
      </c>
      <c r="B19" s="15" t="s">
        <v>55</v>
      </c>
      <c r="C19" s="8">
        <v>280</v>
      </c>
      <c r="D19" s="8">
        <v>52000</v>
      </c>
      <c r="E19" s="8">
        <v>194</v>
      </c>
      <c r="F19" s="8">
        <v>26000</v>
      </c>
      <c r="G19" s="19">
        <f t="shared" si="0"/>
        <v>474</v>
      </c>
      <c r="H19" s="19">
        <f t="shared" si="0"/>
        <v>78000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474</v>
      </c>
      <c r="N19" s="7">
        <f t="shared" si="1"/>
        <v>78000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0</v>
      </c>
      <c r="Z19" s="7">
        <f t="shared" si="3"/>
        <v>0</v>
      </c>
      <c r="AA19" s="12">
        <v>0</v>
      </c>
      <c r="AB19" s="12">
        <v>0</v>
      </c>
      <c r="AC19" s="12">
        <v>2</v>
      </c>
      <c r="AD19" s="12">
        <v>1600</v>
      </c>
      <c r="AE19" s="12">
        <v>4</v>
      </c>
      <c r="AF19" s="12">
        <v>8000</v>
      </c>
      <c r="AG19" s="12">
        <v>0</v>
      </c>
      <c r="AH19" s="12">
        <v>0</v>
      </c>
      <c r="AI19" s="12">
        <v>0</v>
      </c>
      <c r="AJ19" s="12">
        <v>0</v>
      </c>
      <c r="AK19" s="12">
        <v>48</v>
      </c>
      <c r="AL19" s="12">
        <v>8400</v>
      </c>
      <c r="AM19" s="20">
        <f t="shared" si="4"/>
        <v>528</v>
      </c>
      <c r="AN19" s="20">
        <f t="shared" si="5"/>
        <v>96000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7">
        <f t="shared" si="7"/>
        <v>0</v>
      </c>
      <c r="BJ19" s="7">
        <f t="shared" si="7"/>
        <v>0</v>
      </c>
      <c r="BK19" s="7">
        <f t="shared" si="8"/>
        <v>528</v>
      </c>
      <c r="BL19" s="7">
        <f t="shared" si="8"/>
        <v>96000</v>
      </c>
    </row>
    <row r="20" spans="1:64" ht="20.25" x14ac:dyDescent="0.4">
      <c r="A20" s="14">
        <v>14</v>
      </c>
      <c r="B20" s="15" t="s">
        <v>56</v>
      </c>
      <c r="C20" s="8">
        <v>320</v>
      </c>
      <c r="D20" s="8">
        <v>38000</v>
      </c>
      <c r="E20" s="8">
        <v>494</v>
      </c>
      <c r="F20" s="8">
        <v>64800</v>
      </c>
      <c r="G20" s="19">
        <f t="shared" si="0"/>
        <v>814</v>
      </c>
      <c r="H20" s="19">
        <f t="shared" si="0"/>
        <v>102800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814</v>
      </c>
      <c r="N20" s="7">
        <f t="shared" si="1"/>
        <v>102800</v>
      </c>
      <c r="O20" s="8">
        <v>276</v>
      </c>
      <c r="P20" s="8">
        <v>268000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20</v>
      </c>
      <c r="X20" s="8">
        <v>18000</v>
      </c>
      <c r="Y20" s="7">
        <f t="shared" si="2"/>
        <v>296</v>
      </c>
      <c r="Z20" s="7">
        <f t="shared" si="3"/>
        <v>286000</v>
      </c>
      <c r="AA20" s="12">
        <v>0</v>
      </c>
      <c r="AB20" s="12">
        <v>0</v>
      </c>
      <c r="AC20" s="12">
        <v>4</v>
      </c>
      <c r="AD20" s="12">
        <v>3200</v>
      </c>
      <c r="AE20" s="12">
        <v>4</v>
      </c>
      <c r="AF20" s="12">
        <v>8000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20">
        <f t="shared" si="4"/>
        <v>1118</v>
      </c>
      <c r="AN20" s="20">
        <f t="shared" si="5"/>
        <v>400000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60</v>
      </c>
      <c r="BH20" s="8">
        <v>15000</v>
      </c>
      <c r="BI20" s="7">
        <f t="shared" si="7"/>
        <v>60</v>
      </c>
      <c r="BJ20" s="7">
        <f t="shared" si="7"/>
        <v>15000</v>
      </c>
      <c r="BK20" s="7">
        <f t="shared" si="8"/>
        <v>1178</v>
      </c>
      <c r="BL20" s="7">
        <f t="shared" si="8"/>
        <v>415000</v>
      </c>
    </row>
    <row r="21" spans="1:64" ht="20.25" x14ac:dyDescent="0.4">
      <c r="A21" s="14">
        <v>15</v>
      </c>
      <c r="B21" s="15" t="s">
        <v>57</v>
      </c>
      <c r="C21" s="8">
        <v>220</v>
      </c>
      <c r="D21" s="8">
        <v>43000</v>
      </c>
      <c r="E21" s="8">
        <v>134</v>
      </c>
      <c r="F21" s="8">
        <v>17000</v>
      </c>
      <c r="G21" s="19">
        <f t="shared" si="0"/>
        <v>354</v>
      </c>
      <c r="H21" s="19">
        <f t="shared" si="0"/>
        <v>60000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354</v>
      </c>
      <c r="N21" s="7">
        <f t="shared" si="1"/>
        <v>60000</v>
      </c>
      <c r="O21" s="8">
        <v>52</v>
      </c>
      <c r="P21" s="8">
        <v>52000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20</v>
      </c>
      <c r="X21" s="8">
        <v>20000</v>
      </c>
      <c r="Y21" s="7">
        <f t="shared" si="2"/>
        <v>72</v>
      </c>
      <c r="Z21" s="7">
        <f t="shared" si="3"/>
        <v>72000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144</v>
      </c>
      <c r="AL21" s="12">
        <v>24000</v>
      </c>
      <c r="AM21" s="20">
        <f t="shared" si="4"/>
        <v>570</v>
      </c>
      <c r="AN21" s="20">
        <f t="shared" si="5"/>
        <v>156000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8</v>
      </c>
      <c r="BH21" s="8">
        <v>2000</v>
      </c>
      <c r="BI21" s="7">
        <f t="shared" si="7"/>
        <v>8</v>
      </c>
      <c r="BJ21" s="7">
        <f t="shared" si="7"/>
        <v>2000</v>
      </c>
      <c r="BK21" s="7">
        <f t="shared" si="8"/>
        <v>578</v>
      </c>
      <c r="BL21" s="7">
        <f t="shared" si="8"/>
        <v>158000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100</v>
      </c>
      <c r="D27" s="8">
        <v>16000</v>
      </c>
      <c r="E27" s="8">
        <v>138</v>
      </c>
      <c r="F27" s="8">
        <v>16000</v>
      </c>
      <c r="G27" s="19">
        <f t="shared" si="0"/>
        <v>238</v>
      </c>
      <c r="H27" s="19">
        <f t="shared" si="0"/>
        <v>32000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238</v>
      </c>
      <c r="N27" s="7">
        <f t="shared" si="1"/>
        <v>32000</v>
      </c>
      <c r="O27" s="8">
        <v>52</v>
      </c>
      <c r="P27" s="8">
        <v>44000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</v>
      </c>
      <c r="X27" s="8">
        <v>10000</v>
      </c>
      <c r="Y27" s="7">
        <f t="shared" si="2"/>
        <v>64</v>
      </c>
      <c r="Z27" s="7">
        <f t="shared" si="3"/>
        <v>54000</v>
      </c>
      <c r="AA27" s="12">
        <v>0</v>
      </c>
      <c r="AB27" s="12">
        <v>0</v>
      </c>
      <c r="AC27" s="12">
        <v>2</v>
      </c>
      <c r="AD27" s="12">
        <v>1600</v>
      </c>
      <c r="AE27" s="12">
        <v>4</v>
      </c>
      <c r="AF27" s="12">
        <v>8000</v>
      </c>
      <c r="AG27" s="12">
        <v>0</v>
      </c>
      <c r="AH27" s="12">
        <v>0</v>
      </c>
      <c r="AI27" s="12">
        <v>0</v>
      </c>
      <c r="AJ27" s="12">
        <v>0</v>
      </c>
      <c r="AK27" s="12">
        <v>48</v>
      </c>
      <c r="AL27" s="12">
        <v>8400</v>
      </c>
      <c r="AM27" s="20">
        <f t="shared" si="4"/>
        <v>356</v>
      </c>
      <c r="AN27" s="20">
        <f t="shared" si="5"/>
        <v>104000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20</v>
      </c>
      <c r="BH27" s="8">
        <v>5000</v>
      </c>
      <c r="BI27" s="7">
        <f t="shared" si="7"/>
        <v>20</v>
      </c>
      <c r="BJ27" s="7">
        <f t="shared" si="7"/>
        <v>5000</v>
      </c>
      <c r="BK27" s="7">
        <f t="shared" si="8"/>
        <v>376</v>
      </c>
      <c r="BL27" s="7">
        <f t="shared" si="8"/>
        <v>109000</v>
      </c>
    </row>
    <row r="28" spans="1:64" ht="20.25" x14ac:dyDescent="0.4">
      <c r="A28" s="14">
        <v>22</v>
      </c>
      <c r="B28" s="15" t="s">
        <v>64</v>
      </c>
      <c r="C28" s="8">
        <v>120</v>
      </c>
      <c r="D28" s="8">
        <v>18000</v>
      </c>
      <c r="E28" s="8">
        <v>32</v>
      </c>
      <c r="F28" s="8">
        <v>5600</v>
      </c>
      <c r="G28" s="19">
        <f t="shared" si="0"/>
        <v>152</v>
      </c>
      <c r="H28" s="19">
        <f t="shared" si="0"/>
        <v>23600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152</v>
      </c>
      <c r="N28" s="7">
        <f t="shared" si="1"/>
        <v>23600</v>
      </c>
      <c r="O28" s="8">
        <v>7</v>
      </c>
      <c r="P28" s="8">
        <v>7500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</v>
      </c>
      <c r="X28" s="8">
        <v>7500</v>
      </c>
      <c r="Y28" s="7">
        <f t="shared" si="2"/>
        <v>14</v>
      </c>
      <c r="Z28" s="7">
        <f t="shared" si="3"/>
        <v>15000</v>
      </c>
      <c r="AA28" s="12">
        <v>0</v>
      </c>
      <c r="AB28" s="12">
        <v>0</v>
      </c>
      <c r="AC28" s="12">
        <v>0</v>
      </c>
      <c r="AD28" s="12">
        <v>0</v>
      </c>
      <c r="AE28" s="12">
        <v>2</v>
      </c>
      <c r="AF28" s="12">
        <v>4000</v>
      </c>
      <c r="AG28" s="12">
        <v>0</v>
      </c>
      <c r="AH28" s="12">
        <v>0</v>
      </c>
      <c r="AI28" s="12">
        <v>0</v>
      </c>
      <c r="AJ28" s="12">
        <v>0</v>
      </c>
      <c r="AK28" s="12">
        <v>48</v>
      </c>
      <c r="AL28" s="12">
        <v>8400</v>
      </c>
      <c r="AM28" s="20">
        <f t="shared" si="4"/>
        <v>216</v>
      </c>
      <c r="AN28" s="20">
        <f t="shared" si="5"/>
        <v>51000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12</v>
      </c>
      <c r="BH28" s="8">
        <v>3000</v>
      </c>
      <c r="BI28" s="7">
        <f t="shared" si="7"/>
        <v>12</v>
      </c>
      <c r="BJ28" s="7">
        <f t="shared" si="7"/>
        <v>3000</v>
      </c>
      <c r="BK28" s="7">
        <f t="shared" si="8"/>
        <v>228</v>
      </c>
      <c r="BL28" s="7">
        <f t="shared" si="8"/>
        <v>54000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22</v>
      </c>
      <c r="F30" s="8">
        <v>3600</v>
      </c>
      <c r="G30" s="19">
        <f t="shared" si="0"/>
        <v>22</v>
      </c>
      <c r="H30" s="19">
        <f t="shared" si="0"/>
        <v>3600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22</v>
      </c>
      <c r="N30" s="7">
        <f t="shared" si="1"/>
        <v>3600</v>
      </c>
      <c r="O30" s="8">
        <v>12</v>
      </c>
      <c r="P30" s="8">
        <v>12000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12</v>
      </c>
      <c r="Z30" s="7">
        <f t="shared" si="3"/>
        <v>12000</v>
      </c>
      <c r="AA30" s="12">
        <v>0</v>
      </c>
      <c r="AB30" s="12">
        <v>0</v>
      </c>
      <c r="AC30" s="12">
        <v>0</v>
      </c>
      <c r="AD30" s="12">
        <v>0</v>
      </c>
      <c r="AE30" s="12">
        <v>4</v>
      </c>
      <c r="AF30" s="12">
        <v>8000</v>
      </c>
      <c r="AG30" s="12">
        <v>0</v>
      </c>
      <c r="AH30" s="12">
        <v>0</v>
      </c>
      <c r="AI30" s="12">
        <v>0</v>
      </c>
      <c r="AJ30" s="12">
        <v>0</v>
      </c>
      <c r="AK30" s="12">
        <v>48</v>
      </c>
      <c r="AL30" s="12">
        <v>8400</v>
      </c>
      <c r="AM30" s="20">
        <f t="shared" si="4"/>
        <v>86</v>
      </c>
      <c r="AN30" s="20">
        <f t="shared" si="5"/>
        <v>32000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86</v>
      </c>
      <c r="BL30" s="7">
        <f t="shared" si="8"/>
        <v>32000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160</v>
      </c>
      <c r="D33" s="8">
        <v>18000</v>
      </c>
      <c r="E33" s="8">
        <v>494</v>
      </c>
      <c r="F33" s="8">
        <v>49200</v>
      </c>
      <c r="G33" s="19">
        <f t="shared" si="0"/>
        <v>654</v>
      </c>
      <c r="H33" s="19">
        <f t="shared" si="0"/>
        <v>67200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654</v>
      </c>
      <c r="N33" s="7">
        <f t="shared" si="1"/>
        <v>67200</v>
      </c>
      <c r="O33" s="8">
        <v>92</v>
      </c>
      <c r="P33" s="8">
        <v>96500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48</v>
      </c>
      <c r="X33" s="8">
        <v>44500</v>
      </c>
      <c r="Y33" s="7">
        <f t="shared" si="2"/>
        <v>140</v>
      </c>
      <c r="Z33" s="7">
        <f t="shared" si="3"/>
        <v>141000</v>
      </c>
      <c r="AA33" s="12">
        <v>0</v>
      </c>
      <c r="AB33" s="12">
        <v>0</v>
      </c>
      <c r="AC33" s="12">
        <v>8</v>
      </c>
      <c r="AD33" s="12">
        <v>6400</v>
      </c>
      <c r="AE33" s="12">
        <v>8</v>
      </c>
      <c r="AF33" s="12">
        <v>32000</v>
      </c>
      <c r="AG33" s="12">
        <v>0</v>
      </c>
      <c r="AH33" s="12">
        <v>0</v>
      </c>
      <c r="AI33" s="12">
        <v>0</v>
      </c>
      <c r="AJ33" s="12">
        <v>0</v>
      </c>
      <c r="AK33" s="12">
        <v>96</v>
      </c>
      <c r="AL33" s="12">
        <v>14400</v>
      </c>
      <c r="AM33" s="20">
        <f t="shared" si="4"/>
        <v>906</v>
      </c>
      <c r="AN33" s="20">
        <f t="shared" si="5"/>
        <v>261000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200</v>
      </c>
      <c r="BH33" s="8">
        <v>50000</v>
      </c>
      <c r="BI33" s="7">
        <f t="shared" si="7"/>
        <v>200</v>
      </c>
      <c r="BJ33" s="7">
        <f t="shared" si="7"/>
        <v>50000</v>
      </c>
      <c r="BK33" s="7">
        <f t="shared" si="8"/>
        <v>1106</v>
      </c>
      <c r="BL33" s="7">
        <f t="shared" si="8"/>
        <v>311000</v>
      </c>
    </row>
    <row r="34" spans="1:64" ht="20.25" x14ac:dyDescent="0.4">
      <c r="A34" s="14">
        <v>28</v>
      </c>
      <c r="B34" s="15" t="s">
        <v>70</v>
      </c>
      <c r="C34" s="8">
        <v>490</v>
      </c>
      <c r="D34" s="8">
        <v>79000</v>
      </c>
      <c r="E34" s="8">
        <v>407</v>
      </c>
      <c r="F34" s="8">
        <v>50200</v>
      </c>
      <c r="G34" s="19">
        <f t="shared" si="0"/>
        <v>897</v>
      </c>
      <c r="H34" s="19">
        <f t="shared" si="0"/>
        <v>129200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897</v>
      </c>
      <c r="N34" s="7">
        <f t="shared" si="1"/>
        <v>129200</v>
      </c>
      <c r="O34" s="8">
        <v>134</v>
      </c>
      <c r="P34" s="8">
        <v>108000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68</v>
      </c>
      <c r="X34" s="8">
        <v>61000</v>
      </c>
      <c r="Y34" s="7">
        <f t="shared" si="2"/>
        <v>202</v>
      </c>
      <c r="Z34" s="7">
        <f t="shared" si="3"/>
        <v>169000</v>
      </c>
      <c r="AA34" s="12">
        <v>0</v>
      </c>
      <c r="AB34" s="12">
        <v>0</v>
      </c>
      <c r="AC34" s="12">
        <v>2</v>
      </c>
      <c r="AD34" s="12">
        <v>1600</v>
      </c>
      <c r="AE34" s="12">
        <v>12</v>
      </c>
      <c r="AF34" s="12">
        <v>24000</v>
      </c>
      <c r="AG34" s="12">
        <v>0</v>
      </c>
      <c r="AH34" s="12">
        <v>0</v>
      </c>
      <c r="AI34" s="12">
        <v>0</v>
      </c>
      <c r="AJ34" s="12">
        <v>0</v>
      </c>
      <c r="AK34" s="12">
        <v>144</v>
      </c>
      <c r="AL34" s="12">
        <v>25200</v>
      </c>
      <c r="AM34" s="20">
        <f t="shared" si="4"/>
        <v>1257</v>
      </c>
      <c r="AN34" s="20">
        <f t="shared" si="5"/>
        <v>349000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40</v>
      </c>
      <c r="BH34" s="8">
        <v>10000</v>
      </c>
      <c r="BI34" s="7">
        <f t="shared" si="7"/>
        <v>40</v>
      </c>
      <c r="BJ34" s="7">
        <f t="shared" si="7"/>
        <v>10000</v>
      </c>
      <c r="BK34" s="7">
        <f t="shared" si="8"/>
        <v>1297</v>
      </c>
      <c r="BL34" s="7">
        <f t="shared" si="8"/>
        <v>359000</v>
      </c>
    </row>
    <row r="35" spans="1:64" ht="20.25" x14ac:dyDescent="0.4">
      <c r="A35" s="14">
        <v>29</v>
      </c>
      <c r="B35" s="15" t="s">
        <v>71</v>
      </c>
      <c r="C35" s="8">
        <v>420</v>
      </c>
      <c r="D35" s="8">
        <v>57000</v>
      </c>
      <c r="E35" s="8">
        <v>280</v>
      </c>
      <c r="F35" s="8">
        <v>38200</v>
      </c>
      <c r="G35" s="19">
        <f t="shared" si="0"/>
        <v>700</v>
      </c>
      <c r="H35" s="19">
        <f t="shared" si="0"/>
        <v>95200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700</v>
      </c>
      <c r="N35" s="7">
        <f t="shared" si="1"/>
        <v>95200</v>
      </c>
      <c r="O35" s="8">
        <v>50</v>
      </c>
      <c r="P35" s="8">
        <v>44000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16</v>
      </c>
      <c r="X35" s="8">
        <v>14000</v>
      </c>
      <c r="Y35" s="7">
        <f t="shared" si="2"/>
        <v>66</v>
      </c>
      <c r="Z35" s="7">
        <f t="shared" si="3"/>
        <v>58000</v>
      </c>
      <c r="AA35" s="12">
        <v>0</v>
      </c>
      <c r="AB35" s="12">
        <v>0</v>
      </c>
      <c r="AC35" s="12">
        <v>0</v>
      </c>
      <c r="AD35" s="12">
        <v>0</v>
      </c>
      <c r="AE35" s="12">
        <v>16</v>
      </c>
      <c r="AF35" s="12">
        <v>32000</v>
      </c>
      <c r="AG35" s="12">
        <v>0</v>
      </c>
      <c r="AH35" s="12">
        <v>0</v>
      </c>
      <c r="AI35" s="12">
        <v>0</v>
      </c>
      <c r="AJ35" s="12">
        <v>0</v>
      </c>
      <c r="AK35" s="12">
        <v>96</v>
      </c>
      <c r="AL35" s="12">
        <v>16800</v>
      </c>
      <c r="AM35" s="20">
        <f t="shared" si="4"/>
        <v>878</v>
      </c>
      <c r="AN35" s="20">
        <f t="shared" si="5"/>
        <v>202000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40</v>
      </c>
      <c r="BH35" s="8">
        <v>10000</v>
      </c>
      <c r="BI35" s="7">
        <f t="shared" si="7"/>
        <v>40</v>
      </c>
      <c r="BJ35" s="7">
        <f t="shared" si="7"/>
        <v>10000</v>
      </c>
      <c r="BK35" s="7">
        <f t="shared" si="8"/>
        <v>918</v>
      </c>
      <c r="BL35" s="7">
        <f t="shared" si="8"/>
        <v>212000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32</v>
      </c>
      <c r="P37" s="8">
        <v>30000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12</v>
      </c>
      <c r="X37" s="8">
        <v>10000</v>
      </c>
      <c r="Y37" s="7">
        <f t="shared" si="2"/>
        <v>44</v>
      </c>
      <c r="Z37" s="7">
        <f t="shared" si="3"/>
        <v>40000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44</v>
      </c>
      <c r="AN37" s="20">
        <f t="shared" si="5"/>
        <v>40000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44</v>
      </c>
      <c r="BL37" s="7">
        <f t="shared" si="8"/>
        <v>40000</v>
      </c>
    </row>
    <row r="38" spans="1:64" ht="20.25" x14ac:dyDescent="0.4">
      <c r="A38" s="14">
        <v>32</v>
      </c>
      <c r="B38" s="15" t="s">
        <v>74</v>
      </c>
      <c r="C38" s="8">
        <v>8400</v>
      </c>
      <c r="D38" s="8">
        <v>1886000</v>
      </c>
      <c r="E38" s="8">
        <v>1440</v>
      </c>
      <c r="F38" s="8">
        <v>136800</v>
      </c>
      <c r="G38" s="19">
        <f t="shared" si="0"/>
        <v>9840</v>
      </c>
      <c r="H38" s="19">
        <f t="shared" si="0"/>
        <v>2022800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9840</v>
      </c>
      <c r="N38" s="7">
        <f t="shared" si="1"/>
        <v>2022800</v>
      </c>
      <c r="O38" s="8">
        <v>48</v>
      </c>
      <c r="P38" s="8">
        <v>192000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48</v>
      </c>
      <c r="X38" s="8">
        <v>48000</v>
      </c>
      <c r="Y38" s="7">
        <f t="shared" si="2"/>
        <v>96</v>
      </c>
      <c r="Z38" s="7">
        <f t="shared" si="3"/>
        <v>240000</v>
      </c>
      <c r="AA38" s="12">
        <v>0</v>
      </c>
      <c r="AB38" s="12">
        <v>0</v>
      </c>
      <c r="AC38" s="12">
        <v>0</v>
      </c>
      <c r="AD38" s="12">
        <v>0</v>
      </c>
      <c r="AE38" s="12">
        <v>56</v>
      </c>
      <c r="AF38" s="12">
        <v>112000</v>
      </c>
      <c r="AG38" s="12">
        <v>0</v>
      </c>
      <c r="AH38" s="12">
        <v>0</v>
      </c>
      <c r="AI38" s="12">
        <v>0</v>
      </c>
      <c r="AJ38" s="12">
        <v>0</v>
      </c>
      <c r="AK38" s="12">
        <v>144</v>
      </c>
      <c r="AL38" s="12">
        <v>25200</v>
      </c>
      <c r="AM38" s="20">
        <f t="shared" si="4"/>
        <v>10136</v>
      </c>
      <c r="AN38" s="20">
        <f t="shared" si="5"/>
        <v>2400000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10136</v>
      </c>
      <c r="BL38" s="7">
        <f t="shared" si="8"/>
        <v>2400000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14243</v>
      </c>
      <c r="D40" s="8">
        <v>2542000</v>
      </c>
      <c r="E40" s="8">
        <v>9091</v>
      </c>
      <c r="F40" s="8">
        <v>1440800</v>
      </c>
      <c r="G40" s="19">
        <f t="shared" si="0"/>
        <v>23334</v>
      </c>
      <c r="H40" s="19">
        <f t="shared" si="0"/>
        <v>3982800</v>
      </c>
      <c r="I40" s="8">
        <v>2</v>
      </c>
      <c r="J40" s="8">
        <v>10000</v>
      </c>
      <c r="K40" s="8">
        <v>0</v>
      </c>
      <c r="L40" s="8">
        <v>0</v>
      </c>
      <c r="M40" s="7">
        <f t="shared" si="1"/>
        <v>23336</v>
      </c>
      <c r="N40" s="7">
        <f t="shared" si="1"/>
        <v>3992800</v>
      </c>
      <c r="O40" s="8">
        <v>48</v>
      </c>
      <c r="P40" s="8">
        <v>192000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200</v>
      </c>
      <c r="X40" s="8">
        <v>200000</v>
      </c>
      <c r="Y40" s="7">
        <f t="shared" si="2"/>
        <v>248</v>
      </c>
      <c r="Z40" s="7">
        <f t="shared" si="3"/>
        <v>392000</v>
      </c>
      <c r="AA40" s="12">
        <v>0</v>
      </c>
      <c r="AB40" s="12">
        <v>0</v>
      </c>
      <c r="AC40" s="12">
        <v>80</v>
      </c>
      <c r="AD40" s="12">
        <v>64000</v>
      </c>
      <c r="AE40" s="12">
        <v>176</v>
      </c>
      <c r="AF40" s="12">
        <v>352000</v>
      </c>
      <c r="AG40" s="12">
        <v>0</v>
      </c>
      <c r="AH40" s="12">
        <v>0</v>
      </c>
      <c r="AI40" s="12">
        <v>0</v>
      </c>
      <c r="AJ40" s="12">
        <v>0</v>
      </c>
      <c r="AK40" s="12">
        <v>1128</v>
      </c>
      <c r="AL40" s="12">
        <v>199200</v>
      </c>
      <c r="AM40" s="20">
        <f t="shared" si="4"/>
        <v>24968</v>
      </c>
      <c r="AN40" s="20">
        <f t="shared" si="5"/>
        <v>5000000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1600</v>
      </c>
      <c r="BH40" s="8">
        <v>400000</v>
      </c>
      <c r="BI40" s="7">
        <f t="shared" si="7"/>
        <v>1600</v>
      </c>
      <c r="BJ40" s="7">
        <f t="shared" si="7"/>
        <v>400000</v>
      </c>
      <c r="BK40" s="7">
        <f t="shared" si="8"/>
        <v>26568</v>
      </c>
      <c r="BL40" s="7">
        <f t="shared" si="8"/>
        <v>5400000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570</v>
      </c>
      <c r="F42" s="8">
        <v>100000</v>
      </c>
      <c r="G42" s="19">
        <f t="shared" si="0"/>
        <v>570</v>
      </c>
      <c r="H42" s="19">
        <f t="shared" si="0"/>
        <v>100000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570</v>
      </c>
      <c r="N42" s="7">
        <f t="shared" si="1"/>
        <v>100000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570</v>
      </c>
      <c r="AN42" s="20">
        <f t="shared" si="5"/>
        <v>100000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570</v>
      </c>
      <c r="BL42" s="7">
        <f t="shared" si="8"/>
        <v>100000</v>
      </c>
    </row>
    <row r="43" spans="1:64" ht="20.25" x14ac:dyDescent="0.4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0</v>
      </c>
      <c r="BL43" s="7">
        <f t="shared" si="8"/>
        <v>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48</v>
      </c>
      <c r="P45" s="8">
        <v>192000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48</v>
      </c>
      <c r="X45" s="8">
        <v>48000</v>
      </c>
      <c r="Y45" s="7">
        <f t="shared" si="2"/>
        <v>96</v>
      </c>
      <c r="Z45" s="7">
        <f t="shared" si="3"/>
        <v>240000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96</v>
      </c>
      <c r="AN45" s="20">
        <f t="shared" si="5"/>
        <v>240000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96</v>
      </c>
      <c r="BL45" s="7">
        <f t="shared" si="8"/>
        <v>240000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s="3" customFormat="1" ht="26.25" customHeight="1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ref="G47:G50" si="9">SUM(C47,E47)</f>
        <v>0</v>
      </c>
      <c r="H47" s="19">
        <f t="shared" ref="H47:H50" si="10">SUM(D47,F47)</f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ref="M47:M50" si="11">SUM(G47,I47,K47)</f>
        <v>0</v>
      </c>
      <c r="N47" s="7">
        <f t="shared" ref="N47:N50" si="12">SUM(H47,J47,L47)</f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ref="Y47:Y50" si="13">SUM(O47+Q47+S47+U47+W47)</f>
        <v>0</v>
      </c>
      <c r="Z47" s="7">
        <f t="shared" ref="Z47:Z50" si="14">SUM(P47+R47+T47+V47+X47)</f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ref="AM47:AM50" si="15">SUM(M47,Y47,AA47,AC47,AE47,AG47,AI47,AK47)</f>
        <v>0</v>
      </c>
      <c r="AN47" s="20">
        <f t="shared" ref="AN47:AN50" si="16">SUM(N47+Z47+AB47+AD47+AF47+AH47+AJ47+AL47)</f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ref="AY47:AY50" si="17">SUM(AS47+AU47+AW47)</f>
        <v>0</v>
      </c>
      <c r="AZ47" s="7">
        <f t="shared" ref="AZ47:AZ50" si="18">SUM(AT47+AV47+AX47)</f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ref="BI47:BI50" si="19">SUM(AQ47,AY47,BA47,BC47,BE47,BG47)</f>
        <v>0</v>
      </c>
      <c r="BJ47" s="7">
        <f t="shared" ref="BJ47:BJ50" si="20">SUM(AR47,AZ47,BB47,BD47,BF47,BH47)</f>
        <v>0</v>
      </c>
      <c r="BK47" s="7">
        <f t="shared" ref="BK47:BK50" si="21">SUM(AM47,BI47)</f>
        <v>0</v>
      </c>
      <c r="BL47" s="7">
        <f t="shared" ref="BL47:BL50" si="22">SUM(AN47,BJ47)</f>
        <v>0</v>
      </c>
    </row>
    <row r="48" spans="1:64" s="3" customFormat="1" ht="26.25" customHeight="1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6.25" customHeight="1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6.25" customHeight="1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58170</v>
      </c>
      <c r="D53" s="13">
        <f>SUM(D7:D52)</f>
        <v>10960000</v>
      </c>
      <c r="E53" s="13">
        <f>SUM(E7:E52)</f>
        <v>33006</v>
      </c>
      <c r="F53" s="13">
        <f>SUM(F7:F52)</f>
        <v>4930000</v>
      </c>
      <c r="G53" s="19">
        <f t="shared" si="0"/>
        <v>91176</v>
      </c>
      <c r="H53" s="19">
        <f t="shared" si="0"/>
        <v>15890000</v>
      </c>
      <c r="I53" s="13">
        <f>SUM(I7:I52)</f>
        <v>7</v>
      </c>
      <c r="J53" s="13">
        <f>SUM(J7:J52)</f>
        <v>60000</v>
      </c>
      <c r="K53" s="13">
        <f>SUM(K7:K52)</f>
        <v>0</v>
      </c>
      <c r="L53" s="13">
        <f>SUM(L7:L52)</f>
        <v>0</v>
      </c>
      <c r="M53" s="7">
        <f t="shared" si="1"/>
        <v>91183</v>
      </c>
      <c r="N53" s="7">
        <f t="shared" si="1"/>
        <v>15950000</v>
      </c>
      <c r="O53" s="13">
        <f t="shared" ref="O53:X53" si="23">SUM(O7:O52)</f>
        <v>4353</v>
      </c>
      <c r="P53" s="13">
        <f t="shared" si="23"/>
        <v>4833000</v>
      </c>
      <c r="Q53" s="13">
        <f t="shared" si="23"/>
        <v>0</v>
      </c>
      <c r="R53" s="13">
        <f t="shared" si="23"/>
        <v>0</v>
      </c>
      <c r="S53" s="13">
        <f t="shared" si="23"/>
        <v>0</v>
      </c>
      <c r="T53" s="13">
        <f t="shared" si="23"/>
        <v>0</v>
      </c>
      <c r="U53" s="13">
        <f t="shared" si="23"/>
        <v>0</v>
      </c>
      <c r="V53" s="13">
        <f t="shared" si="23"/>
        <v>0</v>
      </c>
      <c r="W53" s="13">
        <f t="shared" si="23"/>
        <v>1780</v>
      </c>
      <c r="X53" s="13">
        <f t="shared" si="23"/>
        <v>1716640</v>
      </c>
      <c r="Y53" s="7">
        <f t="shared" si="2"/>
        <v>6133</v>
      </c>
      <c r="Z53" s="7">
        <f t="shared" si="3"/>
        <v>6549640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250</v>
      </c>
      <c r="AD53" s="13">
        <f t="shared" si="24"/>
        <v>200000</v>
      </c>
      <c r="AE53" s="13">
        <f t="shared" si="24"/>
        <v>792</v>
      </c>
      <c r="AF53" s="13">
        <f t="shared" si="24"/>
        <v>1600000</v>
      </c>
      <c r="AG53" s="13">
        <f t="shared" si="24"/>
        <v>0</v>
      </c>
      <c r="AH53" s="13">
        <f t="shared" si="24"/>
        <v>0</v>
      </c>
      <c r="AI53" s="13">
        <f t="shared" si="24"/>
        <v>0</v>
      </c>
      <c r="AJ53" s="13">
        <f t="shared" si="24"/>
        <v>0</v>
      </c>
      <c r="AK53" s="13">
        <f t="shared" si="24"/>
        <v>9000</v>
      </c>
      <c r="AL53" s="13">
        <f t="shared" si="24"/>
        <v>1600000</v>
      </c>
      <c r="AM53" s="20">
        <f t="shared" si="4"/>
        <v>107358</v>
      </c>
      <c r="AN53" s="20">
        <f t="shared" si="4"/>
        <v>25899640</v>
      </c>
      <c r="AO53" s="13">
        <f t="shared" ref="AO53:AX53" si="25">SUM(AO7:AO52)</f>
        <v>0</v>
      </c>
      <c r="AP53" s="13">
        <f t="shared" si="25"/>
        <v>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0</v>
      </c>
      <c r="BD53" s="13">
        <f t="shared" si="26"/>
        <v>0</v>
      </c>
      <c r="BE53" s="13">
        <f t="shared" si="26"/>
        <v>0</v>
      </c>
      <c r="BF53" s="13">
        <f t="shared" si="26"/>
        <v>0</v>
      </c>
      <c r="BG53" s="13">
        <f t="shared" si="26"/>
        <v>5000</v>
      </c>
      <c r="BH53" s="13">
        <f t="shared" si="26"/>
        <v>1250000</v>
      </c>
      <c r="BI53" s="7">
        <f t="shared" si="7"/>
        <v>5000</v>
      </c>
      <c r="BJ53" s="7">
        <f t="shared" si="7"/>
        <v>1250000</v>
      </c>
      <c r="BK53" s="7">
        <f t="shared" si="8"/>
        <v>112358</v>
      </c>
      <c r="BL53" s="7">
        <f t="shared" si="8"/>
        <v>27149640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opLeftCell="A46" workbookViewId="0">
      <selection activeCell="B64" sqref="B64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5" width="10.140625" style="1" customWidth="1"/>
    <col min="6" max="6" width="12.710937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1" customWidth="1"/>
    <col min="16" max="16" width="14.42578125" style="1" customWidth="1"/>
    <col min="17" max="17" width="14" style="1" customWidth="1"/>
    <col min="18" max="18" width="13.42578125" style="1" customWidth="1"/>
    <col min="19" max="19" width="13.7109375" style="1" customWidth="1"/>
    <col min="20" max="20" width="14.85546875" style="1" customWidth="1"/>
    <col min="21" max="25" width="9.140625" style="1" customWidth="1"/>
    <col min="26" max="26" width="12.140625" style="1" customWidth="1"/>
    <col min="27" max="27" width="11" style="1" customWidth="1"/>
    <col min="28" max="28" width="9.85546875" style="1" bestFit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2.7109375" style="1" bestFit="1" customWidth="1"/>
    <col min="43" max="44" width="9.28515625" style="1" customWidth="1"/>
    <col min="45" max="49" width="9.28515625" style="1" hidden="1" customWidth="1"/>
    <col min="50" max="50" width="9.85546875" style="1" hidden="1" customWidth="1"/>
    <col min="51" max="52" width="9.28515625" style="1" hidden="1" customWidth="1"/>
    <col min="53" max="55" width="9.140625" style="1" customWidth="1"/>
    <col min="56" max="56" width="9.85546875" style="1" bestFit="1" customWidth="1"/>
    <col min="57" max="57" width="8.42578125" style="1" customWidth="1"/>
    <col min="58" max="58" width="11.28515625" style="1" bestFit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3" width="9.140625" style="1" customWidth="1"/>
    <col min="64" max="64" width="14.140625" style="1" customWidth="1"/>
    <col min="65" max="65" width="9.140625" style="1" customWidth="1"/>
    <col min="66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89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90</v>
      </c>
      <c r="BB4" s="58"/>
      <c r="BC4" s="57" t="s">
        <v>91</v>
      </c>
      <c r="BD4" s="58"/>
      <c r="BE4" s="57" t="s">
        <v>92</v>
      </c>
      <c r="BF4" s="58"/>
      <c r="BG4" s="118" t="s">
        <v>93</v>
      </c>
      <c r="BH4" s="119"/>
      <c r="BI4" s="69" t="s">
        <v>37</v>
      </c>
      <c r="BJ4" s="70"/>
      <c r="BK4" s="69" t="s">
        <v>38</v>
      </c>
      <c r="BL4" s="70"/>
    </row>
    <row r="5" spans="1:64" ht="34.5" customHeight="1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15796</v>
      </c>
      <c r="D7" s="8">
        <v>3740200</v>
      </c>
      <c r="E7" s="8">
        <v>10711</v>
      </c>
      <c r="F7" s="8">
        <v>4111100</v>
      </c>
      <c r="G7" s="19">
        <f>SUM(C7,E7)</f>
        <v>26507</v>
      </c>
      <c r="H7" s="19">
        <f>SUM(D7,F7)</f>
        <v>7851300</v>
      </c>
      <c r="I7" s="8">
        <v>13399</v>
      </c>
      <c r="J7" s="8">
        <v>437038</v>
      </c>
      <c r="K7" s="8">
        <v>5988</v>
      </c>
      <c r="L7" s="8">
        <v>96452</v>
      </c>
      <c r="M7" s="7">
        <f>SUM(G7,I7,K7)</f>
        <v>45894</v>
      </c>
      <c r="N7" s="7">
        <f>SUM(H7,J7,L7)</f>
        <v>8384790</v>
      </c>
      <c r="O7" s="8">
        <v>1351</v>
      </c>
      <c r="P7" s="8">
        <v>1436237</v>
      </c>
      <c r="Q7" s="8">
        <v>670</v>
      </c>
      <c r="R7" s="8">
        <v>1526874</v>
      </c>
      <c r="S7" s="8">
        <v>671</v>
      </c>
      <c r="T7" s="8">
        <v>465636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2692</v>
      </c>
      <c r="Z7" s="7">
        <f>SUM(P7+R7+T7+V7+X7)</f>
        <v>3428747</v>
      </c>
      <c r="AA7" s="12">
        <v>4</v>
      </c>
      <c r="AB7" s="12">
        <v>683008</v>
      </c>
      <c r="AC7" s="12">
        <v>558</v>
      </c>
      <c r="AD7" s="12">
        <v>177934</v>
      </c>
      <c r="AE7" s="12">
        <v>895</v>
      </c>
      <c r="AF7" s="12">
        <v>1088588</v>
      </c>
      <c r="AG7" s="12">
        <v>4</v>
      </c>
      <c r="AH7" s="12">
        <v>138828</v>
      </c>
      <c r="AI7" s="12">
        <v>25</v>
      </c>
      <c r="AJ7" s="12">
        <v>15392</v>
      </c>
      <c r="AK7" s="12">
        <v>10765</v>
      </c>
      <c r="AL7" s="12">
        <v>685276</v>
      </c>
      <c r="AM7" s="20">
        <f>SUM(M7,Y7,AA7,AC7,AE7,AG7,AI7,AK7)</f>
        <v>60837</v>
      </c>
      <c r="AN7" s="20">
        <f>SUM(N7,Z7,AB7,AD7,AF7,AH7,AJ7,AL7)</f>
        <v>14602563</v>
      </c>
      <c r="AO7" s="12">
        <v>10904</v>
      </c>
      <c r="AP7" s="12">
        <v>4245850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5</v>
      </c>
      <c r="BB7" s="8">
        <v>12760</v>
      </c>
      <c r="BC7" s="8">
        <v>96</v>
      </c>
      <c r="BD7" s="8">
        <v>358367</v>
      </c>
      <c r="BE7" s="8">
        <v>3678</v>
      </c>
      <c r="BF7" s="8">
        <v>378998</v>
      </c>
      <c r="BG7" s="8">
        <v>4385</v>
      </c>
      <c r="BH7" s="8">
        <v>741235</v>
      </c>
      <c r="BI7" s="7">
        <f>SUM(AQ7,AY7,BA7,BC7,BE7,BG7)</f>
        <v>8164</v>
      </c>
      <c r="BJ7" s="7">
        <f>SUM(AR7,AZ7,BB7,BD7,BF7,BH7)</f>
        <v>1491360</v>
      </c>
      <c r="BK7" s="7">
        <f>SUM(AM7,BI7)</f>
        <v>69001</v>
      </c>
      <c r="BL7" s="7">
        <f>SUM(AN7,BJ7)</f>
        <v>16093923</v>
      </c>
    </row>
    <row r="8" spans="1:64" ht="20.25" x14ac:dyDescent="0.4">
      <c r="A8" s="14">
        <v>2</v>
      </c>
      <c r="B8" s="15" t="s">
        <v>44</v>
      </c>
      <c r="C8" s="8">
        <v>30090</v>
      </c>
      <c r="D8" s="8">
        <v>7040800</v>
      </c>
      <c r="E8" s="8">
        <v>20162</v>
      </c>
      <c r="F8" s="8">
        <v>7738900</v>
      </c>
      <c r="G8" s="19">
        <f t="shared" ref="G8:H49" si="0">SUM(C8,E8)</f>
        <v>50252</v>
      </c>
      <c r="H8" s="19">
        <f t="shared" si="0"/>
        <v>14779700</v>
      </c>
      <c r="I8" s="8">
        <v>25225</v>
      </c>
      <c r="J8" s="8">
        <v>822713</v>
      </c>
      <c r="K8" s="8">
        <v>11272</v>
      </c>
      <c r="L8" s="8">
        <v>181568</v>
      </c>
      <c r="M8" s="7">
        <f t="shared" ref="M8:N48" si="1">SUM(G8,I8,K8)</f>
        <v>86749</v>
      </c>
      <c r="N8" s="7">
        <f t="shared" si="1"/>
        <v>15783981</v>
      </c>
      <c r="O8" s="8">
        <v>2541</v>
      </c>
      <c r="P8" s="8">
        <v>2134547</v>
      </c>
      <c r="Q8" s="8">
        <v>1262</v>
      </c>
      <c r="R8" s="8">
        <v>4033834</v>
      </c>
      <c r="S8" s="8">
        <v>1266</v>
      </c>
      <c r="T8" s="8">
        <v>216167</v>
      </c>
      <c r="U8" s="8">
        <v>0</v>
      </c>
      <c r="V8" s="8">
        <v>0</v>
      </c>
      <c r="W8" s="8">
        <v>0</v>
      </c>
      <c r="X8" s="8">
        <v>0</v>
      </c>
      <c r="Y8" s="7">
        <f t="shared" ref="Y8:Y52" si="2">SUM(O8+Q8+S8+U8+W8)</f>
        <v>5069</v>
      </c>
      <c r="Z8" s="7">
        <f t="shared" ref="Z8:Z52" si="3">SUM(P8+R8+T8+V8+X8)</f>
        <v>6384548</v>
      </c>
      <c r="AA8" s="12">
        <v>3</v>
      </c>
      <c r="AB8" s="12">
        <v>494592</v>
      </c>
      <c r="AC8" s="12">
        <v>1052</v>
      </c>
      <c r="AD8" s="12">
        <v>335144</v>
      </c>
      <c r="AE8" s="12">
        <v>1684</v>
      </c>
      <c r="AF8" s="12">
        <v>2049238</v>
      </c>
      <c r="AG8" s="12">
        <v>3</v>
      </c>
      <c r="AH8" s="12">
        <v>118272</v>
      </c>
      <c r="AI8" s="12">
        <v>11</v>
      </c>
      <c r="AJ8" s="12">
        <v>13616</v>
      </c>
      <c r="AK8" s="12">
        <v>20322</v>
      </c>
      <c r="AL8" s="12">
        <v>1290014</v>
      </c>
      <c r="AM8" s="20">
        <f t="shared" ref="AM8:AN52" si="4">SUM(M8,Y8,AA8,AC8,AE8,AG8,AI8,AK8)</f>
        <v>114893</v>
      </c>
      <c r="AN8" s="20">
        <f t="shared" ref="AN8:AN48" si="5">SUM(N8+Z8+AB8+AD8+AF8+AH8+AJ8+AL8)</f>
        <v>26469405</v>
      </c>
      <c r="AO8" s="12">
        <v>20526</v>
      </c>
      <c r="AP8" s="12">
        <v>7992703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48" si="6">SUM(AS8+AU8+AW8)</f>
        <v>0</v>
      </c>
      <c r="AZ8" s="7">
        <f t="shared" si="6"/>
        <v>0</v>
      </c>
      <c r="BA8" s="8">
        <v>5</v>
      </c>
      <c r="BB8" s="8">
        <v>12760</v>
      </c>
      <c r="BC8" s="8">
        <v>180</v>
      </c>
      <c r="BD8" s="8">
        <v>674616</v>
      </c>
      <c r="BE8" s="8">
        <v>6923</v>
      </c>
      <c r="BF8" s="8">
        <v>713455</v>
      </c>
      <c r="BG8" s="8">
        <v>8255</v>
      </c>
      <c r="BH8" s="8">
        <v>1395356</v>
      </c>
      <c r="BI8" s="7">
        <f t="shared" ref="BI8:BJ48" si="7">SUM(AQ8,AY8,BA8,BC8,BE8,BG8)</f>
        <v>15363</v>
      </c>
      <c r="BJ8" s="7">
        <f t="shared" si="7"/>
        <v>2796187</v>
      </c>
      <c r="BK8" s="7">
        <f t="shared" ref="BK8:BL48" si="8">SUM(AM8,BI8)</f>
        <v>130256</v>
      </c>
      <c r="BL8" s="7">
        <f t="shared" si="8"/>
        <v>29265592</v>
      </c>
    </row>
    <row r="9" spans="1:64" ht="20.25" x14ac:dyDescent="0.4">
      <c r="A9" s="14">
        <v>3</v>
      </c>
      <c r="B9" s="15" t="s">
        <v>45</v>
      </c>
      <c r="C9" s="8">
        <v>5450</v>
      </c>
      <c r="D9" s="8">
        <v>1290400</v>
      </c>
      <c r="E9" s="8">
        <v>3696</v>
      </c>
      <c r="F9" s="8">
        <v>1418300</v>
      </c>
      <c r="G9" s="19">
        <f t="shared" si="0"/>
        <v>9146</v>
      </c>
      <c r="H9" s="19">
        <f t="shared" si="0"/>
        <v>2708700</v>
      </c>
      <c r="I9" s="8">
        <v>4623</v>
      </c>
      <c r="J9" s="8">
        <v>150786</v>
      </c>
      <c r="K9" s="8">
        <v>2065</v>
      </c>
      <c r="L9" s="8">
        <v>33278</v>
      </c>
      <c r="M9" s="7">
        <f t="shared" si="1"/>
        <v>15834</v>
      </c>
      <c r="N9" s="7">
        <f t="shared" si="1"/>
        <v>2892764</v>
      </c>
      <c r="O9" s="8">
        <v>466</v>
      </c>
      <c r="P9" s="8">
        <v>932424</v>
      </c>
      <c r="Q9" s="8">
        <v>231</v>
      </c>
      <c r="R9" s="8">
        <v>784653</v>
      </c>
      <c r="S9" s="8">
        <v>231</v>
      </c>
      <c r="T9" s="8">
        <v>335048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928</v>
      </c>
      <c r="Z9" s="7">
        <f t="shared" si="3"/>
        <v>2052125</v>
      </c>
      <c r="AA9" s="12">
        <v>0</v>
      </c>
      <c r="AB9" s="12">
        <v>0</v>
      </c>
      <c r="AC9" s="12">
        <v>193</v>
      </c>
      <c r="AD9" s="12">
        <v>61425</v>
      </c>
      <c r="AE9" s="12">
        <v>309</v>
      </c>
      <c r="AF9" s="12">
        <v>375581</v>
      </c>
      <c r="AG9" s="12">
        <v>0</v>
      </c>
      <c r="AH9" s="12">
        <v>0</v>
      </c>
      <c r="AI9" s="12">
        <v>13</v>
      </c>
      <c r="AJ9" s="12">
        <v>5920</v>
      </c>
      <c r="AK9" s="12">
        <v>3717</v>
      </c>
      <c r="AL9" s="12">
        <v>236432</v>
      </c>
      <c r="AM9" s="20">
        <f t="shared" si="4"/>
        <v>20994</v>
      </c>
      <c r="AN9" s="20">
        <f t="shared" si="5"/>
        <v>5624247</v>
      </c>
      <c r="AO9" s="12">
        <v>3762</v>
      </c>
      <c r="AP9" s="12">
        <v>1464891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2</v>
      </c>
      <c r="BB9" s="8">
        <v>5104</v>
      </c>
      <c r="BC9" s="8">
        <v>33</v>
      </c>
      <c r="BD9" s="8">
        <v>123643</v>
      </c>
      <c r="BE9" s="8">
        <v>1269</v>
      </c>
      <c r="BF9" s="8">
        <v>130761</v>
      </c>
      <c r="BG9" s="8">
        <v>1513</v>
      </c>
      <c r="BH9" s="8">
        <v>255739</v>
      </c>
      <c r="BI9" s="7">
        <f t="shared" si="7"/>
        <v>2817</v>
      </c>
      <c r="BJ9" s="7">
        <f t="shared" si="7"/>
        <v>515247</v>
      </c>
      <c r="BK9" s="7">
        <f t="shared" si="8"/>
        <v>23811</v>
      </c>
      <c r="BL9" s="7">
        <f t="shared" si="8"/>
        <v>6139494</v>
      </c>
    </row>
    <row r="10" spans="1:64" ht="20.25" x14ac:dyDescent="0.4">
      <c r="A10" s="14">
        <v>4</v>
      </c>
      <c r="B10" s="15" t="s">
        <v>46</v>
      </c>
      <c r="C10" s="9">
        <v>1672</v>
      </c>
      <c r="D10" s="9">
        <v>395900</v>
      </c>
      <c r="E10" s="9">
        <v>1134</v>
      </c>
      <c r="F10" s="9">
        <v>435100</v>
      </c>
      <c r="G10" s="19">
        <f t="shared" si="0"/>
        <v>2806</v>
      </c>
      <c r="H10" s="19">
        <f t="shared" si="0"/>
        <v>831000</v>
      </c>
      <c r="I10" s="9">
        <v>1418</v>
      </c>
      <c r="J10" s="9">
        <v>46257</v>
      </c>
      <c r="K10" s="9">
        <v>634</v>
      </c>
      <c r="L10" s="9">
        <v>10209</v>
      </c>
      <c r="M10" s="7">
        <f t="shared" si="1"/>
        <v>4858</v>
      </c>
      <c r="N10" s="7">
        <f t="shared" si="1"/>
        <v>887466</v>
      </c>
      <c r="O10" s="9">
        <v>143</v>
      </c>
      <c r="P10" s="9">
        <v>411371</v>
      </c>
      <c r="Q10" s="9">
        <v>71</v>
      </c>
      <c r="R10" s="9">
        <v>423402</v>
      </c>
      <c r="S10" s="9">
        <v>71</v>
      </c>
      <c r="T10" s="9">
        <v>141031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285</v>
      </c>
      <c r="Z10" s="7">
        <f t="shared" si="3"/>
        <v>975804</v>
      </c>
      <c r="AA10" s="12">
        <v>0</v>
      </c>
      <c r="AB10" s="12">
        <v>0</v>
      </c>
      <c r="AC10" s="12">
        <v>59</v>
      </c>
      <c r="AD10" s="12">
        <v>18843</v>
      </c>
      <c r="AE10" s="12">
        <v>95</v>
      </c>
      <c r="AF10" s="12">
        <v>115218</v>
      </c>
      <c r="AG10" s="12">
        <v>0</v>
      </c>
      <c r="AH10" s="12">
        <v>0</v>
      </c>
      <c r="AI10" s="12">
        <v>2</v>
      </c>
      <c r="AJ10" s="12">
        <v>2368</v>
      </c>
      <c r="AK10" s="12">
        <v>1142</v>
      </c>
      <c r="AL10" s="12">
        <v>72531</v>
      </c>
      <c r="AM10" s="20">
        <f t="shared" si="4"/>
        <v>6441</v>
      </c>
      <c r="AN10" s="20">
        <f t="shared" si="5"/>
        <v>2072230</v>
      </c>
      <c r="AO10" s="12">
        <v>1154</v>
      </c>
      <c r="AP10" s="12">
        <v>449389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10</v>
      </c>
      <c r="BD10" s="9">
        <v>37930</v>
      </c>
      <c r="BE10" s="9">
        <v>389</v>
      </c>
      <c r="BF10" s="9">
        <v>40114</v>
      </c>
      <c r="BG10" s="9">
        <v>464</v>
      </c>
      <c r="BH10" s="9">
        <v>78454</v>
      </c>
      <c r="BI10" s="7">
        <f t="shared" si="7"/>
        <v>863</v>
      </c>
      <c r="BJ10" s="7">
        <f t="shared" si="7"/>
        <v>156498</v>
      </c>
      <c r="BK10" s="7">
        <f t="shared" si="8"/>
        <v>7304</v>
      </c>
      <c r="BL10" s="7">
        <f t="shared" si="8"/>
        <v>2228728</v>
      </c>
    </row>
    <row r="11" spans="1:64" ht="20.25" x14ac:dyDescent="0.4">
      <c r="A11" s="14">
        <v>5</v>
      </c>
      <c r="B11" s="15" t="s">
        <v>47</v>
      </c>
      <c r="C11" s="8">
        <v>1466</v>
      </c>
      <c r="D11" s="8">
        <v>347000</v>
      </c>
      <c r="E11" s="8">
        <v>993</v>
      </c>
      <c r="F11" s="8">
        <v>381400</v>
      </c>
      <c r="G11" s="19">
        <f t="shared" si="0"/>
        <v>2459</v>
      </c>
      <c r="H11" s="19">
        <f t="shared" si="0"/>
        <v>728400</v>
      </c>
      <c r="I11" s="8">
        <v>1243</v>
      </c>
      <c r="J11" s="8">
        <v>40550</v>
      </c>
      <c r="K11" s="8">
        <v>556</v>
      </c>
      <c r="L11" s="8">
        <v>8949</v>
      </c>
      <c r="M11" s="7">
        <f t="shared" si="1"/>
        <v>4258</v>
      </c>
      <c r="N11" s="7">
        <f t="shared" si="1"/>
        <v>777899</v>
      </c>
      <c r="O11" s="8">
        <v>125</v>
      </c>
      <c r="P11" s="8">
        <v>523910</v>
      </c>
      <c r="Q11" s="8">
        <v>62</v>
      </c>
      <c r="R11" s="8">
        <v>479526</v>
      </c>
      <c r="S11" s="8">
        <v>62</v>
      </c>
      <c r="T11" s="8">
        <v>156364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249</v>
      </c>
      <c r="Z11" s="7">
        <f t="shared" si="3"/>
        <v>1159800</v>
      </c>
      <c r="AA11" s="12">
        <v>0</v>
      </c>
      <c r="AB11" s="12">
        <v>0</v>
      </c>
      <c r="AC11" s="12">
        <v>52</v>
      </c>
      <c r="AD11" s="12">
        <v>16519</v>
      </c>
      <c r="AE11" s="12">
        <v>83</v>
      </c>
      <c r="AF11" s="12">
        <v>101003</v>
      </c>
      <c r="AG11" s="12">
        <v>0</v>
      </c>
      <c r="AH11" s="12">
        <v>0</v>
      </c>
      <c r="AI11" s="12">
        <v>0</v>
      </c>
      <c r="AJ11" s="12">
        <v>0</v>
      </c>
      <c r="AK11" s="12">
        <v>1003</v>
      </c>
      <c r="AL11" s="12">
        <v>63582</v>
      </c>
      <c r="AM11" s="20">
        <f t="shared" si="4"/>
        <v>5645</v>
      </c>
      <c r="AN11" s="20">
        <f t="shared" si="5"/>
        <v>2118803</v>
      </c>
      <c r="AO11" s="12">
        <v>1012</v>
      </c>
      <c r="AP11" s="12">
        <v>393945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9</v>
      </c>
      <c r="BD11" s="8">
        <v>33251</v>
      </c>
      <c r="BE11" s="8">
        <v>341</v>
      </c>
      <c r="BF11" s="8">
        <v>35165</v>
      </c>
      <c r="BG11" s="8">
        <v>407</v>
      </c>
      <c r="BH11" s="8">
        <v>68774</v>
      </c>
      <c r="BI11" s="7">
        <f t="shared" si="7"/>
        <v>757</v>
      </c>
      <c r="BJ11" s="7">
        <f t="shared" si="7"/>
        <v>137190</v>
      </c>
      <c r="BK11" s="7">
        <f t="shared" si="8"/>
        <v>6402</v>
      </c>
      <c r="BL11" s="7">
        <f t="shared" si="8"/>
        <v>2255993</v>
      </c>
    </row>
    <row r="12" spans="1:64" ht="20.25" x14ac:dyDescent="0.4">
      <c r="A12" s="14">
        <v>6</v>
      </c>
      <c r="B12" s="15" t="s">
        <v>48</v>
      </c>
      <c r="C12" s="8">
        <v>521</v>
      </c>
      <c r="D12" s="8">
        <v>123500</v>
      </c>
      <c r="E12" s="8">
        <v>353</v>
      </c>
      <c r="F12" s="8">
        <v>135600</v>
      </c>
      <c r="G12" s="19">
        <f t="shared" si="0"/>
        <v>874</v>
      </c>
      <c r="H12" s="19">
        <f t="shared" si="0"/>
        <v>259100</v>
      </c>
      <c r="I12" s="8">
        <v>442</v>
      </c>
      <c r="J12" s="8">
        <v>14418</v>
      </c>
      <c r="K12" s="8">
        <v>198</v>
      </c>
      <c r="L12" s="8">
        <v>3182</v>
      </c>
      <c r="M12" s="7">
        <f t="shared" si="1"/>
        <v>1514</v>
      </c>
      <c r="N12" s="7">
        <f t="shared" si="1"/>
        <v>276700</v>
      </c>
      <c r="O12" s="8">
        <v>45</v>
      </c>
      <c r="P12" s="8">
        <v>44076</v>
      </c>
      <c r="Q12" s="8">
        <v>22</v>
      </c>
      <c r="R12" s="8">
        <v>47830</v>
      </c>
      <c r="S12" s="8">
        <v>22</v>
      </c>
      <c r="T12" s="8">
        <v>18294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89</v>
      </c>
      <c r="Z12" s="7">
        <f t="shared" si="3"/>
        <v>110200</v>
      </c>
      <c r="AA12" s="12">
        <v>0</v>
      </c>
      <c r="AB12" s="12">
        <v>0</v>
      </c>
      <c r="AC12" s="12">
        <v>18</v>
      </c>
      <c r="AD12" s="12">
        <v>5873</v>
      </c>
      <c r="AE12" s="12">
        <v>30</v>
      </c>
      <c r="AF12" s="12">
        <v>35912</v>
      </c>
      <c r="AG12" s="12">
        <v>0</v>
      </c>
      <c r="AH12" s="12">
        <v>0</v>
      </c>
      <c r="AI12" s="12">
        <v>2</v>
      </c>
      <c r="AJ12" s="12">
        <v>1184</v>
      </c>
      <c r="AK12" s="12">
        <v>356</v>
      </c>
      <c r="AL12" s="12">
        <v>22607</v>
      </c>
      <c r="AM12" s="20">
        <f t="shared" si="4"/>
        <v>2009</v>
      </c>
      <c r="AN12" s="20">
        <f t="shared" si="5"/>
        <v>452476</v>
      </c>
      <c r="AO12" s="12">
        <v>360</v>
      </c>
      <c r="AP12" s="12">
        <v>140069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3</v>
      </c>
      <c r="BD12" s="8">
        <v>11822</v>
      </c>
      <c r="BE12" s="8">
        <v>121</v>
      </c>
      <c r="BF12" s="8">
        <v>12503</v>
      </c>
      <c r="BG12" s="8">
        <v>145</v>
      </c>
      <c r="BH12" s="8">
        <v>24453</v>
      </c>
      <c r="BI12" s="7">
        <f t="shared" si="7"/>
        <v>269</v>
      </c>
      <c r="BJ12" s="7">
        <f t="shared" si="7"/>
        <v>48778</v>
      </c>
      <c r="BK12" s="7">
        <f t="shared" si="8"/>
        <v>2278</v>
      </c>
      <c r="BL12" s="7">
        <f t="shared" si="8"/>
        <v>501254</v>
      </c>
    </row>
    <row r="13" spans="1:64" ht="20.25" x14ac:dyDescent="0.4">
      <c r="A13" s="14">
        <v>7</v>
      </c>
      <c r="B13" s="15" t="s">
        <v>49</v>
      </c>
      <c r="C13" s="8">
        <v>293</v>
      </c>
      <c r="D13" s="8">
        <v>69400</v>
      </c>
      <c r="E13" s="8">
        <v>199</v>
      </c>
      <c r="F13" s="8">
        <v>76300</v>
      </c>
      <c r="G13" s="19">
        <f t="shared" si="0"/>
        <v>492</v>
      </c>
      <c r="H13" s="19">
        <f t="shared" si="0"/>
        <v>145700</v>
      </c>
      <c r="I13" s="8">
        <v>249</v>
      </c>
      <c r="J13" s="8">
        <v>8110</v>
      </c>
      <c r="K13" s="8">
        <v>111</v>
      </c>
      <c r="L13" s="8">
        <v>1790</v>
      </c>
      <c r="M13" s="7">
        <f t="shared" si="1"/>
        <v>852</v>
      </c>
      <c r="N13" s="7">
        <f t="shared" si="1"/>
        <v>155600</v>
      </c>
      <c r="O13" s="8">
        <v>25</v>
      </c>
      <c r="P13" s="8">
        <v>24402</v>
      </c>
      <c r="Q13" s="8">
        <v>12</v>
      </c>
      <c r="R13" s="8">
        <v>27305</v>
      </c>
      <c r="S13" s="8">
        <v>12</v>
      </c>
      <c r="T13" s="8">
        <v>10293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49</v>
      </c>
      <c r="Z13" s="7">
        <f t="shared" si="3"/>
        <v>62000</v>
      </c>
      <c r="AA13" s="12">
        <v>0</v>
      </c>
      <c r="AB13" s="12">
        <v>0</v>
      </c>
      <c r="AC13" s="12">
        <v>10</v>
      </c>
      <c r="AD13" s="12">
        <v>3304</v>
      </c>
      <c r="AE13" s="12">
        <v>17</v>
      </c>
      <c r="AF13" s="12">
        <v>20201</v>
      </c>
      <c r="AG13" s="12">
        <v>0</v>
      </c>
      <c r="AH13" s="12">
        <v>0</v>
      </c>
      <c r="AI13" s="12">
        <v>0</v>
      </c>
      <c r="AJ13" s="12">
        <v>0</v>
      </c>
      <c r="AK13" s="12">
        <v>201</v>
      </c>
      <c r="AL13" s="12">
        <v>12716</v>
      </c>
      <c r="AM13" s="20">
        <f t="shared" si="4"/>
        <v>1129</v>
      </c>
      <c r="AN13" s="20">
        <f t="shared" si="5"/>
        <v>253821</v>
      </c>
      <c r="AO13" s="12">
        <v>202</v>
      </c>
      <c r="AP13" s="12">
        <v>78789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2</v>
      </c>
      <c r="BD13" s="8">
        <v>6650</v>
      </c>
      <c r="BE13" s="8">
        <v>68</v>
      </c>
      <c r="BF13" s="8">
        <v>7033</v>
      </c>
      <c r="BG13" s="8">
        <v>81</v>
      </c>
      <c r="BH13" s="8">
        <v>13755</v>
      </c>
      <c r="BI13" s="7">
        <f t="shared" si="7"/>
        <v>151</v>
      </c>
      <c r="BJ13" s="7">
        <f t="shared" si="7"/>
        <v>27438</v>
      </c>
      <c r="BK13" s="7">
        <f t="shared" si="8"/>
        <v>1280</v>
      </c>
      <c r="BL13" s="7">
        <f t="shared" si="8"/>
        <v>281259</v>
      </c>
    </row>
    <row r="14" spans="1:64" ht="20.25" x14ac:dyDescent="0.4">
      <c r="A14" s="14">
        <v>8</v>
      </c>
      <c r="B14" s="15" t="s">
        <v>50</v>
      </c>
      <c r="C14" s="8">
        <v>2563</v>
      </c>
      <c r="D14" s="8">
        <v>606700</v>
      </c>
      <c r="E14" s="8">
        <v>1737</v>
      </c>
      <c r="F14" s="8">
        <v>666800</v>
      </c>
      <c r="G14" s="19">
        <f t="shared" si="0"/>
        <v>4300</v>
      </c>
      <c r="H14" s="19">
        <f t="shared" si="0"/>
        <v>1273500</v>
      </c>
      <c r="I14" s="8">
        <v>2174</v>
      </c>
      <c r="J14" s="8">
        <v>70887</v>
      </c>
      <c r="K14" s="8">
        <v>971</v>
      </c>
      <c r="L14" s="8">
        <v>15645</v>
      </c>
      <c r="M14" s="7">
        <f t="shared" si="1"/>
        <v>7445</v>
      </c>
      <c r="N14" s="7">
        <f t="shared" si="1"/>
        <v>1360032</v>
      </c>
      <c r="O14" s="8">
        <v>219</v>
      </c>
      <c r="P14" s="8">
        <v>221073</v>
      </c>
      <c r="Q14" s="8">
        <v>109</v>
      </c>
      <c r="R14" s="8">
        <v>230005</v>
      </c>
      <c r="S14" s="8">
        <v>109</v>
      </c>
      <c r="T14" s="8">
        <v>50522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437</v>
      </c>
      <c r="Z14" s="7">
        <f t="shared" si="3"/>
        <v>501600</v>
      </c>
      <c r="AA14" s="12">
        <v>0</v>
      </c>
      <c r="AB14" s="12">
        <v>0</v>
      </c>
      <c r="AC14" s="12">
        <v>91</v>
      </c>
      <c r="AD14" s="12">
        <v>28877</v>
      </c>
      <c r="AE14" s="12">
        <v>145</v>
      </c>
      <c r="AF14" s="12">
        <v>176568</v>
      </c>
      <c r="AG14" s="12">
        <v>0</v>
      </c>
      <c r="AH14" s="12">
        <v>0</v>
      </c>
      <c r="AI14" s="12">
        <v>3</v>
      </c>
      <c r="AJ14" s="12">
        <v>1776</v>
      </c>
      <c r="AK14" s="12">
        <v>1750</v>
      </c>
      <c r="AL14" s="12">
        <v>111052</v>
      </c>
      <c r="AM14" s="20">
        <f t="shared" si="4"/>
        <v>9871</v>
      </c>
      <c r="AN14" s="20">
        <f t="shared" si="5"/>
        <v>2179905</v>
      </c>
      <c r="AO14" s="12">
        <v>1768</v>
      </c>
      <c r="AP14" s="12">
        <v>688674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15</v>
      </c>
      <c r="BD14" s="8">
        <v>58127</v>
      </c>
      <c r="BE14" s="8">
        <v>597</v>
      </c>
      <c r="BF14" s="8">
        <v>61473</v>
      </c>
      <c r="BG14" s="8">
        <v>711</v>
      </c>
      <c r="BH14" s="8">
        <v>120227</v>
      </c>
      <c r="BI14" s="7">
        <f t="shared" si="7"/>
        <v>1323</v>
      </c>
      <c r="BJ14" s="7">
        <f t="shared" si="7"/>
        <v>239827</v>
      </c>
      <c r="BK14" s="7">
        <f t="shared" si="8"/>
        <v>11194</v>
      </c>
      <c r="BL14" s="7">
        <f t="shared" si="8"/>
        <v>2419732</v>
      </c>
    </row>
    <row r="15" spans="1:64" ht="20.25" x14ac:dyDescent="0.4">
      <c r="A15" s="14">
        <v>9</v>
      </c>
      <c r="B15" s="15" t="s">
        <v>51</v>
      </c>
      <c r="C15" s="8">
        <v>282</v>
      </c>
      <c r="D15" s="8">
        <v>66800</v>
      </c>
      <c r="E15" s="8">
        <v>192</v>
      </c>
      <c r="F15" s="8">
        <v>73500</v>
      </c>
      <c r="G15" s="19">
        <f t="shared" si="0"/>
        <v>474</v>
      </c>
      <c r="H15" s="19">
        <f t="shared" si="0"/>
        <v>140300</v>
      </c>
      <c r="I15" s="8">
        <v>239</v>
      </c>
      <c r="J15" s="8">
        <v>7810</v>
      </c>
      <c r="K15" s="8">
        <v>107</v>
      </c>
      <c r="L15" s="8">
        <v>1724</v>
      </c>
      <c r="M15" s="7">
        <f t="shared" si="1"/>
        <v>820</v>
      </c>
      <c r="N15" s="7">
        <f t="shared" si="1"/>
        <v>149834</v>
      </c>
      <c r="O15" s="8">
        <v>24</v>
      </c>
      <c r="P15" s="8">
        <v>28903</v>
      </c>
      <c r="Q15" s="8">
        <v>12</v>
      </c>
      <c r="R15" s="8">
        <v>22930</v>
      </c>
      <c r="S15" s="8">
        <v>12</v>
      </c>
      <c r="T15" s="8">
        <v>7867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48</v>
      </c>
      <c r="Z15" s="7">
        <f t="shared" si="3"/>
        <v>59700</v>
      </c>
      <c r="AA15" s="12">
        <v>0</v>
      </c>
      <c r="AB15" s="12">
        <v>0</v>
      </c>
      <c r="AC15" s="12">
        <v>10</v>
      </c>
      <c r="AD15" s="12">
        <v>3181</v>
      </c>
      <c r="AE15" s="12">
        <v>16</v>
      </c>
      <c r="AF15" s="12">
        <v>19452</v>
      </c>
      <c r="AG15" s="12">
        <v>0</v>
      </c>
      <c r="AH15" s="12">
        <v>0</v>
      </c>
      <c r="AI15" s="12">
        <v>0</v>
      </c>
      <c r="AJ15" s="12">
        <v>0</v>
      </c>
      <c r="AK15" s="12">
        <v>193</v>
      </c>
      <c r="AL15" s="12">
        <v>12245</v>
      </c>
      <c r="AM15" s="20">
        <f t="shared" si="4"/>
        <v>1087</v>
      </c>
      <c r="AN15" s="20">
        <f t="shared" si="5"/>
        <v>244412</v>
      </c>
      <c r="AO15" s="12">
        <v>195</v>
      </c>
      <c r="AP15" s="12">
        <v>75871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2</v>
      </c>
      <c r="BD15" s="8">
        <v>6404</v>
      </c>
      <c r="BE15" s="8">
        <v>66</v>
      </c>
      <c r="BF15" s="8">
        <v>6772</v>
      </c>
      <c r="BG15" s="8">
        <v>78</v>
      </c>
      <c r="BH15" s="8">
        <v>13245</v>
      </c>
      <c r="BI15" s="7">
        <f t="shared" si="7"/>
        <v>146</v>
      </c>
      <c r="BJ15" s="7">
        <f t="shared" si="7"/>
        <v>26421</v>
      </c>
      <c r="BK15" s="7">
        <f t="shared" si="8"/>
        <v>1233</v>
      </c>
      <c r="BL15" s="7">
        <f t="shared" si="8"/>
        <v>270833</v>
      </c>
    </row>
    <row r="16" spans="1:64" ht="20.25" x14ac:dyDescent="0.4">
      <c r="A16" s="14">
        <v>10</v>
      </c>
      <c r="B16" s="15" t="s">
        <v>52</v>
      </c>
      <c r="C16" s="8">
        <v>749</v>
      </c>
      <c r="D16" s="8">
        <v>177400</v>
      </c>
      <c r="E16" s="8">
        <v>508</v>
      </c>
      <c r="F16" s="8">
        <v>195000</v>
      </c>
      <c r="G16" s="19">
        <f t="shared" si="0"/>
        <v>1257</v>
      </c>
      <c r="H16" s="19">
        <f t="shared" si="0"/>
        <v>372400</v>
      </c>
      <c r="I16" s="8">
        <v>636</v>
      </c>
      <c r="J16" s="8">
        <v>20725</v>
      </c>
      <c r="K16" s="8">
        <v>284</v>
      </c>
      <c r="L16" s="8">
        <v>4574</v>
      </c>
      <c r="M16" s="7">
        <f t="shared" si="1"/>
        <v>2177</v>
      </c>
      <c r="N16" s="7">
        <f t="shared" si="1"/>
        <v>397699</v>
      </c>
      <c r="O16" s="8">
        <v>64</v>
      </c>
      <c r="P16" s="8">
        <v>64991</v>
      </c>
      <c r="Q16" s="8">
        <v>32</v>
      </c>
      <c r="R16" s="8">
        <v>67901</v>
      </c>
      <c r="S16" s="8">
        <v>32</v>
      </c>
      <c r="T16" s="8">
        <v>25506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128</v>
      </c>
      <c r="Z16" s="7">
        <f t="shared" si="3"/>
        <v>158398</v>
      </c>
      <c r="AA16" s="12">
        <v>0</v>
      </c>
      <c r="AB16" s="12">
        <v>0</v>
      </c>
      <c r="AC16" s="12">
        <v>26</v>
      </c>
      <c r="AD16" s="12">
        <v>8443</v>
      </c>
      <c r="AE16" s="12">
        <v>43</v>
      </c>
      <c r="AF16" s="12">
        <v>51623</v>
      </c>
      <c r="AG16" s="12">
        <v>0</v>
      </c>
      <c r="AH16" s="12">
        <v>0</v>
      </c>
      <c r="AI16" s="12">
        <v>3</v>
      </c>
      <c r="AJ16" s="12">
        <v>2368</v>
      </c>
      <c r="AK16" s="12">
        <v>510</v>
      </c>
      <c r="AL16" s="12">
        <v>32498</v>
      </c>
      <c r="AM16" s="20">
        <f t="shared" si="4"/>
        <v>2887</v>
      </c>
      <c r="AN16" s="20">
        <f t="shared" si="5"/>
        <v>651029</v>
      </c>
      <c r="AO16" s="12">
        <v>517</v>
      </c>
      <c r="AP16" s="12">
        <v>201350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5</v>
      </c>
      <c r="BD16" s="8">
        <v>16994</v>
      </c>
      <c r="BE16" s="8">
        <v>174</v>
      </c>
      <c r="BF16" s="8">
        <v>17974</v>
      </c>
      <c r="BG16" s="8">
        <v>208</v>
      </c>
      <c r="BH16" s="8">
        <v>35152</v>
      </c>
      <c r="BI16" s="7">
        <f t="shared" si="7"/>
        <v>387</v>
      </c>
      <c r="BJ16" s="7">
        <f t="shared" si="7"/>
        <v>70120</v>
      </c>
      <c r="BK16" s="7">
        <f t="shared" si="8"/>
        <v>3274</v>
      </c>
      <c r="BL16" s="7">
        <f t="shared" si="8"/>
        <v>721149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206</v>
      </c>
      <c r="D18" s="8">
        <v>48800</v>
      </c>
      <c r="E18" s="8">
        <v>140</v>
      </c>
      <c r="F18" s="8">
        <v>53700</v>
      </c>
      <c r="G18" s="19">
        <f t="shared" si="0"/>
        <v>346</v>
      </c>
      <c r="H18" s="19">
        <f t="shared" si="0"/>
        <v>102500</v>
      </c>
      <c r="I18" s="8">
        <v>175</v>
      </c>
      <c r="J18" s="8">
        <v>5707</v>
      </c>
      <c r="K18" s="8">
        <v>78</v>
      </c>
      <c r="L18" s="8">
        <v>1260</v>
      </c>
      <c r="M18" s="7">
        <f t="shared" si="1"/>
        <v>599</v>
      </c>
      <c r="N18" s="7">
        <f t="shared" si="1"/>
        <v>109467</v>
      </c>
      <c r="O18" s="8">
        <v>18</v>
      </c>
      <c r="P18" s="8">
        <v>17716</v>
      </c>
      <c r="Q18" s="8">
        <v>9</v>
      </c>
      <c r="R18" s="8">
        <v>15904</v>
      </c>
      <c r="S18" s="8">
        <v>9</v>
      </c>
      <c r="T18" s="8">
        <v>9980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36</v>
      </c>
      <c r="Z18" s="7">
        <f t="shared" si="3"/>
        <v>43600</v>
      </c>
      <c r="AA18" s="12">
        <v>0</v>
      </c>
      <c r="AB18" s="12">
        <v>0</v>
      </c>
      <c r="AC18" s="12">
        <v>7</v>
      </c>
      <c r="AD18" s="12">
        <v>2325</v>
      </c>
      <c r="AE18" s="12">
        <v>12</v>
      </c>
      <c r="AF18" s="12">
        <v>14215</v>
      </c>
      <c r="AG18" s="12">
        <v>0</v>
      </c>
      <c r="AH18" s="12">
        <v>0</v>
      </c>
      <c r="AI18" s="12">
        <v>0</v>
      </c>
      <c r="AJ18" s="12">
        <v>0</v>
      </c>
      <c r="AK18" s="12">
        <v>140</v>
      </c>
      <c r="AL18" s="12">
        <v>8949</v>
      </c>
      <c r="AM18" s="20">
        <f t="shared" si="4"/>
        <v>794</v>
      </c>
      <c r="AN18" s="20">
        <f t="shared" si="5"/>
        <v>178556</v>
      </c>
      <c r="AO18" s="12">
        <v>142</v>
      </c>
      <c r="AP18" s="12">
        <v>55444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1</v>
      </c>
      <c r="BD18" s="8">
        <v>4680</v>
      </c>
      <c r="BE18" s="8">
        <v>48</v>
      </c>
      <c r="BF18" s="8">
        <v>4949</v>
      </c>
      <c r="BG18" s="8">
        <v>57</v>
      </c>
      <c r="BH18" s="8">
        <v>9679</v>
      </c>
      <c r="BI18" s="7">
        <f t="shared" si="7"/>
        <v>106</v>
      </c>
      <c r="BJ18" s="7">
        <f t="shared" si="7"/>
        <v>19308</v>
      </c>
      <c r="BK18" s="7">
        <f t="shared" si="8"/>
        <v>900</v>
      </c>
      <c r="BL18" s="7">
        <f t="shared" si="8"/>
        <v>197864</v>
      </c>
    </row>
    <row r="19" spans="1:64" ht="20.25" x14ac:dyDescent="0.4">
      <c r="A19" s="14">
        <v>13</v>
      </c>
      <c r="B19" s="15" t="s">
        <v>55</v>
      </c>
      <c r="C19" s="8">
        <v>1151</v>
      </c>
      <c r="D19" s="8">
        <v>272500</v>
      </c>
      <c r="E19" s="8">
        <v>780</v>
      </c>
      <c r="F19" s="8">
        <v>299500</v>
      </c>
      <c r="G19" s="19">
        <f t="shared" si="0"/>
        <v>1931</v>
      </c>
      <c r="H19" s="19">
        <f t="shared" si="0"/>
        <v>572000</v>
      </c>
      <c r="I19" s="8">
        <v>976</v>
      </c>
      <c r="J19" s="8">
        <v>31839</v>
      </c>
      <c r="K19" s="8">
        <v>436</v>
      </c>
      <c r="L19" s="8">
        <v>7027</v>
      </c>
      <c r="M19" s="7">
        <f t="shared" si="1"/>
        <v>3343</v>
      </c>
      <c r="N19" s="7">
        <f t="shared" si="1"/>
        <v>610866</v>
      </c>
      <c r="O19" s="8">
        <v>98</v>
      </c>
      <c r="P19" s="8">
        <v>85155</v>
      </c>
      <c r="Q19" s="8">
        <v>49</v>
      </c>
      <c r="R19" s="8">
        <v>85155</v>
      </c>
      <c r="S19" s="8">
        <v>49</v>
      </c>
      <c r="T19" s="8">
        <v>72990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196</v>
      </c>
      <c r="Z19" s="7">
        <f t="shared" si="3"/>
        <v>243300</v>
      </c>
      <c r="AA19" s="12">
        <v>0</v>
      </c>
      <c r="AB19" s="12">
        <v>0</v>
      </c>
      <c r="AC19" s="12">
        <v>41</v>
      </c>
      <c r="AD19" s="12">
        <v>12970</v>
      </c>
      <c r="AE19" s="12">
        <v>65</v>
      </c>
      <c r="AF19" s="12">
        <v>79306</v>
      </c>
      <c r="AG19" s="12">
        <v>0</v>
      </c>
      <c r="AH19" s="12">
        <v>0</v>
      </c>
      <c r="AI19" s="12">
        <v>0</v>
      </c>
      <c r="AJ19" s="12">
        <v>0</v>
      </c>
      <c r="AK19" s="12">
        <v>787</v>
      </c>
      <c r="AL19" s="12">
        <v>49924</v>
      </c>
      <c r="AM19" s="20">
        <f t="shared" si="4"/>
        <v>4432</v>
      </c>
      <c r="AN19" s="20">
        <f t="shared" si="5"/>
        <v>996366</v>
      </c>
      <c r="AO19" s="12">
        <v>794</v>
      </c>
      <c r="AP19" s="12">
        <v>309320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7</v>
      </c>
      <c r="BD19" s="8">
        <v>26108</v>
      </c>
      <c r="BE19" s="8">
        <v>268</v>
      </c>
      <c r="BF19" s="8">
        <v>27611</v>
      </c>
      <c r="BG19" s="8">
        <v>319</v>
      </c>
      <c r="BH19" s="8">
        <v>54001</v>
      </c>
      <c r="BI19" s="7">
        <f t="shared" si="7"/>
        <v>594</v>
      </c>
      <c r="BJ19" s="7">
        <f t="shared" si="7"/>
        <v>107720</v>
      </c>
      <c r="BK19" s="7">
        <f t="shared" si="8"/>
        <v>5026</v>
      </c>
      <c r="BL19" s="7">
        <f t="shared" si="8"/>
        <v>1104086</v>
      </c>
    </row>
    <row r="20" spans="1:64" ht="20.25" x14ac:dyDescent="0.4">
      <c r="A20" s="14">
        <v>14</v>
      </c>
      <c r="B20" s="15" t="s">
        <v>56</v>
      </c>
      <c r="C20" s="8">
        <v>3952</v>
      </c>
      <c r="D20" s="8">
        <v>935700</v>
      </c>
      <c r="E20" s="8">
        <v>2679</v>
      </c>
      <c r="F20" s="8">
        <v>1028500</v>
      </c>
      <c r="G20" s="19">
        <f t="shared" si="0"/>
        <v>6631</v>
      </c>
      <c r="H20" s="19">
        <f t="shared" si="0"/>
        <v>1964200</v>
      </c>
      <c r="I20" s="8">
        <v>3352</v>
      </c>
      <c r="J20" s="8">
        <v>109335</v>
      </c>
      <c r="K20" s="8">
        <v>1498</v>
      </c>
      <c r="L20" s="8">
        <v>24130</v>
      </c>
      <c r="M20" s="7">
        <f t="shared" si="1"/>
        <v>11481</v>
      </c>
      <c r="N20" s="7">
        <f t="shared" si="1"/>
        <v>2097665</v>
      </c>
      <c r="O20" s="8">
        <v>338</v>
      </c>
      <c r="P20" s="8">
        <v>339465</v>
      </c>
      <c r="Q20" s="8">
        <v>168</v>
      </c>
      <c r="R20" s="8">
        <v>367927</v>
      </c>
      <c r="S20" s="8">
        <v>168</v>
      </c>
      <c r="T20" s="8">
        <v>68008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674</v>
      </c>
      <c r="Z20" s="7">
        <f t="shared" si="3"/>
        <v>775400</v>
      </c>
      <c r="AA20" s="12">
        <v>0</v>
      </c>
      <c r="AB20" s="12">
        <v>0</v>
      </c>
      <c r="AC20" s="12">
        <v>140</v>
      </c>
      <c r="AD20" s="12">
        <v>44539</v>
      </c>
      <c r="AE20" s="12">
        <v>224</v>
      </c>
      <c r="AF20" s="12">
        <v>272334</v>
      </c>
      <c r="AG20" s="12">
        <v>0</v>
      </c>
      <c r="AH20" s="12">
        <v>0</v>
      </c>
      <c r="AI20" s="12">
        <v>4</v>
      </c>
      <c r="AJ20" s="12">
        <v>3552</v>
      </c>
      <c r="AK20" s="12">
        <v>2694</v>
      </c>
      <c r="AL20" s="12">
        <v>171437</v>
      </c>
      <c r="AM20" s="20">
        <f t="shared" si="4"/>
        <v>15217</v>
      </c>
      <c r="AN20" s="20">
        <f t="shared" si="5"/>
        <v>3364927</v>
      </c>
      <c r="AO20" s="12">
        <v>2728</v>
      </c>
      <c r="AP20" s="12">
        <v>1062192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24</v>
      </c>
      <c r="BD20" s="8">
        <v>89653</v>
      </c>
      <c r="BE20" s="8">
        <v>920</v>
      </c>
      <c r="BF20" s="8">
        <v>94815</v>
      </c>
      <c r="BG20" s="8">
        <v>1097</v>
      </c>
      <c r="BH20" s="8">
        <v>185436</v>
      </c>
      <c r="BI20" s="7">
        <f t="shared" si="7"/>
        <v>2041</v>
      </c>
      <c r="BJ20" s="7">
        <f t="shared" si="7"/>
        <v>369904</v>
      </c>
      <c r="BK20" s="7">
        <f t="shared" si="8"/>
        <v>17258</v>
      </c>
      <c r="BL20" s="7">
        <f t="shared" si="8"/>
        <v>3734831</v>
      </c>
    </row>
    <row r="21" spans="1:64" ht="20.25" x14ac:dyDescent="0.4">
      <c r="A21" s="14">
        <v>15</v>
      </c>
      <c r="B21" s="15" t="s">
        <v>57</v>
      </c>
      <c r="C21" s="8">
        <v>1411</v>
      </c>
      <c r="D21" s="8">
        <v>334200</v>
      </c>
      <c r="E21" s="8">
        <v>957</v>
      </c>
      <c r="F21" s="8">
        <v>367300</v>
      </c>
      <c r="G21" s="19">
        <f t="shared" si="0"/>
        <v>2368</v>
      </c>
      <c r="H21" s="19">
        <f t="shared" si="0"/>
        <v>701500</v>
      </c>
      <c r="I21" s="8">
        <v>1197</v>
      </c>
      <c r="J21" s="8">
        <v>39048</v>
      </c>
      <c r="K21" s="8">
        <v>535</v>
      </c>
      <c r="L21" s="8">
        <v>8618</v>
      </c>
      <c r="M21" s="7">
        <f t="shared" si="1"/>
        <v>4100</v>
      </c>
      <c r="N21" s="7">
        <f t="shared" si="1"/>
        <v>749166</v>
      </c>
      <c r="O21" s="8">
        <v>121</v>
      </c>
      <c r="P21" s="8">
        <v>121255</v>
      </c>
      <c r="Q21" s="8">
        <v>60</v>
      </c>
      <c r="R21" s="8">
        <v>131420</v>
      </c>
      <c r="S21" s="8">
        <v>60</v>
      </c>
      <c r="T21" s="8">
        <v>45725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241</v>
      </c>
      <c r="Z21" s="7">
        <f t="shared" si="3"/>
        <v>298400</v>
      </c>
      <c r="AA21" s="12">
        <v>0</v>
      </c>
      <c r="AB21" s="12">
        <v>0</v>
      </c>
      <c r="AC21" s="12">
        <v>50</v>
      </c>
      <c r="AD21" s="12">
        <v>15907</v>
      </c>
      <c r="AE21" s="12">
        <v>80</v>
      </c>
      <c r="AF21" s="12">
        <v>97262</v>
      </c>
      <c r="AG21" s="12">
        <v>0</v>
      </c>
      <c r="AH21" s="12">
        <v>0</v>
      </c>
      <c r="AI21" s="12">
        <v>0</v>
      </c>
      <c r="AJ21" s="12">
        <v>0</v>
      </c>
      <c r="AK21" s="12">
        <v>965</v>
      </c>
      <c r="AL21" s="12">
        <v>61227</v>
      </c>
      <c r="AM21" s="20">
        <f t="shared" si="4"/>
        <v>5436</v>
      </c>
      <c r="AN21" s="20">
        <f t="shared" si="5"/>
        <v>1221962</v>
      </c>
      <c r="AO21" s="12">
        <v>974</v>
      </c>
      <c r="AP21" s="12">
        <v>379354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9</v>
      </c>
      <c r="BD21" s="8">
        <v>32019</v>
      </c>
      <c r="BE21" s="8">
        <v>329</v>
      </c>
      <c r="BF21" s="8">
        <v>33862</v>
      </c>
      <c r="BG21" s="8">
        <v>392</v>
      </c>
      <c r="BH21" s="8">
        <v>66227</v>
      </c>
      <c r="BI21" s="7">
        <f t="shared" si="7"/>
        <v>730</v>
      </c>
      <c r="BJ21" s="7">
        <f t="shared" si="7"/>
        <v>132108</v>
      </c>
      <c r="BK21" s="7">
        <f t="shared" si="8"/>
        <v>6166</v>
      </c>
      <c r="BL21" s="7">
        <f t="shared" si="8"/>
        <v>1354070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141</v>
      </c>
      <c r="D23" s="8">
        <v>33400</v>
      </c>
      <c r="E23" s="8">
        <v>96</v>
      </c>
      <c r="F23" s="8">
        <v>36700</v>
      </c>
      <c r="G23" s="19">
        <f t="shared" si="0"/>
        <v>237</v>
      </c>
      <c r="H23" s="19">
        <f t="shared" si="0"/>
        <v>70100</v>
      </c>
      <c r="I23" s="8">
        <v>120</v>
      </c>
      <c r="J23" s="8">
        <v>3905</v>
      </c>
      <c r="K23" s="8">
        <v>54</v>
      </c>
      <c r="L23" s="8">
        <v>862</v>
      </c>
      <c r="M23" s="7">
        <f t="shared" si="1"/>
        <v>411</v>
      </c>
      <c r="N23" s="7">
        <f t="shared" si="1"/>
        <v>74867</v>
      </c>
      <c r="O23" s="8">
        <v>12</v>
      </c>
      <c r="P23" s="8">
        <v>17609</v>
      </c>
      <c r="Q23" s="8">
        <v>6</v>
      </c>
      <c r="R23" s="8">
        <v>9142</v>
      </c>
      <c r="S23" s="8">
        <v>6</v>
      </c>
      <c r="T23" s="8">
        <v>3049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24</v>
      </c>
      <c r="Z23" s="7">
        <f t="shared" si="3"/>
        <v>29800</v>
      </c>
      <c r="AA23" s="12">
        <v>0</v>
      </c>
      <c r="AB23" s="12">
        <v>0</v>
      </c>
      <c r="AC23" s="12">
        <v>13</v>
      </c>
      <c r="AD23" s="12">
        <v>1591</v>
      </c>
      <c r="AE23" s="12">
        <v>20</v>
      </c>
      <c r="AF23" s="12">
        <v>9726</v>
      </c>
      <c r="AG23" s="12">
        <v>0</v>
      </c>
      <c r="AH23" s="12">
        <v>0</v>
      </c>
      <c r="AI23" s="12">
        <v>0</v>
      </c>
      <c r="AJ23" s="12">
        <v>0</v>
      </c>
      <c r="AK23" s="12">
        <v>76</v>
      </c>
      <c r="AL23" s="12">
        <v>6123</v>
      </c>
      <c r="AM23" s="20">
        <f t="shared" si="4"/>
        <v>544</v>
      </c>
      <c r="AN23" s="20">
        <f t="shared" si="5"/>
        <v>122107</v>
      </c>
      <c r="AO23" s="12">
        <v>97</v>
      </c>
      <c r="AP23" s="12">
        <v>37935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1</v>
      </c>
      <c r="BD23" s="8">
        <v>3202</v>
      </c>
      <c r="BE23" s="8">
        <v>33</v>
      </c>
      <c r="BF23" s="8">
        <v>3386</v>
      </c>
      <c r="BG23" s="8">
        <v>39</v>
      </c>
      <c r="BH23" s="8">
        <v>6623</v>
      </c>
      <c r="BI23" s="7">
        <f t="shared" si="7"/>
        <v>73</v>
      </c>
      <c r="BJ23" s="7">
        <f t="shared" si="7"/>
        <v>13211</v>
      </c>
      <c r="BK23" s="7">
        <f t="shared" si="8"/>
        <v>617</v>
      </c>
      <c r="BL23" s="7">
        <f t="shared" si="8"/>
        <v>135318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84800</v>
      </c>
      <c r="E25" s="8">
        <v>243</v>
      </c>
      <c r="F25" s="8">
        <v>93200</v>
      </c>
      <c r="G25" s="19">
        <f t="shared" si="0"/>
        <v>243</v>
      </c>
      <c r="H25" s="19">
        <f t="shared" si="0"/>
        <v>178000</v>
      </c>
      <c r="I25" s="8">
        <v>304</v>
      </c>
      <c r="J25" s="8">
        <v>9912</v>
      </c>
      <c r="K25" s="8">
        <v>136</v>
      </c>
      <c r="L25" s="8">
        <v>2188</v>
      </c>
      <c r="M25" s="7">
        <f t="shared" si="1"/>
        <v>683</v>
      </c>
      <c r="N25" s="7">
        <f t="shared" si="1"/>
        <v>190100</v>
      </c>
      <c r="O25" s="8">
        <v>31</v>
      </c>
      <c r="P25" s="8">
        <v>30759</v>
      </c>
      <c r="Q25" s="8">
        <v>15</v>
      </c>
      <c r="R25" s="8">
        <v>33341</v>
      </c>
      <c r="S25" s="8">
        <v>15</v>
      </c>
      <c r="T25" s="8">
        <v>11600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61</v>
      </c>
      <c r="Z25" s="7">
        <f t="shared" si="3"/>
        <v>75700</v>
      </c>
      <c r="AA25" s="12">
        <v>0</v>
      </c>
      <c r="AB25" s="12">
        <v>0</v>
      </c>
      <c r="AC25" s="12">
        <v>13</v>
      </c>
      <c r="AD25" s="12">
        <v>4038</v>
      </c>
      <c r="AE25" s="12">
        <v>20</v>
      </c>
      <c r="AF25" s="12">
        <v>24690</v>
      </c>
      <c r="AG25" s="12">
        <v>0</v>
      </c>
      <c r="AH25" s="12">
        <v>0</v>
      </c>
      <c r="AI25" s="12">
        <v>0</v>
      </c>
      <c r="AJ25" s="12">
        <v>0</v>
      </c>
      <c r="AK25" s="12">
        <v>245</v>
      </c>
      <c r="AL25" s="12">
        <v>15542</v>
      </c>
      <c r="AM25" s="20">
        <f t="shared" si="4"/>
        <v>1022</v>
      </c>
      <c r="AN25" s="20">
        <f t="shared" si="5"/>
        <v>310070</v>
      </c>
      <c r="AO25" s="12">
        <v>247</v>
      </c>
      <c r="AP25" s="12">
        <v>96298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2</v>
      </c>
      <c r="BD25" s="8">
        <v>8128</v>
      </c>
      <c r="BE25" s="8">
        <v>83</v>
      </c>
      <c r="BF25" s="8">
        <v>8596</v>
      </c>
      <c r="BG25" s="8">
        <v>99</v>
      </c>
      <c r="BH25" s="8">
        <v>16812</v>
      </c>
      <c r="BI25" s="7">
        <f t="shared" si="7"/>
        <v>184</v>
      </c>
      <c r="BJ25" s="7">
        <f t="shared" si="7"/>
        <v>33536</v>
      </c>
      <c r="BK25" s="7">
        <f t="shared" si="8"/>
        <v>1206</v>
      </c>
      <c r="BL25" s="7">
        <f t="shared" si="8"/>
        <v>343606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347</v>
      </c>
      <c r="D27" s="8">
        <v>82300</v>
      </c>
      <c r="E27" s="8">
        <v>236</v>
      </c>
      <c r="F27" s="8">
        <v>90400</v>
      </c>
      <c r="G27" s="19">
        <f t="shared" si="0"/>
        <v>583</v>
      </c>
      <c r="H27" s="19">
        <f t="shared" si="0"/>
        <v>172700</v>
      </c>
      <c r="I27" s="8">
        <v>295</v>
      </c>
      <c r="J27" s="8">
        <v>9612</v>
      </c>
      <c r="K27" s="8">
        <v>132</v>
      </c>
      <c r="L27" s="8">
        <v>2121</v>
      </c>
      <c r="M27" s="7">
        <f t="shared" si="1"/>
        <v>1010</v>
      </c>
      <c r="N27" s="7">
        <f t="shared" si="1"/>
        <v>184433</v>
      </c>
      <c r="O27" s="8">
        <v>30</v>
      </c>
      <c r="P27" s="8">
        <v>35523</v>
      </c>
      <c r="Q27" s="8">
        <v>15</v>
      </c>
      <c r="R27" s="8">
        <v>29584</v>
      </c>
      <c r="S27" s="8">
        <v>15</v>
      </c>
      <c r="T27" s="8">
        <v>8293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60</v>
      </c>
      <c r="Z27" s="7">
        <f t="shared" si="3"/>
        <v>73400</v>
      </c>
      <c r="AA27" s="12">
        <v>0</v>
      </c>
      <c r="AB27" s="12">
        <v>0</v>
      </c>
      <c r="AC27" s="12">
        <v>12</v>
      </c>
      <c r="AD27" s="12">
        <v>3916</v>
      </c>
      <c r="AE27" s="12">
        <v>20</v>
      </c>
      <c r="AF27" s="12">
        <v>23941</v>
      </c>
      <c r="AG27" s="12">
        <v>0</v>
      </c>
      <c r="AH27" s="12">
        <v>0</v>
      </c>
      <c r="AI27" s="12">
        <v>0</v>
      </c>
      <c r="AJ27" s="12">
        <v>0</v>
      </c>
      <c r="AK27" s="12">
        <v>236</v>
      </c>
      <c r="AL27" s="12">
        <v>15071</v>
      </c>
      <c r="AM27" s="20">
        <f t="shared" si="4"/>
        <v>1338</v>
      </c>
      <c r="AN27" s="20">
        <f t="shared" si="5"/>
        <v>300761</v>
      </c>
      <c r="AO27" s="12">
        <v>240</v>
      </c>
      <c r="AP27" s="12">
        <v>93380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2</v>
      </c>
      <c r="BD27" s="8">
        <v>7882</v>
      </c>
      <c r="BE27" s="8">
        <v>81</v>
      </c>
      <c r="BF27" s="8">
        <v>8335</v>
      </c>
      <c r="BG27" s="8">
        <v>96</v>
      </c>
      <c r="BH27" s="8">
        <v>16302</v>
      </c>
      <c r="BI27" s="7">
        <f t="shared" si="7"/>
        <v>179</v>
      </c>
      <c r="BJ27" s="7">
        <f t="shared" si="7"/>
        <v>32519</v>
      </c>
      <c r="BK27" s="7">
        <f t="shared" si="8"/>
        <v>1517</v>
      </c>
      <c r="BL27" s="7">
        <f t="shared" si="8"/>
        <v>333280</v>
      </c>
    </row>
    <row r="28" spans="1:64" ht="20.25" x14ac:dyDescent="0.4">
      <c r="A28" s="14">
        <v>22</v>
      </c>
      <c r="B28" s="15" t="s">
        <v>64</v>
      </c>
      <c r="C28" s="8">
        <v>641</v>
      </c>
      <c r="D28" s="8">
        <v>151700</v>
      </c>
      <c r="E28" s="8">
        <v>434</v>
      </c>
      <c r="F28" s="8">
        <v>166700</v>
      </c>
      <c r="G28" s="19">
        <f t="shared" si="0"/>
        <v>1075</v>
      </c>
      <c r="H28" s="19">
        <f t="shared" si="0"/>
        <v>318400</v>
      </c>
      <c r="I28" s="8">
        <v>543</v>
      </c>
      <c r="J28" s="8">
        <v>17722</v>
      </c>
      <c r="K28" s="8">
        <v>243</v>
      </c>
      <c r="L28" s="8">
        <v>3911</v>
      </c>
      <c r="M28" s="7">
        <f t="shared" si="1"/>
        <v>1861</v>
      </c>
      <c r="N28" s="7">
        <f t="shared" si="1"/>
        <v>340033</v>
      </c>
      <c r="O28" s="8">
        <v>55</v>
      </c>
      <c r="P28" s="8">
        <v>55019</v>
      </c>
      <c r="Q28" s="8">
        <v>27</v>
      </c>
      <c r="R28" s="8">
        <v>59632</v>
      </c>
      <c r="S28" s="8">
        <v>27</v>
      </c>
      <c r="T28" s="8">
        <v>20748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109</v>
      </c>
      <c r="Z28" s="7">
        <f t="shared" si="3"/>
        <v>135399</v>
      </c>
      <c r="AA28" s="12">
        <v>0</v>
      </c>
      <c r="AB28" s="12">
        <v>0</v>
      </c>
      <c r="AC28" s="12">
        <v>23</v>
      </c>
      <c r="AD28" s="12">
        <v>7219</v>
      </c>
      <c r="AE28" s="12">
        <v>36</v>
      </c>
      <c r="AF28" s="12">
        <v>44142</v>
      </c>
      <c r="AG28" s="12">
        <v>0</v>
      </c>
      <c r="AH28" s="12">
        <v>0</v>
      </c>
      <c r="AI28" s="12">
        <v>0</v>
      </c>
      <c r="AJ28" s="12">
        <v>0</v>
      </c>
      <c r="AK28" s="12">
        <v>438</v>
      </c>
      <c r="AL28" s="12">
        <v>27788</v>
      </c>
      <c r="AM28" s="20">
        <f t="shared" si="4"/>
        <v>2467</v>
      </c>
      <c r="AN28" s="20">
        <f t="shared" si="5"/>
        <v>554581</v>
      </c>
      <c r="AO28" s="12">
        <v>442</v>
      </c>
      <c r="AP28" s="12">
        <v>172168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4</v>
      </c>
      <c r="BD28" s="8">
        <v>14532</v>
      </c>
      <c r="BE28" s="8">
        <v>149</v>
      </c>
      <c r="BF28" s="8">
        <v>15368</v>
      </c>
      <c r="BG28" s="8">
        <v>178</v>
      </c>
      <c r="BH28" s="8">
        <v>30057</v>
      </c>
      <c r="BI28" s="7">
        <f t="shared" si="7"/>
        <v>331</v>
      </c>
      <c r="BJ28" s="7">
        <f t="shared" si="7"/>
        <v>59957</v>
      </c>
      <c r="BK28" s="7">
        <f t="shared" si="8"/>
        <v>2798</v>
      </c>
      <c r="BL28" s="7">
        <f t="shared" si="8"/>
        <v>614538</v>
      </c>
    </row>
    <row r="29" spans="1:64" ht="24" customHeight="1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3583</v>
      </c>
      <c r="D33" s="8">
        <v>848300</v>
      </c>
      <c r="E33" s="8">
        <v>2429</v>
      </c>
      <c r="F33" s="8">
        <v>932400</v>
      </c>
      <c r="G33" s="19">
        <f t="shared" si="0"/>
        <v>6012</v>
      </c>
      <c r="H33" s="19">
        <f t="shared" si="0"/>
        <v>1780700</v>
      </c>
      <c r="I33" s="8">
        <v>3039</v>
      </c>
      <c r="J33" s="8">
        <v>99122</v>
      </c>
      <c r="K33" s="8">
        <v>1358</v>
      </c>
      <c r="L33" s="8">
        <v>21876</v>
      </c>
      <c r="M33" s="7">
        <f t="shared" si="1"/>
        <v>10409</v>
      </c>
      <c r="N33" s="7">
        <f t="shared" si="1"/>
        <v>1901698</v>
      </c>
      <c r="O33" s="8">
        <v>306</v>
      </c>
      <c r="P33" s="8">
        <v>302936</v>
      </c>
      <c r="Q33" s="8">
        <v>152</v>
      </c>
      <c r="R33" s="8">
        <v>304574</v>
      </c>
      <c r="S33" s="8">
        <v>152</v>
      </c>
      <c r="T33" s="8">
        <v>89890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610</v>
      </c>
      <c r="Z33" s="7">
        <f t="shared" si="3"/>
        <v>697400</v>
      </c>
      <c r="AA33" s="12">
        <v>0</v>
      </c>
      <c r="AB33" s="12">
        <v>0</v>
      </c>
      <c r="AC33" s="12">
        <v>127</v>
      </c>
      <c r="AD33" s="12">
        <v>40379</v>
      </c>
      <c r="AE33" s="12">
        <v>203</v>
      </c>
      <c r="AF33" s="12">
        <v>246896</v>
      </c>
      <c r="AG33" s="12">
        <v>0</v>
      </c>
      <c r="AH33" s="12">
        <v>0</v>
      </c>
      <c r="AI33" s="12">
        <v>0</v>
      </c>
      <c r="AJ33" s="12">
        <v>0</v>
      </c>
      <c r="AK33" s="12">
        <v>2449</v>
      </c>
      <c r="AL33" s="12">
        <v>155423</v>
      </c>
      <c r="AM33" s="20">
        <f t="shared" si="4"/>
        <v>13798</v>
      </c>
      <c r="AN33" s="20">
        <f t="shared" si="5"/>
        <v>3041796</v>
      </c>
      <c r="AO33" s="12">
        <v>2473</v>
      </c>
      <c r="AP33" s="12">
        <v>962976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22</v>
      </c>
      <c r="BD33" s="8">
        <v>81279</v>
      </c>
      <c r="BE33" s="8">
        <v>834</v>
      </c>
      <c r="BF33" s="8">
        <v>85958</v>
      </c>
      <c r="BG33" s="8">
        <v>995</v>
      </c>
      <c r="BH33" s="8">
        <v>168115</v>
      </c>
      <c r="BI33" s="7">
        <f t="shared" si="7"/>
        <v>1851</v>
      </c>
      <c r="BJ33" s="7">
        <f t="shared" si="7"/>
        <v>335352</v>
      </c>
      <c r="BK33" s="7">
        <f t="shared" si="8"/>
        <v>15649</v>
      </c>
      <c r="BL33" s="7">
        <f t="shared" si="8"/>
        <v>3377148</v>
      </c>
    </row>
    <row r="34" spans="1:64" ht="20.25" x14ac:dyDescent="0.4">
      <c r="A34" s="14">
        <v>28</v>
      </c>
      <c r="B34" s="15" t="s">
        <v>70</v>
      </c>
      <c r="C34" s="8">
        <v>3919</v>
      </c>
      <c r="D34" s="8">
        <v>928000</v>
      </c>
      <c r="E34" s="8">
        <v>2658</v>
      </c>
      <c r="F34" s="8">
        <v>1020000</v>
      </c>
      <c r="G34" s="19">
        <f t="shared" si="0"/>
        <v>6577</v>
      </c>
      <c r="H34" s="19">
        <f t="shared" si="0"/>
        <v>1948000</v>
      </c>
      <c r="I34" s="8">
        <v>3325</v>
      </c>
      <c r="J34" s="8">
        <v>108434</v>
      </c>
      <c r="K34" s="8">
        <v>1486</v>
      </c>
      <c r="L34" s="8">
        <v>23931</v>
      </c>
      <c r="M34" s="7">
        <f t="shared" si="1"/>
        <v>11388</v>
      </c>
      <c r="N34" s="7">
        <f t="shared" si="1"/>
        <v>2080365</v>
      </c>
      <c r="O34" s="8">
        <v>335</v>
      </c>
      <c r="P34" s="8">
        <v>357805</v>
      </c>
      <c r="Q34" s="8">
        <v>166</v>
      </c>
      <c r="R34" s="8">
        <v>286916</v>
      </c>
      <c r="S34" s="8">
        <v>167</v>
      </c>
      <c r="T34" s="8">
        <v>63779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668</v>
      </c>
      <c r="Z34" s="7">
        <f t="shared" si="3"/>
        <v>708500</v>
      </c>
      <c r="AA34" s="12">
        <v>0</v>
      </c>
      <c r="AB34" s="12">
        <v>0</v>
      </c>
      <c r="AC34" s="12">
        <v>139</v>
      </c>
      <c r="AD34" s="12">
        <v>44170</v>
      </c>
      <c r="AE34" s="12">
        <v>222</v>
      </c>
      <c r="AF34" s="12">
        <v>270089</v>
      </c>
      <c r="AG34" s="12">
        <v>0</v>
      </c>
      <c r="AH34" s="12">
        <v>0</v>
      </c>
      <c r="AI34" s="12">
        <v>0</v>
      </c>
      <c r="AJ34" s="12">
        <v>0</v>
      </c>
      <c r="AK34" s="12">
        <v>2677</v>
      </c>
      <c r="AL34" s="12">
        <v>170024</v>
      </c>
      <c r="AM34" s="20">
        <f t="shared" si="4"/>
        <v>15094</v>
      </c>
      <c r="AN34" s="20">
        <f t="shared" si="5"/>
        <v>3273148</v>
      </c>
      <c r="AO34" s="12">
        <v>2705</v>
      </c>
      <c r="AP34" s="12">
        <v>1053438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24</v>
      </c>
      <c r="BD34" s="8">
        <v>88914</v>
      </c>
      <c r="BE34" s="8">
        <v>912</v>
      </c>
      <c r="BF34" s="8">
        <v>94033</v>
      </c>
      <c r="BG34" s="8">
        <v>1088</v>
      </c>
      <c r="BH34" s="8">
        <v>183908</v>
      </c>
      <c r="BI34" s="7">
        <f t="shared" si="7"/>
        <v>2024</v>
      </c>
      <c r="BJ34" s="7">
        <f t="shared" si="7"/>
        <v>366855</v>
      </c>
      <c r="BK34" s="7">
        <f t="shared" si="8"/>
        <v>17118</v>
      </c>
      <c r="BL34" s="7">
        <f t="shared" si="8"/>
        <v>3640003</v>
      </c>
    </row>
    <row r="35" spans="1:64" ht="20.25" x14ac:dyDescent="0.4">
      <c r="A35" s="14">
        <v>29</v>
      </c>
      <c r="B35" s="15" t="s">
        <v>71</v>
      </c>
      <c r="C35" s="8">
        <v>326</v>
      </c>
      <c r="D35" s="8">
        <v>77100</v>
      </c>
      <c r="E35" s="8">
        <v>221</v>
      </c>
      <c r="F35" s="8">
        <v>84800</v>
      </c>
      <c r="G35" s="19">
        <f t="shared" si="0"/>
        <v>547</v>
      </c>
      <c r="H35" s="19">
        <f t="shared" si="0"/>
        <v>161900</v>
      </c>
      <c r="I35" s="8">
        <v>276</v>
      </c>
      <c r="J35" s="8">
        <v>9011</v>
      </c>
      <c r="K35" s="8">
        <v>123</v>
      </c>
      <c r="L35" s="8">
        <v>1989</v>
      </c>
      <c r="M35" s="7">
        <f t="shared" si="1"/>
        <v>946</v>
      </c>
      <c r="N35" s="7">
        <f t="shared" si="1"/>
        <v>172900</v>
      </c>
      <c r="O35" s="8">
        <v>28</v>
      </c>
      <c r="P35" s="8">
        <v>29759</v>
      </c>
      <c r="Q35" s="8">
        <v>14</v>
      </c>
      <c r="R35" s="8">
        <v>27701</v>
      </c>
      <c r="S35" s="8">
        <v>14</v>
      </c>
      <c r="T35" s="8">
        <v>11440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56</v>
      </c>
      <c r="Z35" s="7">
        <f t="shared" si="3"/>
        <v>68900</v>
      </c>
      <c r="AA35" s="12">
        <v>0</v>
      </c>
      <c r="AB35" s="12">
        <v>0</v>
      </c>
      <c r="AC35" s="12">
        <v>12</v>
      </c>
      <c r="AD35" s="12">
        <v>3671</v>
      </c>
      <c r="AE35" s="12">
        <v>18</v>
      </c>
      <c r="AF35" s="12">
        <v>22445</v>
      </c>
      <c r="AG35" s="12">
        <v>0</v>
      </c>
      <c r="AH35" s="12">
        <v>0</v>
      </c>
      <c r="AI35" s="12">
        <v>0</v>
      </c>
      <c r="AJ35" s="12">
        <v>0</v>
      </c>
      <c r="AK35" s="12">
        <v>222</v>
      </c>
      <c r="AL35" s="12">
        <v>14129</v>
      </c>
      <c r="AM35" s="20">
        <f t="shared" si="4"/>
        <v>1254</v>
      </c>
      <c r="AN35" s="20">
        <f t="shared" si="5"/>
        <v>282045</v>
      </c>
      <c r="AO35" s="12">
        <v>225</v>
      </c>
      <c r="AP35" s="12">
        <v>87543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2</v>
      </c>
      <c r="BD35" s="8">
        <v>7389</v>
      </c>
      <c r="BE35" s="8">
        <v>76</v>
      </c>
      <c r="BF35" s="8">
        <v>7814</v>
      </c>
      <c r="BG35" s="8">
        <v>90</v>
      </c>
      <c r="BH35" s="8">
        <v>15283</v>
      </c>
      <c r="BI35" s="7">
        <f t="shared" si="7"/>
        <v>168</v>
      </c>
      <c r="BJ35" s="7">
        <f t="shared" si="7"/>
        <v>30486</v>
      </c>
      <c r="BK35" s="7">
        <f t="shared" si="8"/>
        <v>1422</v>
      </c>
      <c r="BL35" s="7">
        <f t="shared" si="8"/>
        <v>312531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250</v>
      </c>
      <c r="D39" s="8">
        <v>59100</v>
      </c>
      <c r="E39" s="8">
        <v>169</v>
      </c>
      <c r="F39" s="8">
        <v>65000</v>
      </c>
      <c r="G39" s="19">
        <f t="shared" si="0"/>
        <v>419</v>
      </c>
      <c r="H39" s="19">
        <f t="shared" si="0"/>
        <v>124100</v>
      </c>
      <c r="I39" s="8">
        <v>212</v>
      </c>
      <c r="J39" s="8">
        <v>6909</v>
      </c>
      <c r="K39" s="8">
        <v>95</v>
      </c>
      <c r="L39" s="8">
        <v>1525</v>
      </c>
      <c r="M39" s="7">
        <f t="shared" si="1"/>
        <v>726</v>
      </c>
      <c r="N39" s="7">
        <f t="shared" si="1"/>
        <v>132534</v>
      </c>
      <c r="O39" s="8">
        <v>21</v>
      </c>
      <c r="P39" s="8">
        <v>21118</v>
      </c>
      <c r="Q39" s="8">
        <v>11</v>
      </c>
      <c r="R39" s="8">
        <v>19208</v>
      </c>
      <c r="S39" s="8">
        <v>11</v>
      </c>
      <c r="T39" s="8">
        <v>12474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43</v>
      </c>
      <c r="Z39" s="7">
        <f t="shared" si="3"/>
        <v>52800</v>
      </c>
      <c r="AA39" s="12">
        <v>0</v>
      </c>
      <c r="AB39" s="12">
        <v>0</v>
      </c>
      <c r="AC39" s="12">
        <v>9</v>
      </c>
      <c r="AD39" s="12">
        <v>2814</v>
      </c>
      <c r="AE39" s="12">
        <v>14</v>
      </c>
      <c r="AF39" s="12">
        <v>17208</v>
      </c>
      <c r="AG39" s="12">
        <v>0</v>
      </c>
      <c r="AH39" s="12">
        <v>0</v>
      </c>
      <c r="AI39" s="12">
        <v>0</v>
      </c>
      <c r="AJ39" s="12">
        <v>0</v>
      </c>
      <c r="AK39" s="12">
        <v>170</v>
      </c>
      <c r="AL39" s="12">
        <v>10833</v>
      </c>
      <c r="AM39" s="20">
        <f t="shared" si="4"/>
        <v>962</v>
      </c>
      <c r="AN39" s="20">
        <f t="shared" si="5"/>
        <v>216189</v>
      </c>
      <c r="AO39" s="12">
        <v>172</v>
      </c>
      <c r="AP39" s="12">
        <v>67117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2</v>
      </c>
      <c r="BD39" s="8">
        <v>5665</v>
      </c>
      <c r="BE39" s="8">
        <v>58</v>
      </c>
      <c r="BF39" s="8">
        <v>5991</v>
      </c>
      <c r="BG39" s="8">
        <v>69</v>
      </c>
      <c r="BH39" s="8">
        <v>11717</v>
      </c>
      <c r="BI39" s="7">
        <f t="shared" si="7"/>
        <v>129</v>
      </c>
      <c r="BJ39" s="7">
        <f t="shared" si="7"/>
        <v>23373</v>
      </c>
      <c r="BK39" s="7">
        <f t="shared" si="8"/>
        <v>1091</v>
      </c>
      <c r="BL39" s="7">
        <f t="shared" si="8"/>
        <v>239562</v>
      </c>
    </row>
    <row r="40" spans="1:64" ht="20.25" x14ac:dyDescent="0.4">
      <c r="A40" s="14">
        <v>34</v>
      </c>
      <c r="B40" s="15" t="s">
        <v>76</v>
      </c>
      <c r="C40" s="8">
        <v>26024</v>
      </c>
      <c r="D40" s="8">
        <v>6161700</v>
      </c>
      <c r="E40" s="8">
        <v>17644</v>
      </c>
      <c r="F40" s="8">
        <v>6772600</v>
      </c>
      <c r="G40" s="19">
        <f t="shared" si="0"/>
        <v>43668</v>
      </c>
      <c r="H40" s="19">
        <f t="shared" si="0"/>
        <v>12934300</v>
      </c>
      <c r="I40" s="8">
        <v>22075</v>
      </c>
      <c r="J40" s="8">
        <v>719987</v>
      </c>
      <c r="K40" s="8">
        <v>9865</v>
      </c>
      <c r="L40" s="8">
        <v>158897</v>
      </c>
      <c r="M40" s="7">
        <f t="shared" si="1"/>
        <v>75608</v>
      </c>
      <c r="N40" s="7">
        <f t="shared" si="1"/>
        <v>13813184</v>
      </c>
      <c r="O40" s="8">
        <v>2226</v>
      </c>
      <c r="P40" s="8">
        <v>1498393</v>
      </c>
      <c r="Q40" s="8">
        <v>1104</v>
      </c>
      <c r="R40" s="8">
        <v>1685714</v>
      </c>
      <c r="S40" s="8">
        <v>1106</v>
      </c>
      <c r="T40" s="8">
        <v>562144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4436</v>
      </c>
      <c r="Z40" s="7">
        <f t="shared" si="3"/>
        <v>3746251</v>
      </c>
      <c r="AA40" s="12">
        <v>0</v>
      </c>
      <c r="AB40" s="12">
        <v>0</v>
      </c>
      <c r="AC40" s="12">
        <v>915</v>
      </c>
      <c r="AD40" s="12">
        <v>293297</v>
      </c>
      <c r="AE40" s="12">
        <v>1459</v>
      </c>
      <c r="AF40" s="12">
        <v>1793363</v>
      </c>
      <c r="AG40" s="12">
        <v>0</v>
      </c>
      <c r="AH40" s="12">
        <v>0</v>
      </c>
      <c r="AI40" s="12">
        <v>13</v>
      </c>
      <c r="AJ40" s="12">
        <v>13024</v>
      </c>
      <c r="AK40" s="12">
        <v>17771</v>
      </c>
      <c r="AL40" s="12">
        <v>1128939</v>
      </c>
      <c r="AM40" s="20">
        <f t="shared" si="4"/>
        <v>100202</v>
      </c>
      <c r="AN40" s="20">
        <f t="shared" si="5"/>
        <v>20788058</v>
      </c>
      <c r="AO40" s="12">
        <v>17963</v>
      </c>
      <c r="AP40" s="12">
        <v>6994710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5</v>
      </c>
      <c r="BB40" s="8">
        <v>12776</v>
      </c>
      <c r="BC40" s="8">
        <v>158</v>
      </c>
      <c r="BD40" s="8">
        <v>590381</v>
      </c>
      <c r="BE40" s="8">
        <v>6059</v>
      </c>
      <c r="BF40" s="8">
        <v>624371</v>
      </c>
      <c r="BG40" s="8">
        <v>7224</v>
      </c>
      <c r="BH40" s="8">
        <v>1221128</v>
      </c>
      <c r="BI40" s="7">
        <f t="shared" si="7"/>
        <v>13446</v>
      </c>
      <c r="BJ40" s="7">
        <f t="shared" si="7"/>
        <v>2448656</v>
      </c>
      <c r="BK40" s="7">
        <f t="shared" si="8"/>
        <v>113648</v>
      </c>
      <c r="BL40" s="7">
        <f t="shared" si="8"/>
        <v>23236714</v>
      </c>
    </row>
    <row r="41" spans="1:64" ht="20.25" x14ac:dyDescent="0.4">
      <c r="A41" s="14">
        <v>35</v>
      </c>
      <c r="B41" s="15" t="s">
        <v>77</v>
      </c>
      <c r="C41" s="27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293</v>
      </c>
      <c r="D42" s="8">
        <v>69400</v>
      </c>
      <c r="E42" s="8">
        <v>199</v>
      </c>
      <c r="F42" s="8">
        <v>76300</v>
      </c>
      <c r="G42" s="19">
        <f t="shared" si="0"/>
        <v>492</v>
      </c>
      <c r="H42" s="19">
        <f t="shared" si="0"/>
        <v>145700</v>
      </c>
      <c r="I42" s="8">
        <v>249</v>
      </c>
      <c r="J42" s="8">
        <v>8110</v>
      </c>
      <c r="K42" s="8">
        <v>111</v>
      </c>
      <c r="L42" s="8">
        <v>1790</v>
      </c>
      <c r="M42" s="7">
        <f t="shared" si="1"/>
        <v>852</v>
      </c>
      <c r="N42" s="7">
        <f t="shared" si="1"/>
        <v>155600</v>
      </c>
      <c r="O42" s="8">
        <v>25</v>
      </c>
      <c r="P42" s="8">
        <v>16877</v>
      </c>
      <c r="Q42" s="8">
        <v>12</v>
      </c>
      <c r="R42" s="8">
        <v>18988</v>
      </c>
      <c r="S42" s="8">
        <v>12</v>
      </c>
      <c r="T42" s="8">
        <v>6332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49</v>
      </c>
      <c r="Z42" s="7">
        <f t="shared" si="3"/>
        <v>42197</v>
      </c>
      <c r="AA42" s="12">
        <v>0</v>
      </c>
      <c r="AB42" s="12">
        <v>0</v>
      </c>
      <c r="AC42" s="12">
        <v>10</v>
      </c>
      <c r="AD42" s="12">
        <v>3304</v>
      </c>
      <c r="AE42" s="12">
        <v>17</v>
      </c>
      <c r="AF42" s="12">
        <v>20201</v>
      </c>
      <c r="AG42" s="12">
        <v>0</v>
      </c>
      <c r="AH42" s="12">
        <v>0</v>
      </c>
      <c r="AI42" s="12">
        <v>0</v>
      </c>
      <c r="AJ42" s="12">
        <v>0</v>
      </c>
      <c r="AK42" s="12">
        <v>201</v>
      </c>
      <c r="AL42" s="12">
        <v>12716</v>
      </c>
      <c r="AM42" s="20">
        <f t="shared" si="4"/>
        <v>1129</v>
      </c>
      <c r="AN42" s="20">
        <f t="shared" si="5"/>
        <v>234018</v>
      </c>
      <c r="AO42" s="12">
        <v>202</v>
      </c>
      <c r="AP42" s="12">
        <v>78789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2</v>
      </c>
      <c r="BD42" s="8">
        <v>6650</v>
      </c>
      <c r="BE42" s="8">
        <v>68</v>
      </c>
      <c r="BF42" s="8">
        <v>7033</v>
      </c>
      <c r="BG42" s="8">
        <v>81</v>
      </c>
      <c r="BH42" s="8">
        <v>13755</v>
      </c>
      <c r="BI42" s="7">
        <f t="shared" si="7"/>
        <v>151</v>
      </c>
      <c r="BJ42" s="7">
        <f t="shared" si="7"/>
        <v>27438</v>
      </c>
      <c r="BK42" s="7">
        <f t="shared" si="8"/>
        <v>1280</v>
      </c>
      <c r="BL42" s="7">
        <f t="shared" si="8"/>
        <v>261456</v>
      </c>
    </row>
    <row r="43" spans="1:64" ht="20.25" x14ac:dyDescent="0.4">
      <c r="A43" s="14">
        <v>37</v>
      </c>
      <c r="B43" s="15" t="s">
        <v>79</v>
      </c>
      <c r="C43" s="8">
        <v>7079</v>
      </c>
      <c r="D43" s="8">
        <v>1676000</v>
      </c>
      <c r="E43" s="8">
        <v>4796</v>
      </c>
      <c r="F43" s="8">
        <v>1842200</v>
      </c>
      <c r="G43" s="19">
        <f t="shared" si="0"/>
        <v>11875</v>
      </c>
      <c r="H43" s="19">
        <f t="shared" si="0"/>
        <v>3518200</v>
      </c>
      <c r="I43" s="8">
        <v>6005</v>
      </c>
      <c r="J43" s="8">
        <v>195841</v>
      </c>
      <c r="K43" s="8">
        <v>2683</v>
      </c>
      <c r="L43" s="8">
        <v>43221</v>
      </c>
      <c r="M43" s="7">
        <f t="shared" si="1"/>
        <v>20563</v>
      </c>
      <c r="N43" s="7">
        <f t="shared" si="1"/>
        <v>3757262</v>
      </c>
      <c r="O43" s="8">
        <v>605</v>
      </c>
      <c r="P43" s="8">
        <v>407546</v>
      </c>
      <c r="Q43" s="8">
        <v>300</v>
      </c>
      <c r="R43" s="8">
        <v>458526</v>
      </c>
      <c r="S43" s="8">
        <v>301</v>
      </c>
      <c r="T43" s="8">
        <v>152907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1206</v>
      </c>
      <c r="Z43" s="7">
        <f t="shared" si="3"/>
        <v>1018979</v>
      </c>
      <c r="AA43" s="12">
        <v>0</v>
      </c>
      <c r="AB43" s="12">
        <v>0</v>
      </c>
      <c r="AC43" s="12">
        <v>246</v>
      </c>
      <c r="AD43" s="12">
        <v>79779</v>
      </c>
      <c r="AE43" s="12">
        <v>401</v>
      </c>
      <c r="AF43" s="12">
        <v>487807</v>
      </c>
      <c r="AG43" s="12">
        <v>0</v>
      </c>
      <c r="AH43" s="12">
        <v>0</v>
      </c>
      <c r="AI43" s="12">
        <v>0</v>
      </c>
      <c r="AJ43" s="12">
        <v>0</v>
      </c>
      <c r="AK43" s="12">
        <v>4837</v>
      </c>
      <c r="AL43" s="12">
        <v>307079</v>
      </c>
      <c r="AM43" s="20">
        <f t="shared" si="4"/>
        <v>27253</v>
      </c>
      <c r="AN43" s="20">
        <f t="shared" si="5"/>
        <v>5650906</v>
      </c>
      <c r="AO43" s="12">
        <v>4886</v>
      </c>
      <c r="AP43" s="12">
        <v>1902608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43</v>
      </c>
      <c r="BD43" s="8">
        <v>160588</v>
      </c>
      <c r="BE43" s="8">
        <v>1648</v>
      </c>
      <c r="BF43" s="8">
        <v>169833</v>
      </c>
      <c r="BG43" s="8">
        <v>1967</v>
      </c>
      <c r="BH43" s="8">
        <v>332155</v>
      </c>
      <c r="BI43" s="7">
        <f t="shared" si="7"/>
        <v>3658</v>
      </c>
      <c r="BJ43" s="7">
        <f t="shared" si="7"/>
        <v>662576</v>
      </c>
      <c r="BK43" s="7">
        <f t="shared" si="8"/>
        <v>30911</v>
      </c>
      <c r="BL43" s="7">
        <f t="shared" si="8"/>
        <v>6313482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358</v>
      </c>
      <c r="D45" s="8">
        <v>84800</v>
      </c>
      <c r="E45" s="8">
        <v>243</v>
      </c>
      <c r="F45" s="8">
        <v>93200</v>
      </c>
      <c r="G45" s="19">
        <f t="shared" si="0"/>
        <v>601</v>
      </c>
      <c r="H45" s="19">
        <f t="shared" si="0"/>
        <v>178000</v>
      </c>
      <c r="I45" s="8">
        <v>304</v>
      </c>
      <c r="J45" s="8">
        <v>9912</v>
      </c>
      <c r="K45" s="8">
        <v>136</v>
      </c>
      <c r="L45" s="8">
        <v>2183</v>
      </c>
      <c r="M45" s="7">
        <f t="shared" si="1"/>
        <v>1041</v>
      </c>
      <c r="N45" s="7">
        <f t="shared" si="1"/>
        <v>190095</v>
      </c>
      <c r="O45" s="8">
        <v>31</v>
      </c>
      <c r="P45" s="8">
        <v>20631</v>
      </c>
      <c r="Q45" s="8">
        <v>15</v>
      </c>
      <c r="R45" s="8">
        <v>23208</v>
      </c>
      <c r="S45" s="8">
        <v>15</v>
      </c>
      <c r="T45" s="8">
        <v>7738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61</v>
      </c>
      <c r="Z45" s="7">
        <f t="shared" si="3"/>
        <v>51577</v>
      </c>
      <c r="AA45" s="12">
        <v>0</v>
      </c>
      <c r="AB45" s="12">
        <v>0</v>
      </c>
      <c r="AC45" s="12">
        <v>13</v>
      </c>
      <c r="AD45" s="12">
        <v>4038</v>
      </c>
      <c r="AE45" s="12">
        <v>20</v>
      </c>
      <c r="AF45" s="12">
        <v>24691</v>
      </c>
      <c r="AG45" s="12">
        <v>0</v>
      </c>
      <c r="AH45" s="12">
        <v>0</v>
      </c>
      <c r="AI45" s="12">
        <v>0</v>
      </c>
      <c r="AJ45" s="12">
        <v>0</v>
      </c>
      <c r="AK45" s="12">
        <v>245</v>
      </c>
      <c r="AL45" s="12">
        <v>15543</v>
      </c>
      <c r="AM45" s="20">
        <f t="shared" si="4"/>
        <v>1380</v>
      </c>
      <c r="AN45" s="20">
        <f t="shared" si="5"/>
        <v>285944</v>
      </c>
      <c r="AO45" s="12">
        <v>249</v>
      </c>
      <c r="AP45" s="12">
        <v>96297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2</v>
      </c>
      <c r="BD45" s="8">
        <v>8126</v>
      </c>
      <c r="BE45" s="8">
        <v>85</v>
      </c>
      <c r="BF45" s="8">
        <v>8597</v>
      </c>
      <c r="BG45" s="8">
        <v>99</v>
      </c>
      <c r="BH45" s="8">
        <v>16812</v>
      </c>
      <c r="BI45" s="7">
        <f t="shared" si="7"/>
        <v>186</v>
      </c>
      <c r="BJ45" s="7">
        <f t="shared" si="7"/>
        <v>33535</v>
      </c>
      <c r="BK45" s="7">
        <f t="shared" si="8"/>
        <v>1566</v>
      </c>
      <c r="BL45" s="7">
        <f t="shared" si="8"/>
        <v>319479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0"/>
        <v>0</v>
      </c>
      <c r="H49" s="19">
        <f t="shared" si="0"/>
        <v>0</v>
      </c>
      <c r="I49" s="8">
        <v>0</v>
      </c>
      <c r="J49" s="8">
        <v>0</v>
      </c>
      <c r="K49" s="8">
        <v>0</v>
      </c>
      <c r="L49" s="8">
        <v>0</v>
      </c>
      <c r="M49" s="7">
        <f>SUM(G49,I49,K49)</f>
        <v>0</v>
      </c>
      <c r="N49" s="7">
        <f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0</v>
      </c>
      <c r="Z49" s="7">
        <f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>SUM(M49,Y49,AA49,AC49,AE49,AG49,AI49,AK49)</f>
        <v>0</v>
      </c>
      <c r="AN49" s="20">
        <f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>SUM(AQ49,AY49,BA49,BC49,BE49,BG49)</f>
        <v>0</v>
      </c>
      <c r="BJ49" s="7">
        <f>SUM(AR49,AZ49,BB49,BD49,BF49,BH49)</f>
        <v>0</v>
      </c>
      <c r="BK49" s="7">
        <f>SUM(AM49,BI49)</f>
        <v>0</v>
      </c>
      <c r="BL49" s="7">
        <f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ref="G50:G51" si="9">SUM(C50,E50)</f>
        <v>0</v>
      </c>
      <c r="H50" s="19">
        <f t="shared" ref="H50:H51" si="10"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ref="M50:M51" si="11">SUM(G50,I50,K50)</f>
        <v>0</v>
      </c>
      <c r="N50" s="7">
        <f t="shared" ref="N50:N51" si="12"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ref="Y50:Y51" si="13">SUM(O50+Q50+S50+U50+W50)</f>
        <v>0</v>
      </c>
      <c r="Z50" s="7">
        <f t="shared" ref="Z50:Z51" si="14"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ref="AM50:AM51" si="15">SUM(M50,Y50,AA50,AC50,AE50,AG50,AI50,AK50)</f>
        <v>0</v>
      </c>
      <c r="AN50" s="20">
        <f t="shared" ref="AN50:AN51" si="16"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ref="AY50:AY51" si="17">SUM(AS50+AU50+AW50)</f>
        <v>0</v>
      </c>
      <c r="AZ50" s="7">
        <f t="shared" ref="AZ50:AZ51" si="18"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ref="BI50:BI51" si="19">SUM(AQ50,AY50,BA50,BC50,BE50,BG50)</f>
        <v>0</v>
      </c>
      <c r="BJ50" s="7">
        <f t="shared" ref="BJ50:BJ51" si="20">SUM(AR50,AZ50,BB50,BD50,BF50,BH50)</f>
        <v>0</v>
      </c>
      <c r="BK50" s="7">
        <f t="shared" ref="BK50:BK51" si="21">SUM(AM50,BI50)</f>
        <v>0</v>
      </c>
      <c r="BL50" s="7">
        <f t="shared" ref="BL50:BL51" si="22">SUM(AN50,BJ50)</f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2.5" x14ac:dyDescent="0.45">
      <c r="A52" s="13"/>
      <c r="B52" s="30" t="s">
        <v>88</v>
      </c>
      <c r="C52" s="13">
        <f>SUM(C7:C51)</f>
        <v>108563</v>
      </c>
      <c r="D52" s="13">
        <f>SUM(D7:D51)</f>
        <v>25705900</v>
      </c>
      <c r="E52" s="13">
        <f>SUM(E7:E51)</f>
        <v>73609</v>
      </c>
      <c r="F52" s="13">
        <f>SUM(F7:F51)</f>
        <v>28254500</v>
      </c>
      <c r="G52" s="19">
        <f t="shared" ref="G52:H52" si="23">SUM(C52,E52)</f>
        <v>182172</v>
      </c>
      <c r="H52" s="19">
        <f t="shared" si="23"/>
        <v>53960400</v>
      </c>
      <c r="I52" s="13">
        <f>SUM(I7:I51)</f>
        <v>92095</v>
      </c>
      <c r="J52" s="13">
        <f>SUM(J7:J51)</f>
        <v>3003700</v>
      </c>
      <c r="K52" s="13">
        <f>SUM(K7:K51)</f>
        <v>41155</v>
      </c>
      <c r="L52" s="13">
        <f>SUM(L7:L51)</f>
        <v>662900</v>
      </c>
      <c r="M52" s="7">
        <f t="shared" ref="M52:N52" si="24">SUM(G52,I52,K52)</f>
        <v>315422</v>
      </c>
      <c r="N52" s="7">
        <f t="shared" si="24"/>
        <v>57627000</v>
      </c>
      <c r="O52" s="13">
        <f t="shared" ref="O52:X52" si="25">SUM(O7:O51)</f>
        <v>9283</v>
      </c>
      <c r="P52" s="13">
        <f t="shared" si="25"/>
        <v>9179500</v>
      </c>
      <c r="Q52" s="13">
        <f t="shared" si="25"/>
        <v>4606</v>
      </c>
      <c r="R52" s="13">
        <f t="shared" si="25"/>
        <v>11201200</v>
      </c>
      <c r="S52" s="13">
        <f t="shared" si="25"/>
        <v>4615</v>
      </c>
      <c r="T52" s="13">
        <f t="shared" si="25"/>
        <v>2573825</v>
      </c>
      <c r="U52" s="13">
        <f t="shared" si="25"/>
        <v>0</v>
      </c>
      <c r="V52" s="13">
        <f t="shared" si="25"/>
        <v>0</v>
      </c>
      <c r="W52" s="13">
        <f t="shared" si="25"/>
        <v>0</v>
      </c>
      <c r="X52" s="13">
        <f t="shared" si="25"/>
        <v>0</v>
      </c>
      <c r="Y52" s="7">
        <f t="shared" si="2"/>
        <v>18504</v>
      </c>
      <c r="Z52" s="7">
        <f t="shared" si="3"/>
        <v>22954525</v>
      </c>
      <c r="AA52" s="13">
        <f t="shared" ref="AA52:AL52" si="26">SUM(AA7:AA51)</f>
        <v>7</v>
      </c>
      <c r="AB52" s="13">
        <f t="shared" si="26"/>
        <v>1177600</v>
      </c>
      <c r="AC52" s="13">
        <f t="shared" si="26"/>
        <v>3839</v>
      </c>
      <c r="AD52" s="13">
        <f t="shared" si="26"/>
        <v>1223500</v>
      </c>
      <c r="AE52" s="13">
        <f t="shared" si="26"/>
        <v>6148</v>
      </c>
      <c r="AF52" s="13">
        <f t="shared" si="26"/>
        <v>7481700</v>
      </c>
      <c r="AG52" s="13">
        <f t="shared" si="26"/>
        <v>7</v>
      </c>
      <c r="AH52" s="13">
        <f t="shared" si="26"/>
        <v>257100</v>
      </c>
      <c r="AI52" s="13">
        <f t="shared" si="26"/>
        <v>76</v>
      </c>
      <c r="AJ52" s="13">
        <f t="shared" si="26"/>
        <v>59200</v>
      </c>
      <c r="AK52" s="13">
        <f t="shared" si="26"/>
        <v>74112</v>
      </c>
      <c r="AL52" s="13">
        <f t="shared" si="26"/>
        <v>4709700</v>
      </c>
      <c r="AM52" s="20">
        <f t="shared" si="4"/>
        <v>418115</v>
      </c>
      <c r="AN52" s="20">
        <f t="shared" si="4"/>
        <v>95490325</v>
      </c>
      <c r="AO52" s="13">
        <f t="shared" ref="AO52:AX52" si="27">SUM(AO7:AO51)</f>
        <v>74939</v>
      </c>
      <c r="AP52" s="13">
        <f t="shared" si="27"/>
        <v>29181100</v>
      </c>
      <c r="AQ52" s="13">
        <f t="shared" si="27"/>
        <v>0</v>
      </c>
      <c r="AR52" s="13">
        <f t="shared" si="27"/>
        <v>0</v>
      </c>
      <c r="AS52" s="13">
        <f t="shared" si="27"/>
        <v>0</v>
      </c>
      <c r="AT52" s="13">
        <f t="shared" si="27"/>
        <v>0</v>
      </c>
      <c r="AU52" s="13">
        <f t="shared" si="27"/>
        <v>0</v>
      </c>
      <c r="AV52" s="13">
        <f t="shared" si="27"/>
        <v>0</v>
      </c>
      <c r="AW52" s="13">
        <f t="shared" si="27"/>
        <v>0</v>
      </c>
      <c r="AX52" s="13">
        <f t="shared" si="27"/>
        <v>0</v>
      </c>
      <c r="AY52" s="7">
        <f t="shared" ref="AY52:AZ52" si="28">SUM(AS52+AU52+AW52)</f>
        <v>0</v>
      </c>
      <c r="AZ52" s="7">
        <f t="shared" si="28"/>
        <v>0</v>
      </c>
      <c r="BA52" s="13">
        <f t="shared" ref="BA52:BH52" si="29">SUM(BA7:BA51)</f>
        <v>17</v>
      </c>
      <c r="BB52" s="13">
        <f t="shared" si="29"/>
        <v>43400</v>
      </c>
      <c r="BC52" s="13">
        <f t="shared" si="29"/>
        <v>660</v>
      </c>
      <c r="BD52" s="13">
        <f t="shared" si="29"/>
        <v>2463000</v>
      </c>
      <c r="BE52" s="13">
        <f t="shared" si="29"/>
        <v>25277</v>
      </c>
      <c r="BF52" s="13">
        <f t="shared" si="29"/>
        <v>2604800</v>
      </c>
      <c r="BG52" s="13">
        <f t="shared" si="29"/>
        <v>30137</v>
      </c>
      <c r="BH52" s="13">
        <f t="shared" si="29"/>
        <v>5094400</v>
      </c>
      <c r="BI52" s="7">
        <f t="shared" ref="BI52:BJ52" si="30">SUM(AQ52,AY52,BA52,BC52,BE52,BG52)</f>
        <v>56091</v>
      </c>
      <c r="BJ52" s="7">
        <f t="shared" si="30"/>
        <v>10205600</v>
      </c>
      <c r="BK52" s="7">
        <f t="shared" ref="BK52:BL52" si="31">SUM(AM52,BI52)</f>
        <v>474206</v>
      </c>
      <c r="BL52" s="7">
        <f t="shared" si="31"/>
        <v>105695925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  <pageSetup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4"/>
  <sheetViews>
    <sheetView topLeftCell="A47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5.28515625" style="1" customWidth="1"/>
    <col min="5" max="5" width="10.140625" style="1" customWidth="1"/>
    <col min="6" max="6" width="11.855468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1.570312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" style="1" customWidth="1"/>
    <col min="31" max="31" width="9.28515625" style="1" customWidth="1"/>
    <col min="32" max="32" width="13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2.28515625" style="1" customWidth="1"/>
    <col min="39" max="39" width="10" style="1" bestFit="1" customWidth="1"/>
    <col min="40" max="40" width="14.57031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11.5703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140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106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22346</v>
      </c>
      <c r="D7" s="8">
        <v>2735700</v>
      </c>
      <c r="E7" s="8">
        <v>8791</v>
      </c>
      <c r="F7" s="8">
        <v>1539600</v>
      </c>
      <c r="G7" s="19">
        <f>SUM(C7,E7)</f>
        <v>31137</v>
      </c>
      <c r="H7" s="19">
        <f>SUM(D7,F7)</f>
        <v>4275300</v>
      </c>
      <c r="I7" s="8">
        <v>0</v>
      </c>
      <c r="J7" s="8">
        <v>0</v>
      </c>
      <c r="K7" s="8">
        <v>0</v>
      </c>
      <c r="L7" s="8">
        <v>0</v>
      </c>
      <c r="M7" s="7">
        <f>SUM(G7,I7,K7)</f>
        <v>31137</v>
      </c>
      <c r="N7" s="7">
        <f>SUM(H7,J7,L7)</f>
        <v>4275300</v>
      </c>
      <c r="O7" s="8">
        <v>1410</v>
      </c>
      <c r="P7" s="8">
        <v>791831.57</v>
      </c>
      <c r="Q7" s="8">
        <v>556</v>
      </c>
      <c r="R7" s="8">
        <v>439668.88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1966</v>
      </c>
      <c r="Z7" s="7">
        <f>SUM(P7+R7+T7+V7+X7)</f>
        <v>1231500.45</v>
      </c>
      <c r="AA7" s="12">
        <v>0</v>
      </c>
      <c r="AB7" s="12">
        <v>0</v>
      </c>
      <c r="AC7" s="12">
        <v>500</v>
      </c>
      <c r="AD7" s="12">
        <v>115000</v>
      </c>
      <c r="AE7" s="12">
        <v>615</v>
      </c>
      <c r="AF7" s="12">
        <v>315000</v>
      </c>
      <c r="AG7" s="12">
        <v>555</v>
      </c>
      <c r="AH7" s="12">
        <v>175000</v>
      </c>
      <c r="AI7" s="12">
        <v>500</v>
      </c>
      <c r="AJ7" s="12">
        <v>220000</v>
      </c>
      <c r="AK7" s="12">
        <v>3439</v>
      </c>
      <c r="AL7" s="12">
        <v>572900</v>
      </c>
      <c r="AM7" s="20">
        <f>SUM(M7,Y7,AA7,AC7,AE7,AG7,AI7,AK7)</f>
        <v>38712</v>
      </c>
      <c r="AN7" s="20">
        <f>SUM(N7,Z7,AB7,AD7,AF7,AH7,AJ7,AL7)</f>
        <v>6904700.4500000002</v>
      </c>
      <c r="AO7" s="12">
        <v>8500</v>
      </c>
      <c r="AP7" s="12">
        <v>1231800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50</v>
      </c>
      <c r="BD7" s="8">
        <v>100000</v>
      </c>
      <c r="BE7" s="8">
        <v>0</v>
      </c>
      <c r="BF7" s="8">
        <v>0</v>
      </c>
      <c r="BG7" s="8">
        <v>2707</v>
      </c>
      <c r="BH7" s="8">
        <v>262700</v>
      </c>
      <c r="BI7" s="7">
        <f>SUM(AQ7,AY7,BA7,BC7,BE7,BG7)</f>
        <v>2757</v>
      </c>
      <c r="BJ7" s="7">
        <f>SUM(AR7,AZ7,BB7,BD7,BF7,BH7)</f>
        <v>362700</v>
      </c>
      <c r="BK7" s="7">
        <f>SUM(AM7,BI7)</f>
        <v>41469</v>
      </c>
      <c r="BL7" s="7">
        <f>SUM(AN7,BJ7)</f>
        <v>7267400.4500000002</v>
      </c>
    </row>
    <row r="8" spans="1:64" ht="20.25" x14ac:dyDescent="0.4">
      <c r="A8" s="14">
        <v>2</v>
      </c>
      <c r="B8" s="15" t="s">
        <v>44</v>
      </c>
      <c r="C8" s="8">
        <v>20426</v>
      </c>
      <c r="D8" s="8">
        <v>2958600</v>
      </c>
      <c r="E8" s="8">
        <v>6584</v>
      </c>
      <c r="F8" s="8">
        <v>2127500</v>
      </c>
      <c r="G8" s="19">
        <f t="shared" ref="G8:H53" si="0">SUM(C8,E8)</f>
        <v>27010</v>
      </c>
      <c r="H8" s="19">
        <f t="shared" si="0"/>
        <v>5086100</v>
      </c>
      <c r="I8" s="8">
        <v>0</v>
      </c>
      <c r="J8" s="8">
        <v>0</v>
      </c>
      <c r="K8" s="8">
        <v>0</v>
      </c>
      <c r="L8" s="8">
        <v>0</v>
      </c>
      <c r="M8" s="7">
        <f t="shared" ref="M8:N53" si="1">SUM(G8,I8,K8)</f>
        <v>27010</v>
      </c>
      <c r="N8" s="7">
        <f t="shared" si="1"/>
        <v>5086100</v>
      </c>
      <c r="O8" s="8">
        <v>700</v>
      </c>
      <c r="P8" s="8">
        <v>1134792.33</v>
      </c>
      <c r="Q8" s="8">
        <v>569</v>
      </c>
      <c r="R8" s="8">
        <v>564100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1269</v>
      </c>
      <c r="Z8" s="7">
        <f t="shared" ref="Z8:Z53" si="3">SUM(P8+R8+T8+V8+X8)</f>
        <v>1698892.33</v>
      </c>
      <c r="AA8" s="12">
        <v>0</v>
      </c>
      <c r="AB8" s="12">
        <v>0</v>
      </c>
      <c r="AC8" s="12">
        <v>200</v>
      </c>
      <c r="AD8" s="12">
        <v>100000</v>
      </c>
      <c r="AE8" s="12">
        <v>600</v>
      </c>
      <c r="AF8" s="12">
        <v>250000</v>
      </c>
      <c r="AG8" s="12">
        <v>550</v>
      </c>
      <c r="AH8" s="12">
        <v>180000</v>
      </c>
      <c r="AI8" s="12">
        <v>650</v>
      </c>
      <c r="AJ8" s="12">
        <v>150000</v>
      </c>
      <c r="AK8" s="12">
        <v>3194</v>
      </c>
      <c r="AL8" s="12">
        <v>1023700</v>
      </c>
      <c r="AM8" s="20">
        <f t="shared" ref="AM8:AN53" si="4">SUM(M8,Y8,AA8,AC8,AE8,AG8,AI8,AK8)</f>
        <v>33473</v>
      </c>
      <c r="AN8" s="20">
        <f t="shared" ref="AN8:AN52" si="5">SUM(N8+Z8+AB8+AD8+AF8+AH8+AJ8+AL8)</f>
        <v>8488692.3300000001</v>
      </c>
      <c r="AO8" s="12">
        <v>7500</v>
      </c>
      <c r="AP8" s="12">
        <v>1450000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50</v>
      </c>
      <c r="BD8" s="8">
        <v>60000</v>
      </c>
      <c r="BE8" s="8">
        <v>0</v>
      </c>
      <c r="BF8" s="8">
        <v>0</v>
      </c>
      <c r="BG8" s="8">
        <v>1021</v>
      </c>
      <c r="BH8" s="8">
        <v>379600</v>
      </c>
      <c r="BI8" s="7">
        <f t="shared" ref="BI8:BJ53" si="7">SUM(AQ8,AY8,BA8,BC8,BE8,BG8)</f>
        <v>1071</v>
      </c>
      <c r="BJ8" s="7">
        <f t="shared" si="7"/>
        <v>439600</v>
      </c>
      <c r="BK8" s="7">
        <f t="shared" ref="BK8:BL53" si="8">SUM(AM8,BI8)</f>
        <v>34544</v>
      </c>
      <c r="BL8" s="7">
        <f t="shared" si="8"/>
        <v>8928292.3300000001</v>
      </c>
    </row>
    <row r="9" spans="1:64" ht="20.25" x14ac:dyDescent="0.4">
      <c r="A9" s="14">
        <v>3</v>
      </c>
      <c r="B9" s="15" t="s">
        <v>45</v>
      </c>
      <c r="C9" s="8">
        <v>1903</v>
      </c>
      <c r="D9" s="8">
        <v>394500</v>
      </c>
      <c r="E9" s="8">
        <v>854</v>
      </c>
      <c r="F9" s="8">
        <v>202600</v>
      </c>
      <c r="G9" s="19">
        <f t="shared" si="0"/>
        <v>2757</v>
      </c>
      <c r="H9" s="19">
        <f t="shared" si="0"/>
        <v>597100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2757</v>
      </c>
      <c r="N9" s="7">
        <f t="shared" si="1"/>
        <v>597100</v>
      </c>
      <c r="O9" s="8">
        <v>3550</v>
      </c>
      <c r="P9" s="8">
        <v>2302632.12</v>
      </c>
      <c r="Q9" s="8">
        <v>2489</v>
      </c>
      <c r="R9" s="8">
        <v>969855.68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6039</v>
      </c>
      <c r="Z9" s="7">
        <f t="shared" si="3"/>
        <v>3272487.8000000003</v>
      </c>
      <c r="AA9" s="12">
        <v>0</v>
      </c>
      <c r="AB9" s="12">
        <v>0</v>
      </c>
      <c r="AC9" s="12">
        <v>50</v>
      </c>
      <c r="AD9" s="12">
        <v>28500</v>
      </c>
      <c r="AE9" s="12">
        <v>100</v>
      </c>
      <c r="AF9" s="12">
        <v>110000</v>
      </c>
      <c r="AG9" s="12">
        <v>60</v>
      </c>
      <c r="AH9" s="12">
        <v>21500</v>
      </c>
      <c r="AI9" s="12">
        <v>40</v>
      </c>
      <c r="AJ9" s="12">
        <v>15500</v>
      </c>
      <c r="AK9" s="12">
        <v>535</v>
      </c>
      <c r="AL9" s="12">
        <v>150500</v>
      </c>
      <c r="AM9" s="20">
        <f t="shared" si="4"/>
        <v>9581</v>
      </c>
      <c r="AN9" s="20">
        <f t="shared" si="5"/>
        <v>4195587.8000000007</v>
      </c>
      <c r="AO9" s="12">
        <v>2050</v>
      </c>
      <c r="AP9" s="12">
        <v>455000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325</v>
      </c>
      <c r="BH9" s="8">
        <v>111900</v>
      </c>
      <c r="BI9" s="7">
        <f t="shared" si="7"/>
        <v>325</v>
      </c>
      <c r="BJ9" s="7">
        <f t="shared" si="7"/>
        <v>111900</v>
      </c>
      <c r="BK9" s="7">
        <f t="shared" si="8"/>
        <v>9906</v>
      </c>
      <c r="BL9" s="7">
        <f t="shared" si="8"/>
        <v>4307487.8000000007</v>
      </c>
    </row>
    <row r="10" spans="1:64" ht="20.25" x14ac:dyDescent="0.4">
      <c r="A10" s="14">
        <v>4</v>
      </c>
      <c r="B10" s="15" t="s">
        <v>46</v>
      </c>
      <c r="C10" s="9">
        <v>1466</v>
      </c>
      <c r="D10" s="9">
        <v>300700</v>
      </c>
      <c r="E10" s="9">
        <v>594</v>
      </c>
      <c r="F10" s="9">
        <v>199900</v>
      </c>
      <c r="G10" s="19">
        <f t="shared" si="0"/>
        <v>2060</v>
      </c>
      <c r="H10" s="19">
        <f t="shared" si="0"/>
        <v>500600</v>
      </c>
      <c r="I10" s="9">
        <v>0</v>
      </c>
      <c r="J10" s="9">
        <v>0</v>
      </c>
      <c r="K10" s="9">
        <v>0</v>
      </c>
      <c r="L10" s="9">
        <v>0</v>
      </c>
      <c r="M10" s="7">
        <f t="shared" si="1"/>
        <v>2060</v>
      </c>
      <c r="N10" s="7">
        <f t="shared" si="1"/>
        <v>500600</v>
      </c>
      <c r="O10" s="9">
        <v>102</v>
      </c>
      <c r="P10" s="9">
        <v>15656.15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102</v>
      </c>
      <c r="Z10" s="7">
        <f t="shared" si="3"/>
        <v>15656.15</v>
      </c>
      <c r="AA10" s="12">
        <v>0</v>
      </c>
      <c r="AB10" s="12">
        <v>0</v>
      </c>
      <c r="AC10" s="12">
        <v>65</v>
      </c>
      <c r="AD10" s="12">
        <v>31000</v>
      </c>
      <c r="AE10" s="12">
        <v>86</v>
      </c>
      <c r="AF10" s="12">
        <v>65200</v>
      </c>
      <c r="AG10" s="12">
        <v>26</v>
      </c>
      <c r="AH10" s="12">
        <v>10400</v>
      </c>
      <c r="AI10" s="12">
        <v>25</v>
      </c>
      <c r="AJ10" s="12">
        <v>10000</v>
      </c>
      <c r="AK10" s="12">
        <v>163</v>
      </c>
      <c r="AL10" s="12">
        <v>47400</v>
      </c>
      <c r="AM10" s="20">
        <f t="shared" si="4"/>
        <v>2527</v>
      </c>
      <c r="AN10" s="20">
        <f t="shared" si="5"/>
        <v>680256.15</v>
      </c>
      <c r="AO10" s="12">
        <v>500</v>
      </c>
      <c r="AP10" s="12">
        <v>130000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10</v>
      </c>
      <c r="BD10" s="9">
        <v>25000</v>
      </c>
      <c r="BE10" s="9">
        <v>0</v>
      </c>
      <c r="BF10" s="9">
        <v>0</v>
      </c>
      <c r="BG10" s="9">
        <v>160</v>
      </c>
      <c r="BH10" s="9">
        <v>72100</v>
      </c>
      <c r="BI10" s="7">
        <f t="shared" si="7"/>
        <v>170</v>
      </c>
      <c r="BJ10" s="7">
        <f t="shared" si="7"/>
        <v>97100</v>
      </c>
      <c r="BK10" s="7">
        <f t="shared" si="8"/>
        <v>2697</v>
      </c>
      <c r="BL10" s="7">
        <f t="shared" si="8"/>
        <v>777356.15</v>
      </c>
    </row>
    <row r="11" spans="1:64" ht="20.25" x14ac:dyDescent="0.4">
      <c r="A11" s="14">
        <v>5</v>
      </c>
      <c r="B11" s="15" t="s">
        <v>47</v>
      </c>
      <c r="C11" s="8">
        <v>893</v>
      </c>
      <c r="D11" s="8">
        <v>244000</v>
      </c>
      <c r="E11" s="8">
        <v>336</v>
      </c>
      <c r="F11" s="8">
        <v>199000</v>
      </c>
      <c r="G11" s="19">
        <f t="shared" si="0"/>
        <v>1229</v>
      </c>
      <c r="H11" s="19">
        <f t="shared" si="0"/>
        <v>443000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1229</v>
      </c>
      <c r="N11" s="7">
        <f t="shared" si="1"/>
        <v>443000</v>
      </c>
      <c r="O11" s="8">
        <v>7</v>
      </c>
      <c r="P11" s="8">
        <v>80986.880000000005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7</v>
      </c>
      <c r="Z11" s="7">
        <f t="shared" si="3"/>
        <v>80986.880000000005</v>
      </c>
      <c r="AA11" s="12">
        <v>0</v>
      </c>
      <c r="AB11" s="12">
        <v>0</v>
      </c>
      <c r="AC11" s="12">
        <v>30</v>
      </c>
      <c r="AD11" s="12">
        <v>18000</v>
      </c>
      <c r="AE11" s="12">
        <v>150</v>
      </c>
      <c r="AF11" s="12">
        <v>225000</v>
      </c>
      <c r="AG11" s="12">
        <v>40</v>
      </c>
      <c r="AH11" s="12">
        <v>20000</v>
      </c>
      <c r="AI11" s="12">
        <v>50</v>
      </c>
      <c r="AJ11" s="12">
        <v>20000</v>
      </c>
      <c r="AK11" s="12">
        <v>57</v>
      </c>
      <c r="AL11" s="12">
        <v>87000</v>
      </c>
      <c r="AM11" s="20">
        <f t="shared" si="4"/>
        <v>1563</v>
      </c>
      <c r="AN11" s="20">
        <f t="shared" si="5"/>
        <v>893986.88</v>
      </c>
      <c r="AO11" s="12">
        <v>375</v>
      </c>
      <c r="AP11" s="12">
        <v>16900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15</v>
      </c>
      <c r="BD11" s="8">
        <v>33000</v>
      </c>
      <c r="BE11" s="8">
        <v>0</v>
      </c>
      <c r="BF11" s="8">
        <v>0</v>
      </c>
      <c r="BG11" s="8">
        <v>132</v>
      </c>
      <c r="BH11" s="8">
        <v>39500</v>
      </c>
      <c r="BI11" s="7">
        <f t="shared" si="7"/>
        <v>147</v>
      </c>
      <c r="BJ11" s="7">
        <f t="shared" si="7"/>
        <v>72500</v>
      </c>
      <c r="BK11" s="7">
        <f t="shared" si="8"/>
        <v>1710</v>
      </c>
      <c r="BL11" s="7">
        <f t="shared" si="8"/>
        <v>966486.88</v>
      </c>
    </row>
    <row r="12" spans="1:64" ht="20.25" x14ac:dyDescent="0.4">
      <c r="A12" s="14">
        <v>6</v>
      </c>
      <c r="B12" s="15" t="s">
        <v>48</v>
      </c>
      <c r="C12" s="8">
        <v>145</v>
      </c>
      <c r="D12" s="8">
        <v>18500</v>
      </c>
      <c r="E12" s="8">
        <v>115</v>
      </c>
      <c r="F12" s="8">
        <v>13100</v>
      </c>
      <c r="G12" s="19">
        <f t="shared" si="0"/>
        <v>260</v>
      </c>
      <c r="H12" s="19">
        <f t="shared" si="0"/>
        <v>31600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260</v>
      </c>
      <c r="N12" s="7">
        <f t="shared" si="1"/>
        <v>31600</v>
      </c>
      <c r="O12" s="8">
        <v>29</v>
      </c>
      <c r="P12" s="8">
        <v>8638.6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29</v>
      </c>
      <c r="Z12" s="7">
        <f t="shared" si="3"/>
        <v>8638.6</v>
      </c>
      <c r="AA12" s="12">
        <v>0</v>
      </c>
      <c r="AB12" s="12">
        <v>0</v>
      </c>
      <c r="AC12" s="12">
        <v>5</v>
      </c>
      <c r="AD12" s="12">
        <v>2500</v>
      </c>
      <c r="AE12" s="12">
        <v>25</v>
      </c>
      <c r="AF12" s="12">
        <v>15000</v>
      </c>
      <c r="AG12" s="12">
        <v>25</v>
      </c>
      <c r="AH12" s="12">
        <v>5000</v>
      </c>
      <c r="AI12" s="12">
        <v>10</v>
      </c>
      <c r="AJ12" s="12">
        <v>4000</v>
      </c>
      <c r="AK12" s="12">
        <v>100</v>
      </c>
      <c r="AL12" s="12">
        <v>75500</v>
      </c>
      <c r="AM12" s="20">
        <f t="shared" si="4"/>
        <v>454</v>
      </c>
      <c r="AN12" s="20">
        <f t="shared" si="5"/>
        <v>142238.6</v>
      </c>
      <c r="AO12" s="12">
        <v>150</v>
      </c>
      <c r="AP12" s="12">
        <v>40000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24</v>
      </c>
      <c r="BH12" s="8">
        <v>35800</v>
      </c>
      <c r="BI12" s="7">
        <f t="shared" si="7"/>
        <v>24</v>
      </c>
      <c r="BJ12" s="7">
        <f t="shared" si="7"/>
        <v>35800</v>
      </c>
      <c r="BK12" s="7">
        <f t="shared" si="8"/>
        <v>478</v>
      </c>
      <c r="BL12" s="7">
        <f t="shared" si="8"/>
        <v>178038.6</v>
      </c>
    </row>
    <row r="13" spans="1:64" ht="20.25" x14ac:dyDescent="0.4">
      <c r="A13" s="14">
        <v>7</v>
      </c>
      <c r="B13" s="15" t="s">
        <v>49</v>
      </c>
      <c r="C13" s="8">
        <v>105</v>
      </c>
      <c r="D13" s="8">
        <v>10800</v>
      </c>
      <c r="E13" s="8">
        <v>193</v>
      </c>
      <c r="F13" s="8">
        <v>41500</v>
      </c>
      <c r="G13" s="19">
        <f t="shared" si="0"/>
        <v>298</v>
      </c>
      <c r="H13" s="19">
        <f t="shared" si="0"/>
        <v>52300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298</v>
      </c>
      <c r="N13" s="7">
        <f t="shared" si="1"/>
        <v>52300</v>
      </c>
      <c r="O13" s="8">
        <v>70</v>
      </c>
      <c r="P13" s="8">
        <v>16737.29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70</v>
      </c>
      <c r="Z13" s="7">
        <f t="shared" si="3"/>
        <v>16737.29</v>
      </c>
      <c r="AA13" s="12">
        <v>0</v>
      </c>
      <c r="AB13" s="12">
        <v>0</v>
      </c>
      <c r="AC13" s="12">
        <v>4</v>
      </c>
      <c r="AD13" s="12">
        <v>1600</v>
      </c>
      <c r="AE13" s="12">
        <v>5</v>
      </c>
      <c r="AF13" s="12">
        <v>3000</v>
      </c>
      <c r="AG13" s="12">
        <v>5</v>
      </c>
      <c r="AH13" s="12">
        <v>2500</v>
      </c>
      <c r="AI13" s="12">
        <v>4</v>
      </c>
      <c r="AJ13" s="12">
        <v>800</v>
      </c>
      <c r="AK13" s="12">
        <v>62</v>
      </c>
      <c r="AL13" s="12">
        <v>64700</v>
      </c>
      <c r="AM13" s="20">
        <f t="shared" si="4"/>
        <v>448</v>
      </c>
      <c r="AN13" s="20">
        <f t="shared" si="5"/>
        <v>141637.29</v>
      </c>
      <c r="AO13" s="12">
        <v>150</v>
      </c>
      <c r="AP13" s="12">
        <v>40000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34</v>
      </c>
      <c r="BH13" s="8">
        <v>7700</v>
      </c>
      <c r="BI13" s="7">
        <f t="shared" si="7"/>
        <v>34</v>
      </c>
      <c r="BJ13" s="7">
        <f t="shared" si="7"/>
        <v>7700</v>
      </c>
      <c r="BK13" s="7">
        <f t="shared" si="8"/>
        <v>482</v>
      </c>
      <c r="BL13" s="7">
        <f t="shared" si="8"/>
        <v>149337.29</v>
      </c>
    </row>
    <row r="14" spans="1:64" ht="20.25" x14ac:dyDescent="0.4">
      <c r="A14" s="14">
        <v>8</v>
      </c>
      <c r="B14" s="15" t="s">
        <v>50</v>
      </c>
      <c r="C14" s="8">
        <v>583</v>
      </c>
      <c r="D14" s="8">
        <v>87100</v>
      </c>
      <c r="E14" s="8">
        <v>1215</v>
      </c>
      <c r="F14" s="8">
        <v>89900</v>
      </c>
      <c r="G14" s="19">
        <f t="shared" si="0"/>
        <v>1798</v>
      </c>
      <c r="H14" s="19">
        <f t="shared" si="0"/>
        <v>177000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1798</v>
      </c>
      <c r="N14" s="7">
        <f t="shared" si="1"/>
        <v>177000</v>
      </c>
      <c r="O14" s="8">
        <v>99</v>
      </c>
      <c r="P14" s="8">
        <v>32394.75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99</v>
      </c>
      <c r="Z14" s="7">
        <f t="shared" si="3"/>
        <v>32394.75</v>
      </c>
      <c r="AA14" s="12">
        <v>0</v>
      </c>
      <c r="AB14" s="12">
        <v>0</v>
      </c>
      <c r="AC14" s="12">
        <v>70</v>
      </c>
      <c r="AD14" s="12">
        <v>36000</v>
      </c>
      <c r="AE14" s="12">
        <v>96</v>
      </c>
      <c r="AF14" s="12">
        <v>84800</v>
      </c>
      <c r="AG14" s="12">
        <v>40</v>
      </c>
      <c r="AH14" s="12">
        <v>17000</v>
      </c>
      <c r="AI14" s="12">
        <v>30</v>
      </c>
      <c r="AJ14" s="12">
        <v>13500</v>
      </c>
      <c r="AK14" s="12">
        <v>315</v>
      </c>
      <c r="AL14" s="12">
        <v>94600</v>
      </c>
      <c r="AM14" s="20">
        <f t="shared" si="4"/>
        <v>2448</v>
      </c>
      <c r="AN14" s="20">
        <f t="shared" si="5"/>
        <v>455294.75</v>
      </c>
      <c r="AO14" s="12">
        <v>650</v>
      </c>
      <c r="AP14" s="12">
        <v>130000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282</v>
      </c>
      <c r="BH14" s="8">
        <v>23800</v>
      </c>
      <c r="BI14" s="7">
        <f t="shared" si="7"/>
        <v>282</v>
      </c>
      <c r="BJ14" s="7">
        <f t="shared" si="7"/>
        <v>23800</v>
      </c>
      <c r="BK14" s="7">
        <f t="shared" si="8"/>
        <v>2730</v>
      </c>
      <c r="BL14" s="7">
        <f t="shared" si="8"/>
        <v>479094.75</v>
      </c>
    </row>
    <row r="15" spans="1:64" ht="20.25" x14ac:dyDescent="0.4">
      <c r="A15" s="14">
        <v>9</v>
      </c>
      <c r="B15" s="15" t="s">
        <v>51</v>
      </c>
      <c r="C15" s="8">
        <v>380</v>
      </c>
      <c r="D15" s="8">
        <v>34600</v>
      </c>
      <c r="E15" s="8">
        <v>675</v>
      </c>
      <c r="F15" s="8">
        <v>163300</v>
      </c>
      <c r="G15" s="19">
        <f t="shared" si="0"/>
        <v>1055</v>
      </c>
      <c r="H15" s="19">
        <f t="shared" si="0"/>
        <v>197900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1055</v>
      </c>
      <c r="N15" s="7">
        <f t="shared" si="1"/>
        <v>197900</v>
      </c>
      <c r="O15" s="8">
        <v>10</v>
      </c>
      <c r="P15" s="8">
        <v>66864.08</v>
      </c>
      <c r="Q15" s="8">
        <v>54</v>
      </c>
      <c r="R15" s="8">
        <v>31400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64</v>
      </c>
      <c r="Z15" s="7">
        <f t="shared" si="3"/>
        <v>98264.08</v>
      </c>
      <c r="AA15" s="12">
        <v>0</v>
      </c>
      <c r="AB15" s="12">
        <v>0</v>
      </c>
      <c r="AC15" s="12">
        <v>25</v>
      </c>
      <c r="AD15" s="12">
        <v>15000</v>
      </c>
      <c r="AE15" s="12">
        <v>40</v>
      </c>
      <c r="AF15" s="12">
        <v>25000</v>
      </c>
      <c r="AG15" s="12">
        <v>20</v>
      </c>
      <c r="AH15" s="12">
        <v>8000</v>
      </c>
      <c r="AI15" s="12">
        <v>25</v>
      </c>
      <c r="AJ15" s="12">
        <v>8000</v>
      </c>
      <c r="AK15" s="12">
        <v>177</v>
      </c>
      <c r="AL15" s="12">
        <v>17900</v>
      </c>
      <c r="AM15" s="20">
        <f t="shared" si="4"/>
        <v>1406</v>
      </c>
      <c r="AN15" s="20">
        <f t="shared" si="5"/>
        <v>370064.08</v>
      </c>
      <c r="AO15" s="12">
        <v>400</v>
      </c>
      <c r="AP15" s="12">
        <v>75000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135</v>
      </c>
      <c r="BH15" s="8">
        <v>30600</v>
      </c>
      <c r="BI15" s="7">
        <f t="shared" si="7"/>
        <v>135</v>
      </c>
      <c r="BJ15" s="7">
        <f t="shared" si="7"/>
        <v>30600</v>
      </c>
      <c r="BK15" s="7">
        <f t="shared" si="8"/>
        <v>1541</v>
      </c>
      <c r="BL15" s="7">
        <f t="shared" si="8"/>
        <v>400664.08</v>
      </c>
    </row>
    <row r="16" spans="1:64" ht="20.25" x14ac:dyDescent="0.4">
      <c r="A16" s="14">
        <v>10</v>
      </c>
      <c r="B16" s="15" t="s">
        <v>52</v>
      </c>
      <c r="C16" s="8">
        <v>82</v>
      </c>
      <c r="D16" s="8">
        <v>26200</v>
      </c>
      <c r="E16" s="8">
        <v>36</v>
      </c>
      <c r="F16" s="8">
        <v>7600</v>
      </c>
      <c r="G16" s="19">
        <f t="shared" si="0"/>
        <v>118</v>
      </c>
      <c r="H16" s="19">
        <f t="shared" si="0"/>
        <v>33800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118</v>
      </c>
      <c r="N16" s="7">
        <f t="shared" si="1"/>
        <v>33800</v>
      </c>
      <c r="O16" s="8">
        <v>8</v>
      </c>
      <c r="P16" s="8">
        <v>8098.69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8</v>
      </c>
      <c r="Z16" s="7">
        <f t="shared" si="3"/>
        <v>8098.69</v>
      </c>
      <c r="AA16" s="12">
        <v>0</v>
      </c>
      <c r="AB16" s="12">
        <v>0</v>
      </c>
      <c r="AC16" s="12">
        <v>8</v>
      </c>
      <c r="AD16" s="12">
        <v>3200</v>
      </c>
      <c r="AE16" s="12">
        <v>15</v>
      </c>
      <c r="AF16" s="12">
        <v>9000</v>
      </c>
      <c r="AG16" s="12">
        <v>16</v>
      </c>
      <c r="AH16" s="12">
        <v>4000</v>
      </c>
      <c r="AI16" s="12">
        <v>7</v>
      </c>
      <c r="AJ16" s="12">
        <v>3000</v>
      </c>
      <c r="AK16" s="12">
        <v>85</v>
      </c>
      <c r="AL16" s="12">
        <v>95800</v>
      </c>
      <c r="AM16" s="20">
        <f t="shared" si="4"/>
        <v>257</v>
      </c>
      <c r="AN16" s="20">
        <f t="shared" si="5"/>
        <v>156898.69</v>
      </c>
      <c r="AO16" s="12">
        <v>55</v>
      </c>
      <c r="AP16" s="12">
        <v>40000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191</v>
      </c>
      <c r="BH16" s="8">
        <v>50400</v>
      </c>
      <c r="BI16" s="7">
        <f t="shared" si="7"/>
        <v>191</v>
      </c>
      <c r="BJ16" s="7">
        <f t="shared" si="7"/>
        <v>50400</v>
      </c>
      <c r="BK16" s="7">
        <f t="shared" si="8"/>
        <v>448</v>
      </c>
      <c r="BL16" s="7">
        <f t="shared" si="8"/>
        <v>207298.69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603</v>
      </c>
      <c r="D19" s="8">
        <v>95000</v>
      </c>
      <c r="E19" s="8">
        <v>378</v>
      </c>
      <c r="F19" s="8">
        <v>472500</v>
      </c>
      <c r="G19" s="19">
        <f t="shared" si="0"/>
        <v>981</v>
      </c>
      <c r="H19" s="19">
        <f t="shared" si="0"/>
        <v>567500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981</v>
      </c>
      <c r="N19" s="7">
        <f t="shared" si="1"/>
        <v>567500</v>
      </c>
      <c r="O19" s="8">
        <v>10</v>
      </c>
      <c r="P19" s="8">
        <v>218508.92</v>
      </c>
      <c r="Q19" s="8">
        <v>0</v>
      </c>
      <c r="R19" s="8">
        <v>0</v>
      </c>
      <c r="S19" s="8">
        <v>25</v>
      </c>
      <c r="T19" s="8">
        <v>96800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35</v>
      </c>
      <c r="Z19" s="7">
        <f t="shared" si="3"/>
        <v>315308.92000000004</v>
      </c>
      <c r="AA19" s="12">
        <v>0</v>
      </c>
      <c r="AB19" s="12">
        <v>0</v>
      </c>
      <c r="AC19" s="12">
        <v>20</v>
      </c>
      <c r="AD19" s="12">
        <v>10000</v>
      </c>
      <c r="AE19" s="12">
        <v>50</v>
      </c>
      <c r="AF19" s="12">
        <v>40000</v>
      </c>
      <c r="AG19" s="12">
        <v>20</v>
      </c>
      <c r="AH19" s="12">
        <v>8000</v>
      </c>
      <c r="AI19" s="12">
        <v>25</v>
      </c>
      <c r="AJ19" s="12">
        <v>10000</v>
      </c>
      <c r="AK19" s="12">
        <v>34</v>
      </c>
      <c r="AL19" s="12">
        <v>22400</v>
      </c>
      <c r="AM19" s="20">
        <f t="shared" si="4"/>
        <v>1165</v>
      </c>
      <c r="AN19" s="20">
        <f t="shared" si="5"/>
        <v>973208.92</v>
      </c>
      <c r="AO19" s="12">
        <v>300</v>
      </c>
      <c r="AP19" s="12">
        <v>150000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14</v>
      </c>
      <c r="BH19" s="8">
        <v>26600</v>
      </c>
      <c r="BI19" s="7">
        <f t="shared" si="7"/>
        <v>14</v>
      </c>
      <c r="BJ19" s="7">
        <f t="shared" si="7"/>
        <v>26600</v>
      </c>
      <c r="BK19" s="7">
        <f t="shared" si="8"/>
        <v>1179</v>
      </c>
      <c r="BL19" s="7">
        <f t="shared" si="8"/>
        <v>999808.92</v>
      </c>
    </row>
    <row r="20" spans="1:64" ht="20.25" x14ac:dyDescent="0.4">
      <c r="A20" s="14">
        <v>14</v>
      </c>
      <c r="B20" s="15" t="s">
        <v>56</v>
      </c>
      <c r="C20" s="8">
        <v>649</v>
      </c>
      <c r="D20" s="8">
        <v>72000</v>
      </c>
      <c r="E20" s="8">
        <v>489</v>
      </c>
      <c r="F20" s="8">
        <v>186700</v>
      </c>
      <c r="G20" s="19">
        <f t="shared" si="0"/>
        <v>1138</v>
      </c>
      <c r="H20" s="19">
        <f t="shared" si="0"/>
        <v>258700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1138</v>
      </c>
      <c r="N20" s="7">
        <f t="shared" si="1"/>
        <v>258700</v>
      </c>
      <c r="O20" s="8">
        <v>20</v>
      </c>
      <c r="P20" s="8">
        <v>122993.5</v>
      </c>
      <c r="Q20" s="8">
        <v>0</v>
      </c>
      <c r="R20" s="8">
        <v>0</v>
      </c>
      <c r="S20" s="8">
        <v>55</v>
      </c>
      <c r="T20" s="8">
        <v>40600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75</v>
      </c>
      <c r="Z20" s="7">
        <f t="shared" si="3"/>
        <v>163593.5</v>
      </c>
      <c r="AA20" s="12">
        <v>0</v>
      </c>
      <c r="AB20" s="12">
        <v>0</v>
      </c>
      <c r="AC20" s="12">
        <v>35</v>
      </c>
      <c r="AD20" s="12">
        <v>18000</v>
      </c>
      <c r="AE20" s="12">
        <v>50</v>
      </c>
      <c r="AF20" s="12">
        <v>65000</v>
      </c>
      <c r="AG20" s="12">
        <v>45</v>
      </c>
      <c r="AH20" s="12">
        <v>18000</v>
      </c>
      <c r="AI20" s="12">
        <v>25</v>
      </c>
      <c r="AJ20" s="12">
        <v>12000</v>
      </c>
      <c r="AK20" s="12">
        <v>144</v>
      </c>
      <c r="AL20" s="12">
        <v>155200</v>
      </c>
      <c r="AM20" s="20">
        <f t="shared" si="4"/>
        <v>1512</v>
      </c>
      <c r="AN20" s="20">
        <f t="shared" si="5"/>
        <v>690493.5</v>
      </c>
      <c r="AO20" s="12">
        <v>300</v>
      </c>
      <c r="AP20" s="12">
        <v>117500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223</v>
      </c>
      <c r="BH20" s="8">
        <v>35500</v>
      </c>
      <c r="BI20" s="7">
        <f t="shared" si="7"/>
        <v>223</v>
      </c>
      <c r="BJ20" s="7">
        <f t="shared" si="7"/>
        <v>35500</v>
      </c>
      <c r="BK20" s="7">
        <f t="shared" si="8"/>
        <v>1735</v>
      </c>
      <c r="BL20" s="7">
        <f t="shared" si="8"/>
        <v>725993.5</v>
      </c>
    </row>
    <row r="21" spans="1:64" ht="20.25" x14ac:dyDescent="0.4">
      <c r="A21" s="14">
        <v>15</v>
      </c>
      <c r="B21" s="15" t="s">
        <v>57</v>
      </c>
      <c r="C21" s="8">
        <v>14</v>
      </c>
      <c r="D21" s="8">
        <v>1600</v>
      </c>
      <c r="E21" s="8">
        <v>36</v>
      </c>
      <c r="F21" s="8">
        <v>11800</v>
      </c>
      <c r="G21" s="19">
        <f t="shared" si="0"/>
        <v>50</v>
      </c>
      <c r="H21" s="19">
        <f t="shared" si="0"/>
        <v>13400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50</v>
      </c>
      <c r="N21" s="7">
        <f t="shared" si="1"/>
        <v>13400</v>
      </c>
      <c r="O21" s="8">
        <v>22</v>
      </c>
      <c r="P21" s="8">
        <v>6500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22</v>
      </c>
      <c r="Z21" s="7">
        <f t="shared" si="3"/>
        <v>6500</v>
      </c>
      <c r="AA21" s="12">
        <v>0</v>
      </c>
      <c r="AB21" s="12">
        <v>0</v>
      </c>
      <c r="AC21" s="12">
        <v>2</v>
      </c>
      <c r="AD21" s="12">
        <v>1000</v>
      </c>
      <c r="AE21" s="12">
        <v>5</v>
      </c>
      <c r="AF21" s="12">
        <v>2500</v>
      </c>
      <c r="AG21" s="12">
        <v>2</v>
      </c>
      <c r="AH21" s="12">
        <v>400</v>
      </c>
      <c r="AI21" s="12">
        <v>2</v>
      </c>
      <c r="AJ21" s="12">
        <v>1000</v>
      </c>
      <c r="AK21" s="12">
        <v>23</v>
      </c>
      <c r="AL21" s="12">
        <v>89600</v>
      </c>
      <c r="AM21" s="20">
        <f t="shared" si="4"/>
        <v>106</v>
      </c>
      <c r="AN21" s="20">
        <f t="shared" si="5"/>
        <v>114400</v>
      </c>
      <c r="AO21" s="12">
        <v>30</v>
      </c>
      <c r="AP21" s="12">
        <v>25000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8</v>
      </c>
      <c r="BH21" s="8">
        <v>1200</v>
      </c>
      <c r="BI21" s="7">
        <f t="shared" si="7"/>
        <v>8</v>
      </c>
      <c r="BJ21" s="7">
        <f t="shared" si="7"/>
        <v>1200</v>
      </c>
      <c r="BK21" s="7">
        <f t="shared" si="8"/>
        <v>114</v>
      </c>
      <c r="BL21" s="7">
        <f t="shared" si="8"/>
        <v>115600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815</v>
      </c>
      <c r="D25" s="8">
        <v>55700</v>
      </c>
      <c r="E25" s="8">
        <v>377</v>
      </c>
      <c r="F25" s="8">
        <v>73700</v>
      </c>
      <c r="G25" s="19">
        <f t="shared" si="0"/>
        <v>1192</v>
      </c>
      <c r="H25" s="19">
        <f t="shared" si="0"/>
        <v>129400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1192</v>
      </c>
      <c r="N25" s="7">
        <f t="shared" si="1"/>
        <v>129400</v>
      </c>
      <c r="O25" s="8">
        <v>50</v>
      </c>
      <c r="P25" s="8">
        <v>36932.04</v>
      </c>
      <c r="Q25" s="8">
        <v>110</v>
      </c>
      <c r="R25" s="8">
        <v>12200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160</v>
      </c>
      <c r="Z25" s="7">
        <f t="shared" si="3"/>
        <v>49132.04</v>
      </c>
      <c r="AA25" s="12">
        <v>0</v>
      </c>
      <c r="AB25" s="12">
        <v>0</v>
      </c>
      <c r="AC25" s="12">
        <v>10</v>
      </c>
      <c r="AD25" s="12">
        <v>4500</v>
      </c>
      <c r="AE25" s="12">
        <v>25</v>
      </c>
      <c r="AF25" s="12">
        <v>25000</v>
      </c>
      <c r="AG25" s="12">
        <v>4</v>
      </c>
      <c r="AH25" s="12">
        <v>2400</v>
      </c>
      <c r="AI25" s="12">
        <v>5</v>
      </c>
      <c r="AJ25" s="12">
        <v>1500</v>
      </c>
      <c r="AK25" s="12">
        <v>216</v>
      </c>
      <c r="AL25" s="12">
        <v>25900</v>
      </c>
      <c r="AM25" s="20">
        <f t="shared" si="4"/>
        <v>1612</v>
      </c>
      <c r="AN25" s="20">
        <f t="shared" si="5"/>
        <v>237832.04</v>
      </c>
      <c r="AO25" s="12">
        <v>400</v>
      </c>
      <c r="AP25" s="12">
        <v>50000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22</v>
      </c>
      <c r="BH25" s="8">
        <v>10200</v>
      </c>
      <c r="BI25" s="7">
        <f t="shared" si="7"/>
        <v>22</v>
      </c>
      <c r="BJ25" s="7">
        <f t="shared" si="7"/>
        <v>10200</v>
      </c>
      <c r="BK25" s="7">
        <f t="shared" si="8"/>
        <v>1634</v>
      </c>
      <c r="BL25" s="7">
        <f t="shared" si="8"/>
        <v>248032.04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36</v>
      </c>
      <c r="D27" s="8">
        <v>3800</v>
      </c>
      <c r="E27" s="8">
        <v>44</v>
      </c>
      <c r="F27" s="8">
        <v>17700</v>
      </c>
      <c r="G27" s="19">
        <f t="shared" si="0"/>
        <v>80</v>
      </c>
      <c r="H27" s="19">
        <f t="shared" si="0"/>
        <v>21500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80</v>
      </c>
      <c r="N27" s="7">
        <f t="shared" si="1"/>
        <v>21500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2</v>
      </c>
      <c r="AD27" s="12">
        <v>400</v>
      </c>
      <c r="AE27" s="12">
        <v>4</v>
      </c>
      <c r="AF27" s="12">
        <v>2000</v>
      </c>
      <c r="AG27" s="12">
        <v>2</v>
      </c>
      <c r="AH27" s="12">
        <v>400</v>
      </c>
      <c r="AI27" s="12">
        <v>2</v>
      </c>
      <c r="AJ27" s="12">
        <v>400</v>
      </c>
      <c r="AK27" s="12">
        <v>33</v>
      </c>
      <c r="AL27" s="12">
        <v>12600</v>
      </c>
      <c r="AM27" s="20">
        <f t="shared" si="4"/>
        <v>123</v>
      </c>
      <c r="AN27" s="20">
        <f t="shared" si="5"/>
        <v>37300</v>
      </c>
      <c r="AO27" s="12">
        <v>25</v>
      </c>
      <c r="AP27" s="12">
        <v>9500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42</v>
      </c>
      <c r="BH27" s="8">
        <v>3000</v>
      </c>
      <c r="BI27" s="7">
        <f t="shared" si="7"/>
        <v>42</v>
      </c>
      <c r="BJ27" s="7">
        <f t="shared" si="7"/>
        <v>3000</v>
      </c>
      <c r="BK27" s="7">
        <f t="shared" si="8"/>
        <v>165</v>
      </c>
      <c r="BL27" s="7">
        <f t="shared" si="8"/>
        <v>40300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182</v>
      </c>
      <c r="D33" s="8">
        <v>11600</v>
      </c>
      <c r="E33" s="8">
        <v>263</v>
      </c>
      <c r="F33" s="8">
        <v>16500</v>
      </c>
      <c r="G33" s="19">
        <f t="shared" si="0"/>
        <v>445</v>
      </c>
      <c r="H33" s="19">
        <f t="shared" si="0"/>
        <v>28100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445</v>
      </c>
      <c r="N33" s="7">
        <f t="shared" si="1"/>
        <v>28100</v>
      </c>
      <c r="O33" s="8">
        <v>96</v>
      </c>
      <c r="P33" s="8">
        <v>14037.73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96</v>
      </c>
      <c r="Z33" s="7">
        <f t="shared" si="3"/>
        <v>14037.73</v>
      </c>
      <c r="AA33" s="12">
        <v>0</v>
      </c>
      <c r="AB33" s="12">
        <v>0</v>
      </c>
      <c r="AC33" s="12">
        <v>2</v>
      </c>
      <c r="AD33" s="12">
        <v>400</v>
      </c>
      <c r="AE33" s="12">
        <v>2</v>
      </c>
      <c r="AF33" s="12">
        <v>1000</v>
      </c>
      <c r="AG33" s="12">
        <v>2</v>
      </c>
      <c r="AH33" s="12">
        <v>400</v>
      </c>
      <c r="AI33" s="12">
        <v>2</v>
      </c>
      <c r="AJ33" s="12">
        <v>400</v>
      </c>
      <c r="AK33" s="12">
        <v>64</v>
      </c>
      <c r="AL33" s="12">
        <v>1300</v>
      </c>
      <c r="AM33" s="20">
        <f t="shared" si="4"/>
        <v>613</v>
      </c>
      <c r="AN33" s="20">
        <f t="shared" si="5"/>
        <v>45637.729999999996</v>
      </c>
      <c r="AO33" s="12">
        <v>150</v>
      </c>
      <c r="AP33" s="12">
        <v>9000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100</v>
      </c>
      <c r="BD33" s="8">
        <v>90000</v>
      </c>
      <c r="BE33" s="8">
        <v>0</v>
      </c>
      <c r="BF33" s="8">
        <v>0</v>
      </c>
      <c r="BG33" s="8">
        <v>316</v>
      </c>
      <c r="BH33" s="8">
        <v>75700</v>
      </c>
      <c r="BI33" s="7">
        <f t="shared" si="7"/>
        <v>416</v>
      </c>
      <c r="BJ33" s="7">
        <f t="shared" si="7"/>
        <v>165700</v>
      </c>
      <c r="BK33" s="7">
        <f t="shared" si="8"/>
        <v>1029</v>
      </c>
      <c r="BL33" s="7">
        <f t="shared" si="8"/>
        <v>211337.72999999998</v>
      </c>
    </row>
    <row r="34" spans="1:64" ht="20.25" x14ac:dyDescent="0.4">
      <c r="A34" s="14">
        <v>28</v>
      </c>
      <c r="B34" s="15" t="s">
        <v>70</v>
      </c>
      <c r="C34" s="8">
        <v>889</v>
      </c>
      <c r="D34" s="8">
        <v>126400</v>
      </c>
      <c r="E34" s="8">
        <v>1575</v>
      </c>
      <c r="F34" s="8">
        <v>458800</v>
      </c>
      <c r="G34" s="19">
        <f t="shared" si="0"/>
        <v>2464</v>
      </c>
      <c r="H34" s="19">
        <f t="shared" si="0"/>
        <v>585200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2464</v>
      </c>
      <c r="N34" s="7">
        <f t="shared" si="1"/>
        <v>585200</v>
      </c>
      <c r="O34" s="8">
        <v>350</v>
      </c>
      <c r="P34" s="8">
        <v>1059266.03</v>
      </c>
      <c r="Q34" s="8">
        <v>400</v>
      </c>
      <c r="R34" s="8">
        <v>385000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750</v>
      </c>
      <c r="Z34" s="7">
        <f t="shared" si="3"/>
        <v>1444266.03</v>
      </c>
      <c r="AA34" s="12">
        <v>0</v>
      </c>
      <c r="AB34" s="12">
        <v>0</v>
      </c>
      <c r="AC34" s="12">
        <v>100</v>
      </c>
      <c r="AD34" s="12">
        <v>50000</v>
      </c>
      <c r="AE34" s="12">
        <v>250</v>
      </c>
      <c r="AF34" s="12">
        <v>125000</v>
      </c>
      <c r="AG34" s="12">
        <v>40</v>
      </c>
      <c r="AH34" s="12">
        <v>15000</v>
      </c>
      <c r="AI34" s="12">
        <v>50</v>
      </c>
      <c r="AJ34" s="12">
        <v>20000</v>
      </c>
      <c r="AK34" s="12">
        <v>435</v>
      </c>
      <c r="AL34" s="12">
        <v>163000</v>
      </c>
      <c r="AM34" s="20">
        <f t="shared" si="4"/>
        <v>4089</v>
      </c>
      <c r="AN34" s="20">
        <f t="shared" si="5"/>
        <v>2402466.0300000003</v>
      </c>
      <c r="AO34" s="12">
        <v>1000</v>
      </c>
      <c r="AP34" s="12">
        <v>298000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25</v>
      </c>
      <c r="BH34" s="8">
        <v>17800</v>
      </c>
      <c r="BI34" s="7">
        <f t="shared" si="7"/>
        <v>25</v>
      </c>
      <c r="BJ34" s="7">
        <f t="shared" si="7"/>
        <v>17800</v>
      </c>
      <c r="BK34" s="7">
        <f t="shared" si="8"/>
        <v>4114</v>
      </c>
      <c r="BL34" s="7">
        <f t="shared" si="8"/>
        <v>2420266.0300000003</v>
      </c>
    </row>
    <row r="35" spans="1:64" ht="20.25" x14ac:dyDescent="0.4">
      <c r="A35" s="14">
        <v>29</v>
      </c>
      <c r="B35" s="15" t="s">
        <v>71</v>
      </c>
      <c r="C35" s="8">
        <v>150</v>
      </c>
      <c r="D35" s="8">
        <v>24500</v>
      </c>
      <c r="E35" s="8">
        <v>66</v>
      </c>
      <c r="F35" s="8">
        <v>18200</v>
      </c>
      <c r="G35" s="19">
        <f t="shared" si="0"/>
        <v>216</v>
      </c>
      <c r="H35" s="19">
        <f t="shared" si="0"/>
        <v>42700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216</v>
      </c>
      <c r="N35" s="7">
        <f t="shared" si="1"/>
        <v>42700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5</v>
      </c>
      <c r="AD35" s="12">
        <v>2500</v>
      </c>
      <c r="AE35" s="12">
        <v>10</v>
      </c>
      <c r="AF35" s="12">
        <v>5500</v>
      </c>
      <c r="AG35" s="12">
        <v>10</v>
      </c>
      <c r="AH35" s="12">
        <v>2000</v>
      </c>
      <c r="AI35" s="12">
        <v>10</v>
      </c>
      <c r="AJ35" s="12">
        <v>4000</v>
      </c>
      <c r="AK35" s="12">
        <v>140</v>
      </c>
      <c r="AL35" s="12">
        <v>15700</v>
      </c>
      <c r="AM35" s="20">
        <f t="shared" si="4"/>
        <v>391</v>
      </c>
      <c r="AN35" s="20">
        <f t="shared" si="5"/>
        <v>72400</v>
      </c>
      <c r="AO35" s="12">
        <v>90</v>
      </c>
      <c r="AP35" s="12">
        <v>14500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210</v>
      </c>
      <c r="BH35" s="8">
        <v>23600</v>
      </c>
      <c r="BI35" s="7">
        <f t="shared" si="7"/>
        <v>210</v>
      </c>
      <c r="BJ35" s="7">
        <f t="shared" si="7"/>
        <v>23600</v>
      </c>
      <c r="BK35" s="7">
        <f t="shared" si="8"/>
        <v>601</v>
      </c>
      <c r="BL35" s="7">
        <f t="shared" si="8"/>
        <v>96000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150</v>
      </c>
      <c r="D38" s="8">
        <v>20000</v>
      </c>
      <c r="E38" s="8">
        <v>155</v>
      </c>
      <c r="F38" s="8">
        <v>22800</v>
      </c>
      <c r="G38" s="19">
        <f t="shared" si="0"/>
        <v>305</v>
      </c>
      <c r="H38" s="19">
        <f t="shared" si="0"/>
        <v>42800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305</v>
      </c>
      <c r="N38" s="7">
        <f t="shared" si="1"/>
        <v>42800</v>
      </c>
      <c r="O38" s="8">
        <v>102</v>
      </c>
      <c r="P38" s="8">
        <v>40494.76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102</v>
      </c>
      <c r="Z38" s="7">
        <f t="shared" si="3"/>
        <v>40494.76</v>
      </c>
      <c r="AA38" s="12">
        <v>0</v>
      </c>
      <c r="AB38" s="12">
        <v>0</v>
      </c>
      <c r="AC38" s="12">
        <v>5</v>
      </c>
      <c r="AD38" s="12">
        <v>2000</v>
      </c>
      <c r="AE38" s="12">
        <v>5</v>
      </c>
      <c r="AF38" s="12">
        <v>5000</v>
      </c>
      <c r="AG38" s="12">
        <v>5</v>
      </c>
      <c r="AH38" s="12">
        <v>2500</v>
      </c>
      <c r="AI38" s="12">
        <v>4</v>
      </c>
      <c r="AJ38" s="12">
        <v>2000</v>
      </c>
      <c r="AK38" s="12">
        <v>231</v>
      </c>
      <c r="AL38" s="12">
        <v>97500</v>
      </c>
      <c r="AM38" s="20">
        <f t="shared" si="4"/>
        <v>657</v>
      </c>
      <c r="AN38" s="20">
        <f t="shared" si="5"/>
        <v>192294.76</v>
      </c>
      <c r="AO38" s="12">
        <v>150</v>
      </c>
      <c r="AP38" s="12">
        <v>25000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265</v>
      </c>
      <c r="BH38" s="8">
        <v>15500</v>
      </c>
      <c r="BI38" s="7">
        <f t="shared" si="7"/>
        <v>265</v>
      </c>
      <c r="BJ38" s="7">
        <f t="shared" si="7"/>
        <v>15500</v>
      </c>
      <c r="BK38" s="7">
        <f t="shared" si="8"/>
        <v>922</v>
      </c>
      <c r="BL38" s="7">
        <f t="shared" si="8"/>
        <v>207794.76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54064</v>
      </c>
      <c r="D40" s="8">
        <v>3493100</v>
      </c>
      <c r="E40" s="8">
        <v>3751</v>
      </c>
      <c r="F40" s="8">
        <v>636100</v>
      </c>
      <c r="G40" s="19">
        <f t="shared" si="0"/>
        <v>57815</v>
      </c>
      <c r="H40" s="19">
        <f t="shared" si="0"/>
        <v>4129200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57815</v>
      </c>
      <c r="N40" s="7">
        <f t="shared" si="1"/>
        <v>4129200</v>
      </c>
      <c r="O40" s="8">
        <v>3150</v>
      </c>
      <c r="P40" s="8">
        <v>85500</v>
      </c>
      <c r="Q40" s="8">
        <v>2160</v>
      </c>
      <c r="R40" s="8">
        <v>100000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5310</v>
      </c>
      <c r="Z40" s="7">
        <f t="shared" si="3"/>
        <v>185500</v>
      </c>
      <c r="AA40" s="12">
        <v>0</v>
      </c>
      <c r="AB40" s="12">
        <v>0</v>
      </c>
      <c r="AC40" s="12">
        <v>450</v>
      </c>
      <c r="AD40" s="12">
        <v>150000</v>
      </c>
      <c r="AE40" s="12">
        <v>500</v>
      </c>
      <c r="AF40" s="12">
        <v>400000</v>
      </c>
      <c r="AG40" s="12">
        <v>1500</v>
      </c>
      <c r="AH40" s="12">
        <v>325000</v>
      </c>
      <c r="AI40" s="12">
        <v>1100</v>
      </c>
      <c r="AJ40" s="12">
        <v>200000</v>
      </c>
      <c r="AK40" s="12">
        <v>13035</v>
      </c>
      <c r="AL40" s="12">
        <v>322300</v>
      </c>
      <c r="AM40" s="20">
        <f t="shared" si="4"/>
        <v>79710</v>
      </c>
      <c r="AN40" s="20">
        <f t="shared" si="5"/>
        <v>5712000</v>
      </c>
      <c r="AO40" s="12">
        <v>15900</v>
      </c>
      <c r="AP40" s="12">
        <v>1428000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200</v>
      </c>
      <c r="BD40" s="8">
        <v>500000</v>
      </c>
      <c r="BE40" s="8">
        <v>0</v>
      </c>
      <c r="BF40" s="8">
        <v>0</v>
      </c>
      <c r="BG40" s="8">
        <v>13335</v>
      </c>
      <c r="BH40" s="8">
        <v>1019800</v>
      </c>
      <c r="BI40" s="7">
        <f t="shared" si="7"/>
        <v>13535</v>
      </c>
      <c r="BJ40" s="7">
        <f t="shared" si="7"/>
        <v>1519800</v>
      </c>
      <c r="BK40" s="7">
        <f t="shared" si="8"/>
        <v>93245</v>
      </c>
      <c r="BL40" s="7">
        <f t="shared" si="8"/>
        <v>7231800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165</v>
      </c>
      <c r="F42" s="8">
        <v>44500</v>
      </c>
      <c r="G42" s="19">
        <f t="shared" si="0"/>
        <v>165</v>
      </c>
      <c r="H42" s="19">
        <f t="shared" si="0"/>
        <v>44500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165</v>
      </c>
      <c r="N42" s="7">
        <f t="shared" si="1"/>
        <v>44500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165</v>
      </c>
      <c r="AN42" s="20">
        <f t="shared" si="5"/>
        <v>44500</v>
      </c>
      <c r="AO42" s="12">
        <v>40</v>
      </c>
      <c r="AP42" s="12">
        <v>10000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165</v>
      </c>
      <c r="BL42" s="7">
        <f t="shared" si="8"/>
        <v>44500</v>
      </c>
    </row>
    <row r="43" spans="1:64" ht="20.25" x14ac:dyDescent="0.4">
      <c r="A43" s="14">
        <v>37</v>
      </c>
      <c r="B43" s="15" t="s">
        <v>79</v>
      </c>
      <c r="C43" s="8">
        <v>42684</v>
      </c>
      <c r="D43" s="8">
        <v>1354900</v>
      </c>
      <c r="E43" s="8">
        <v>80</v>
      </c>
      <c r="F43" s="8">
        <v>41200</v>
      </c>
      <c r="G43" s="19">
        <f t="shared" si="0"/>
        <v>42764</v>
      </c>
      <c r="H43" s="19">
        <f t="shared" si="0"/>
        <v>1396100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42764</v>
      </c>
      <c r="N43" s="7">
        <f t="shared" si="1"/>
        <v>1396100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42764</v>
      </c>
      <c r="AN43" s="20">
        <f t="shared" si="5"/>
        <v>1396100</v>
      </c>
      <c r="AO43" s="12">
        <v>11000</v>
      </c>
      <c r="AP43" s="12">
        <v>279300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40</v>
      </c>
      <c r="BD43" s="8">
        <v>80000</v>
      </c>
      <c r="BE43" s="8">
        <v>0</v>
      </c>
      <c r="BF43" s="8">
        <v>0</v>
      </c>
      <c r="BG43" s="8">
        <v>4000</v>
      </c>
      <c r="BH43" s="8">
        <v>507500</v>
      </c>
      <c r="BI43" s="7">
        <f t="shared" si="7"/>
        <v>4040</v>
      </c>
      <c r="BJ43" s="7">
        <f t="shared" si="7"/>
        <v>587500</v>
      </c>
      <c r="BK43" s="7">
        <f t="shared" si="8"/>
        <v>46804</v>
      </c>
      <c r="BL43" s="7">
        <f t="shared" si="8"/>
        <v>1983600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0.25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60</v>
      </c>
      <c r="R45" s="8">
        <v>330000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60</v>
      </c>
      <c r="Z45" s="7">
        <f t="shared" si="3"/>
        <v>330000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60</v>
      </c>
      <c r="AN45" s="20">
        <f t="shared" si="5"/>
        <v>330000</v>
      </c>
      <c r="AO45" s="12">
        <v>18</v>
      </c>
      <c r="AP45" s="12">
        <v>700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60</v>
      </c>
      <c r="BL45" s="7">
        <f t="shared" si="8"/>
        <v>330000</v>
      </c>
    </row>
    <row r="46" spans="1:64" s="3" customFormat="1" ht="20.25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ref="G46:G50" si="9">SUM(C46,E46)</f>
        <v>0</v>
      </c>
      <c r="H46" s="19">
        <f t="shared" ref="H46:H50" si="10">SUM(D46,F46)</f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ref="M46:M49" si="11">SUM(G46,I46,K46)</f>
        <v>0</v>
      </c>
      <c r="N46" s="7">
        <f t="shared" ref="N46:N49" si="12">SUM(H46,J46,L46)</f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ref="Y46:Y49" si="13">SUM(O46+Q46+S46+U46+W46)</f>
        <v>0</v>
      </c>
      <c r="Z46" s="7">
        <f t="shared" ref="Z46:Z49" si="14">SUM(P46+R46+T46+V46+X46)</f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ref="AM46:AM49" si="15">SUM(M46,Y46,AA46,AC46,AE46,AG46,AI46,AK46)</f>
        <v>0</v>
      </c>
      <c r="AN46" s="20">
        <f t="shared" ref="AN46:AN49" si="16">SUM(N46+Z46+AB46+AD46+AF46+AH46+AJ46+AL46)</f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ref="AY46:AY49" si="17">SUM(AS46+AU46+AW46)</f>
        <v>0</v>
      </c>
      <c r="AZ46" s="7">
        <f t="shared" ref="AZ46:AZ49" si="18">SUM(AT46+AV46+AX46)</f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ref="BI46:BI49" si="19">SUM(AQ46,AY46,BA46,BC46,BE46,BG46)</f>
        <v>0</v>
      </c>
      <c r="BJ46" s="7">
        <f t="shared" ref="BJ46:BJ49" si="20">SUM(AR46,AZ46,BB46,BD46,BF46,BH46)</f>
        <v>0</v>
      </c>
      <c r="BK46" s="7">
        <f t="shared" ref="BK46:BK49" si="21">SUM(AM46,BI46)</f>
        <v>0</v>
      </c>
      <c r="BL46" s="7">
        <f t="shared" ref="BL46:BL49" si="22">SUM(AN46,BJ46)</f>
        <v>0</v>
      </c>
    </row>
    <row r="47" spans="1:64" s="3" customFormat="1" ht="20.25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si="9"/>
        <v>0</v>
      </c>
      <c r="H47" s="19">
        <f t="shared" si="10"/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si="11"/>
        <v>0</v>
      </c>
      <c r="N47" s="7">
        <f t="shared" si="12"/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si="13"/>
        <v>0</v>
      </c>
      <c r="Z47" s="7">
        <f t="shared" si="14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15"/>
        <v>0</v>
      </c>
      <c r="AN47" s="20">
        <f t="shared" si="16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17"/>
        <v>0</v>
      </c>
      <c r="AZ47" s="7">
        <f t="shared" si="18"/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si="19"/>
        <v>0</v>
      </c>
      <c r="BJ47" s="7">
        <f t="shared" si="20"/>
        <v>0</v>
      </c>
      <c r="BK47" s="7">
        <f t="shared" si="21"/>
        <v>0</v>
      </c>
      <c r="BL47" s="7">
        <f t="shared" si="22"/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>SUM(C51,E51)</f>
        <v>0</v>
      </c>
      <c r="H51" s="19">
        <f>SUM(D51,F51)</f>
        <v>0</v>
      </c>
      <c r="I51" s="8">
        <v>0</v>
      </c>
      <c r="J51" s="8">
        <v>0</v>
      </c>
      <c r="K51" s="8">
        <v>0</v>
      </c>
      <c r="L51" s="8">
        <v>0</v>
      </c>
      <c r="M51" s="7">
        <f>SUM(G51,I51,K51)</f>
        <v>0</v>
      </c>
      <c r="N51" s="7">
        <f>SUM(H51,J51,L51)</f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>SUM(O51+Q51+S51+U51+W51)</f>
        <v>0</v>
      </c>
      <c r="Z51" s="7">
        <f>SUM(P51+R51+T51+V51+X51)</f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>SUM(M51,Y51,AA51,AC51,AE51,AG51,AI51,AK51)</f>
        <v>0</v>
      </c>
      <c r="AN51" s="20">
        <f>SUM(N51+Z51+AB51+AD51+AF51+AH51+AJ51+AL51)</f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>SUM(AS51+AU51+AW51)</f>
        <v>0</v>
      </c>
      <c r="AZ51" s="7">
        <f>SUM(AT51+AV51+AX51)</f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>SUM(AQ51,AY51,BA51,BC51,BE51,BG51)</f>
        <v>0</v>
      </c>
      <c r="BJ51" s="7">
        <f>SUM(AR51,AZ51,BB51,BD51,BF51,BH51)</f>
        <v>0</v>
      </c>
      <c r="BK51" s="7">
        <f>SUM(AM51,BI51)</f>
        <v>0</v>
      </c>
      <c r="BL51" s="7">
        <f>SUM(AN51,BJ51)</f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148565</v>
      </c>
      <c r="D53" s="13">
        <f>SUM(D7:D52)</f>
        <v>12069300</v>
      </c>
      <c r="E53" s="13">
        <f>SUM(E7:E52)</f>
        <v>26772</v>
      </c>
      <c r="F53" s="13">
        <f>SUM(F7:F52)</f>
        <v>6584500</v>
      </c>
      <c r="G53" s="19">
        <f t="shared" si="0"/>
        <v>175337</v>
      </c>
      <c r="H53" s="19">
        <f t="shared" si="0"/>
        <v>18653800</v>
      </c>
      <c r="I53" s="13">
        <f>SUM(I7:I52)</f>
        <v>0</v>
      </c>
      <c r="J53" s="13">
        <f>SUM(J7:J52)</f>
        <v>0</v>
      </c>
      <c r="K53" s="13">
        <f>SUM(K7:K52)</f>
        <v>0</v>
      </c>
      <c r="L53" s="13">
        <f>SUM(L7:L52)</f>
        <v>0</v>
      </c>
      <c r="M53" s="7">
        <f t="shared" si="1"/>
        <v>175337</v>
      </c>
      <c r="N53" s="7">
        <f t="shared" si="1"/>
        <v>18653800</v>
      </c>
      <c r="O53" s="8"/>
      <c r="P53" s="8"/>
      <c r="Q53" s="8"/>
      <c r="R53" s="8"/>
      <c r="S53" s="8"/>
      <c r="T53" s="8"/>
      <c r="U53" s="13">
        <f>SUM(U7:U52)</f>
        <v>0</v>
      </c>
      <c r="V53" s="13">
        <f>SUM(V7:V52)</f>
        <v>0</v>
      </c>
      <c r="W53" s="13">
        <f>SUM(W7:W52)</f>
        <v>0</v>
      </c>
      <c r="X53" s="13">
        <f>SUM(X7:X52)</f>
        <v>0</v>
      </c>
      <c r="Y53" s="7">
        <f t="shared" si="2"/>
        <v>0</v>
      </c>
      <c r="Z53" s="7">
        <f t="shared" si="3"/>
        <v>0</v>
      </c>
      <c r="AA53" s="13">
        <f t="shared" ref="AA53:AL53" si="23">SUM(AA7:AA52)</f>
        <v>0</v>
      </c>
      <c r="AB53" s="13">
        <f t="shared" si="23"/>
        <v>0</v>
      </c>
      <c r="AC53" s="13">
        <f t="shared" si="23"/>
        <v>1588</v>
      </c>
      <c r="AD53" s="13">
        <f t="shared" si="23"/>
        <v>589600</v>
      </c>
      <c r="AE53" s="13">
        <f t="shared" si="23"/>
        <v>2633</v>
      </c>
      <c r="AF53" s="13">
        <f t="shared" si="23"/>
        <v>1773000</v>
      </c>
      <c r="AG53" s="13">
        <f t="shared" si="23"/>
        <v>2967</v>
      </c>
      <c r="AH53" s="13">
        <f t="shared" si="23"/>
        <v>817500</v>
      </c>
      <c r="AI53" s="13">
        <f t="shared" si="23"/>
        <v>2566</v>
      </c>
      <c r="AJ53" s="13">
        <f t="shared" si="23"/>
        <v>696100</v>
      </c>
      <c r="AK53" s="13">
        <f t="shared" si="23"/>
        <v>22482</v>
      </c>
      <c r="AL53" s="13">
        <f t="shared" si="23"/>
        <v>3135500</v>
      </c>
      <c r="AM53" s="20">
        <f t="shared" si="4"/>
        <v>207573</v>
      </c>
      <c r="AN53" s="20">
        <f t="shared" si="4"/>
        <v>25665500</v>
      </c>
      <c r="AO53" s="13">
        <f t="shared" ref="AO53:AX53" si="24">SUM(AO7:AO52)</f>
        <v>49733</v>
      </c>
      <c r="AP53" s="13">
        <f t="shared" si="24"/>
        <v>6025200</v>
      </c>
      <c r="AQ53" s="13">
        <f t="shared" si="24"/>
        <v>0</v>
      </c>
      <c r="AR53" s="13">
        <f t="shared" si="24"/>
        <v>0</v>
      </c>
      <c r="AS53" s="13">
        <f t="shared" si="24"/>
        <v>0</v>
      </c>
      <c r="AT53" s="13">
        <f t="shared" si="24"/>
        <v>0</v>
      </c>
      <c r="AU53" s="13">
        <f t="shared" si="24"/>
        <v>0</v>
      </c>
      <c r="AV53" s="13">
        <f t="shared" si="24"/>
        <v>0</v>
      </c>
      <c r="AW53" s="13">
        <f t="shared" si="24"/>
        <v>0</v>
      </c>
      <c r="AX53" s="13">
        <f t="shared" si="24"/>
        <v>0</v>
      </c>
      <c r="AY53" s="7">
        <f t="shared" si="6"/>
        <v>0</v>
      </c>
      <c r="AZ53" s="7">
        <f t="shared" si="6"/>
        <v>0</v>
      </c>
      <c r="BA53" s="13">
        <f t="shared" ref="BA53:BH53" si="25">SUM(BA7:BA52)</f>
        <v>0</v>
      </c>
      <c r="BB53" s="13">
        <f t="shared" si="25"/>
        <v>0</v>
      </c>
      <c r="BC53" s="13">
        <f t="shared" si="25"/>
        <v>465</v>
      </c>
      <c r="BD53" s="13">
        <f t="shared" si="25"/>
        <v>888000</v>
      </c>
      <c r="BE53" s="13">
        <f t="shared" si="25"/>
        <v>0</v>
      </c>
      <c r="BF53" s="13">
        <f t="shared" si="25"/>
        <v>0</v>
      </c>
      <c r="BG53" s="13">
        <f t="shared" si="25"/>
        <v>23471</v>
      </c>
      <c r="BH53" s="13">
        <f t="shared" si="25"/>
        <v>2750500</v>
      </c>
      <c r="BI53" s="7">
        <f t="shared" si="7"/>
        <v>23936</v>
      </c>
      <c r="BJ53" s="7">
        <f t="shared" si="7"/>
        <v>3638500</v>
      </c>
      <c r="BK53" s="7">
        <f t="shared" si="8"/>
        <v>231509</v>
      </c>
      <c r="BL53" s="7">
        <f t="shared" si="8"/>
        <v>29304000</v>
      </c>
    </row>
    <row r="54" spans="1:64" ht="18.75" x14ac:dyDescent="0.3">
      <c r="O54" s="13">
        <f t="shared" ref="O54:T54" si="26">SUM(O7:O53)</f>
        <v>9785</v>
      </c>
      <c r="P54" s="13">
        <f t="shared" si="26"/>
        <v>6042865.4400000004</v>
      </c>
      <c r="Q54" s="13">
        <f t="shared" si="26"/>
        <v>6398</v>
      </c>
      <c r="R54" s="13">
        <f t="shared" si="26"/>
        <v>2832224.56</v>
      </c>
      <c r="S54" s="13">
        <f t="shared" si="26"/>
        <v>80</v>
      </c>
      <c r="T54" s="13">
        <f t="shared" si="26"/>
        <v>137400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4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5" width="10.140625" style="1" customWidth="1"/>
    <col min="6" max="6" width="11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.140625" style="1" customWidth="1"/>
    <col min="31" max="31" width="9.28515625" style="1" customWidth="1"/>
    <col min="32" max="32" width="11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11.7109375" style="1" customWidth="1"/>
    <col min="37" max="37" width="10" style="1" bestFit="1" customWidth="1"/>
    <col min="38" max="38" width="13.140625" style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12" style="1" customWidth="1"/>
    <col min="43" max="43" width="9.28515625" style="1" customWidth="1"/>
    <col min="44" max="44" width="9.140625" style="1" customWidth="1"/>
    <col min="45" max="52" width="9.28515625" style="1" hidden="1" customWidth="1"/>
    <col min="53" max="55" width="9.140625" style="1" customWidth="1"/>
    <col min="56" max="56" width="10" style="1" customWidth="1"/>
    <col min="57" max="57" width="8.42578125" style="1" customWidth="1"/>
    <col min="58" max="58" width="13.42578125" style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107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26991</v>
      </c>
      <c r="D7" s="8">
        <v>3012000</v>
      </c>
      <c r="E7" s="8">
        <v>13050</v>
      </c>
      <c r="F7" s="8">
        <v>1149500</v>
      </c>
      <c r="G7" s="19">
        <f>SUM(C7,E7)</f>
        <v>40041</v>
      </c>
      <c r="H7" s="19">
        <f>SUM(D7,F7)</f>
        <v>4161500</v>
      </c>
      <c r="I7" s="8">
        <v>0</v>
      </c>
      <c r="J7" s="8">
        <v>0</v>
      </c>
      <c r="K7" s="8">
        <v>0</v>
      </c>
      <c r="L7" s="8">
        <v>0</v>
      </c>
      <c r="M7" s="7">
        <f>SUM(G7,I7,K7)</f>
        <v>40041</v>
      </c>
      <c r="N7" s="7">
        <f>SUM(H7,J7,L7)</f>
        <v>4161500</v>
      </c>
      <c r="O7" s="8">
        <v>0</v>
      </c>
      <c r="P7" s="8">
        <v>0</v>
      </c>
      <c r="Q7" s="8">
        <v>5267</v>
      </c>
      <c r="R7" s="8">
        <v>2026094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5267</v>
      </c>
      <c r="Z7" s="7">
        <f>SUM(P7+R7+T7+V7+X7)</f>
        <v>2026094</v>
      </c>
      <c r="AA7" s="12">
        <v>0</v>
      </c>
      <c r="AB7" s="12">
        <v>0</v>
      </c>
      <c r="AC7" s="12">
        <v>850</v>
      </c>
      <c r="AD7" s="12">
        <v>140700</v>
      </c>
      <c r="AE7" s="12">
        <v>1440</v>
      </c>
      <c r="AF7" s="12">
        <v>491600</v>
      </c>
      <c r="AG7" s="12">
        <v>220</v>
      </c>
      <c r="AH7" s="12">
        <v>13600</v>
      </c>
      <c r="AI7" s="12">
        <v>0</v>
      </c>
      <c r="AJ7" s="12">
        <v>0</v>
      </c>
      <c r="AK7" s="12">
        <v>860</v>
      </c>
      <c r="AL7" s="12">
        <v>101500</v>
      </c>
      <c r="AM7" s="20">
        <f>SUM(M7,Y7,AA7,AC7,AE7,AG7,AI7,AK7)</f>
        <v>48678</v>
      </c>
      <c r="AN7" s="20">
        <f>SUM(N7,Z7,AB7,AD7,AF7,AH7,AJ7,AL7)</f>
        <v>6934994</v>
      </c>
      <c r="AO7" s="12">
        <v>9512</v>
      </c>
      <c r="AP7" s="12">
        <v>778100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421</v>
      </c>
      <c r="BD7" s="8">
        <v>87600</v>
      </c>
      <c r="BE7" s="8">
        <v>4200</v>
      </c>
      <c r="BF7" s="8">
        <v>268500</v>
      </c>
      <c r="BG7" s="8">
        <v>0</v>
      </c>
      <c r="BH7" s="8">
        <v>0</v>
      </c>
      <c r="BI7" s="7">
        <f>SUM(AQ7,AY7,BA7,BC7,BE7,BG7)</f>
        <v>4621</v>
      </c>
      <c r="BJ7" s="7">
        <f>SUM(AR7,AZ7,BB7,BD7,BF7,BH7)</f>
        <v>356100</v>
      </c>
      <c r="BK7" s="7">
        <f>SUM(AM7,BI7)</f>
        <v>53299</v>
      </c>
      <c r="BL7" s="7">
        <f>SUM(AN7,BJ7)</f>
        <v>7291094</v>
      </c>
    </row>
    <row r="8" spans="1:64" ht="20.25" x14ac:dyDescent="0.4">
      <c r="A8" s="14">
        <v>2</v>
      </c>
      <c r="B8" s="15" t="s">
        <v>44</v>
      </c>
      <c r="C8" s="8">
        <v>38155</v>
      </c>
      <c r="D8" s="8">
        <v>3491000</v>
      </c>
      <c r="E8" s="8">
        <v>10216</v>
      </c>
      <c r="F8" s="8">
        <v>2355600</v>
      </c>
      <c r="G8" s="19">
        <f t="shared" ref="G8:H53" si="0">SUM(C8,E8)</f>
        <v>48371</v>
      </c>
      <c r="H8" s="19">
        <f t="shared" si="0"/>
        <v>5846600</v>
      </c>
      <c r="I8" s="8">
        <v>0</v>
      </c>
      <c r="J8" s="8">
        <v>0</v>
      </c>
      <c r="K8" s="8">
        <v>0</v>
      </c>
      <c r="L8" s="8">
        <v>0</v>
      </c>
      <c r="M8" s="7">
        <f t="shared" ref="M8:N53" si="1">SUM(G8,I8,K8)</f>
        <v>48371</v>
      </c>
      <c r="N8" s="7">
        <f t="shared" si="1"/>
        <v>5846600</v>
      </c>
      <c r="O8" s="8">
        <v>0</v>
      </c>
      <c r="P8" s="8">
        <v>0</v>
      </c>
      <c r="Q8" s="8">
        <v>1970</v>
      </c>
      <c r="R8" s="8">
        <v>1905500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1970</v>
      </c>
      <c r="Z8" s="7">
        <f t="shared" ref="Z8:Z53" si="3">SUM(P8+R8+T8+V8+X8)</f>
        <v>1905500</v>
      </c>
      <c r="AA8" s="12">
        <v>0</v>
      </c>
      <c r="AB8" s="12">
        <v>0</v>
      </c>
      <c r="AC8" s="12">
        <v>515</v>
      </c>
      <c r="AD8" s="12">
        <v>175000</v>
      </c>
      <c r="AE8" s="12">
        <v>1235</v>
      </c>
      <c r="AF8" s="12">
        <v>840000</v>
      </c>
      <c r="AG8" s="12">
        <v>110</v>
      </c>
      <c r="AH8" s="12">
        <v>800</v>
      </c>
      <c r="AI8" s="12">
        <v>0</v>
      </c>
      <c r="AJ8" s="12">
        <v>0</v>
      </c>
      <c r="AK8" s="12">
        <v>45</v>
      </c>
      <c r="AL8" s="12">
        <v>3100</v>
      </c>
      <c r="AM8" s="20">
        <f t="shared" ref="AM8:AN53" si="4">SUM(M8,Y8,AA8,AC8,AE8,AG8,AI8,AK8)</f>
        <v>52246</v>
      </c>
      <c r="AN8" s="20">
        <f t="shared" ref="AN8:AN52" si="5">SUM(N8+Z8+AB8+AD8+AF8+AH8+AJ8+AL8)</f>
        <v>8771000</v>
      </c>
      <c r="AO8" s="12">
        <v>13356</v>
      </c>
      <c r="AP8" s="12">
        <v>852800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574</v>
      </c>
      <c r="BD8" s="8">
        <v>130900</v>
      </c>
      <c r="BE8" s="8">
        <v>1300</v>
      </c>
      <c r="BF8" s="8">
        <v>202700</v>
      </c>
      <c r="BG8" s="8">
        <v>0</v>
      </c>
      <c r="BH8" s="8">
        <v>0</v>
      </c>
      <c r="BI8" s="7">
        <f t="shared" ref="BI8:BJ53" si="7">SUM(AQ8,AY8,BA8,BC8,BE8,BG8)</f>
        <v>1874</v>
      </c>
      <c r="BJ8" s="7">
        <f t="shared" si="7"/>
        <v>333600</v>
      </c>
      <c r="BK8" s="7">
        <f t="shared" ref="BK8:BL53" si="8">SUM(AM8,BI8)</f>
        <v>54120</v>
      </c>
      <c r="BL8" s="7">
        <f t="shared" si="8"/>
        <v>9104600</v>
      </c>
    </row>
    <row r="9" spans="1:64" ht="20.25" x14ac:dyDescent="0.4">
      <c r="A9" s="14">
        <v>3</v>
      </c>
      <c r="B9" s="15" t="s">
        <v>45</v>
      </c>
      <c r="C9" s="8">
        <v>7020</v>
      </c>
      <c r="D9" s="8">
        <v>828700</v>
      </c>
      <c r="E9" s="8">
        <v>2754</v>
      </c>
      <c r="F9" s="8">
        <v>458300</v>
      </c>
      <c r="G9" s="19">
        <f t="shared" si="0"/>
        <v>9774</v>
      </c>
      <c r="H9" s="19">
        <f t="shared" si="0"/>
        <v>1287000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9774</v>
      </c>
      <c r="N9" s="7">
        <f t="shared" si="1"/>
        <v>1287000</v>
      </c>
      <c r="O9" s="8">
        <v>0</v>
      </c>
      <c r="P9" s="8">
        <v>0</v>
      </c>
      <c r="Q9" s="8">
        <v>800</v>
      </c>
      <c r="R9" s="8">
        <v>367200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800</v>
      </c>
      <c r="Z9" s="7">
        <f t="shared" si="3"/>
        <v>367200</v>
      </c>
      <c r="AA9" s="12">
        <v>0</v>
      </c>
      <c r="AB9" s="12">
        <v>0</v>
      </c>
      <c r="AC9" s="12">
        <v>120</v>
      </c>
      <c r="AD9" s="12">
        <v>31400</v>
      </c>
      <c r="AE9" s="12">
        <v>328</v>
      </c>
      <c r="AF9" s="12">
        <v>282200</v>
      </c>
      <c r="AG9" s="12">
        <v>55</v>
      </c>
      <c r="AH9" s="12">
        <v>5300</v>
      </c>
      <c r="AI9" s="12">
        <v>0</v>
      </c>
      <c r="AJ9" s="12">
        <v>0</v>
      </c>
      <c r="AK9" s="12">
        <v>91</v>
      </c>
      <c r="AL9" s="12">
        <v>10000</v>
      </c>
      <c r="AM9" s="20">
        <f t="shared" si="4"/>
        <v>11168</v>
      </c>
      <c r="AN9" s="20">
        <f t="shared" si="5"/>
        <v>1983100</v>
      </c>
      <c r="AO9" s="12">
        <v>2446</v>
      </c>
      <c r="AP9" s="12">
        <v>317100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57</v>
      </c>
      <c r="BD9" s="8">
        <v>42400</v>
      </c>
      <c r="BE9" s="8">
        <v>354</v>
      </c>
      <c r="BF9" s="8">
        <v>48200</v>
      </c>
      <c r="BG9" s="8">
        <v>0</v>
      </c>
      <c r="BH9" s="8">
        <v>0</v>
      </c>
      <c r="BI9" s="7">
        <f t="shared" si="7"/>
        <v>411</v>
      </c>
      <c r="BJ9" s="7">
        <f t="shared" si="7"/>
        <v>90600</v>
      </c>
      <c r="BK9" s="7">
        <f t="shared" si="8"/>
        <v>11579</v>
      </c>
      <c r="BL9" s="7">
        <f t="shared" si="8"/>
        <v>2073700</v>
      </c>
    </row>
    <row r="10" spans="1:64" ht="20.25" x14ac:dyDescent="0.4">
      <c r="A10" s="14">
        <v>4</v>
      </c>
      <c r="B10" s="15" t="s">
        <v>46</v>
      </c>
      <c r="C10" s="9">
        <v>42222</v>
      </c>
      <c r="D10" s="9">
        <v>3610300</v>
      </c>
      <c r="E10" s="9">
        <v>20144</v>
      </c>
      <c r="F10" s="9">
        <v>1458200</v>
      </c>
      <c r="G10" s="19">
        <f t="shared" si="0"/>
        <v>62366</v>
      </c>
      <c r="H10" s="19">
        <f t="shared" si="0"/>
        <v>5068500</v>
      </c>
      <c r="I10" s="9">
        <v>0</v>
      </c>
      <c r="J10" s="9">
        <v>0</v>
      </c>
      <c r="K10" s="9">
        <v>0</v>
      </c>
      <c r="L10" s="9">
        <v>0</v>
      </c>
      <c r="M10" s="7">
        <f t="shared" si="1"/>
        <v>62366</v>
      </c>
      <c r="N10" s="7">
        <f t="shared" si="1"/>
        <v>5068500</v>
      </c>
      <c r="O10" s="9">
        <v>0</v>
      </c>
      <c r="P10" s="9">
        <v>0</v>
      </c>
      <c r="Q10" s="9">
        <v>4321</v>
      </c>
      <c r="R10" s="9">
        <v>1788300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4321</v>
      </c>
      <c r="Z10" s="7">
        <f t="shared" si="3"/>
        <v>1788300</v>
      </c>
      <c r="AA10" s="12">
        <v>0</v>
      </c>
      <c r="AB10" s="12">
        <v>0</v>
      </c>
      <c r="AC10" s="12">
        <v>895</v>
      </c>
      <c r="AD10" s="12">
        <v>175000</v>
      </c>
      <c r="AE10" s="12">
        <v>1500</v>
      </c>
      <c r="AF10" s="12">
        <v>410000</v>
      </c>
      <c r="AG10" s="12">
        <v>600</v>
      </c>
      <c r="AH10" s="12">
        <v>24200</v>
      </c>
      <c r="AI10" s="12">
        <v>0</v>
      </c>
      <c r="AJ10" s="12">
        <v>0</v>
      </c>
      <c r="AK10" s="12">
        <v>646</v>
      </c>
      <c r="AL10" s="12">
        <v>30000</v>
      </c>
      <c r="AM10" s="20">
        <f t="shared" si="4"/>
        <v>70328</v>
      </c>
      <c r="AN10" s="20">
        <f t="shared" si="5"/>
        <v>7496000</v>
      </c>
      <c r="AO10" s="12">
        <v>7502</v>
      </c>
      <c r="AP10" s="12">
        <v>741000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442</v>
      </c>
      <c r="BD10" s="9">
        <v>84700</v>
      </c>
      <c r="BE10" s="9">
        <v>1100</v>
      </c>
      <c r="BF10" s="9">
        <v>186300</v>
      </c>
      <c r="BG10" s="9">
        <v>0</v>
      </c>
      <c r="BH10" s="9">
        <v>0</v>
      </c>
      <c r="BI10" s="7">
        <f t="shared" si="7"/>
        <v>1542</v>
      </c>
      <c r="BJ10" s="7">
        <f t="shared" si="7"/>
        <v>271000</v>
      </c>
      <c r="BK10" s="7">
        <f t="shared" si="8"/>
        <v>71870</v>
      </c>
      <c r="BL10" s="7">
        <f t="shared" si="8"/>
        <v>7767000</v>
      </c>
    </row>
    <row r="11" spans="1:64" ht="20.25" x14ac:dyDescent="0.4">
      <c r="A11" s="14">
        <v>5</v>
      </c>
      <c r="B11" s="15" t="s">
        <v>47</v>
      </c>
      <c r="C11" s="8">
        <v>2151</v>
      </c>
      <c r="D11" s="8">
        <v>179200</v>
      </c>
      <c r="E11" s="8">
        <v>139</v>
      </c>
      <c r="F11" s="8">
        <v>16800</v>
      </c>
      <c r="G11" s="19">
        <f t="shared" si="0"/>
        <v>2290</v>
      </c>
      <c r="H11" s="19">
        <f t="shared" si="0"/>
        <v>196000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2290</v>
      </c>
      <c r="N11" s="7">
        <f t="shared" si="1"/>
        <v>196000</v>
      </c>
      <c r="O11" s="8">
        <v>0</v>
      </c>
      <c r="P11" s="8">
        <v>0</v>
      </c>
      <c r="Q11" s="8">
        <v>223</v>
      </c>
      <c r="R11" s="8">
        <v>24300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223</v>
      </c>
      <c r="Z11" s="7">
        <f t="shared" si="3"/>
        <v>24300</v>
      </c>
      <c r="AA11" s="12">
        <v>0</v>
      </c>
      <c r="AB11" s="12">
        <v>0</v>
      </c>
      <c r="AC11" s="12">
        <v>40</v>
      </c>
      <c r="AD11" s="12">
        <v>8200</v>
      </c>
      <c r="AE11" s="12">
        <v>25</v>
      </c>
      <c r="AF11" s="12">
        <v>10900</v>
      </c>
      <c r="AG11" s="12">
        <v>8</v>
      </c>
      <c r="AH11" s="12">
        <v>500</v>
      </c>
      <c r="AI11" s="12">
        <v>0</v>
      </c>
      <c r="AJ11" s="12">
        <v>0</v>
      </c>
      <c r="AK11" s="12">
        <v>0</v>
      </c>
      <c r="AL11" s="12">
        <v>0</v>
      </c>
      <c r="AM11" s="20">
        <f t="shared" si="4"/>
        <v>2586</v>
      </c>
      <c r="AN11" s="20">
        <f t="shared" si="5"/>
        <v>239900</v>
      </c>
      <c r="AO11" s="12">
        <v>125</v>
      </c>
      <c r="AP11" s="12">
        <v>20000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37</v>
      </c>
      <c r="BF11" s="8">
        <v>7400</v>
      </c>
      <c r="BG11" s="8">
        <v>0</v>
      </c>
      <c r="BH11" s="8">
        <v>0</v>
      </c>
      <c r="BI11" s="7">
        <f t="shared" si="7"/>
        <v>37</v>
      </c>
      <c r="BJ11" s="7">
        <f t="shared" si="7"/>
        <v>7400</v>
      </c>
      <c r="BK11" s="7">
        <f t="shared" si="8"/>
        <v>2623</v>
      </c>
      <c r="BL11" s="7">
        <f t="shared" si="8"/>
        <v>247300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2162</v>
      </c>
      <c r="D13" s="8">
        <v>345300</v>
      </c>
      <c r="E13" s="8">
        <v>528</v>
      </c>
      <c r="F13" s="8">
        <v>121600</v>
      </c>
      <c r="G13" s="19">
        <f t="shared" si="0"/>
        <v>2690</v>
      </c>
      <c r="H13" s="19">
        <f t="shared" si="0"/>
        <v>466900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2690</v>
      </c>
      <c r="N13" s="7">
        <f t="shared" si="1"/>
        <v>466900</v>
      </c>
      <c r="O13" s="8">
        <v>0</v>
      </c>
      <c r="P13" s="8">
        <v>0</v>
      </c>
      <c r="Q13" s="8">
        <v>68</v>
      </c>
      <c r="R13" s="8">
        <v>39400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68</v>
      </c>
      <c r="Z13" s="7">
        <f t="shared" si="3"/>
        <v>39400</v>
      </c>
      <c r="AA13" s="12">
        <v>0</v>
      </c>
      <c r="AB13" s="12">
        <v>0</v>
      </c>
      <c r="AC13" s="12">
        <v>30</v>
      </c>
      <c r="AD13" s="12">
        <v>6200</v>
      </c>
      <c r="AE13" s="12">
        <v>40</v>
      </c>
      <c r="AF13" s="12">
        <v>40000</v>
      </c>
      <c r="AG13" s="12">
        <v>10</v>
      </c>
      <c r="AH13" s="12">
        <v>1000</v>
      </c>
      <c r="AI13" s="12">
        <v>0</v>
      </c>
      <c r="AJ13" s="12">
        <v>0</v>
      </c>
      <c r="AK13" s="12">
        <v>21</v>
      </c>
      <c r="AL13" s="12">
        <v>3500</v>
      </c>
      <c r="AM13" s="20">
        <f t="shared" si="4"/>
        <v>2859</v>
      </c>
      <c r="AN13" s="20">
        <f t="shared" si="5"/>
        <v>557000</v>
      </c>
      <c r="AO13" s="12">
        <v>84</v>
      </c>
      <c r="AP13" s="12">
        <v>48800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7">
        <f t="shared" si="7"/>
        <v>0</v>
      </c>
      <c r="BJ13" s="7">
        <f t="shared" si="7"/>
        <v>0</v>
      </c>
      <c r="BK13" s="7">
        <f t="shared" si="8"/>
        <v>2859</v>
      </c>
      <c r="BL13" s="7">
        <f t="shared" si="8"/>
        <v>557000</v>
      </c>
    </row>
    <row r="14" spans="1:64" ht="20.25" x14ac:dyDescent="0.4">
      <c r="A14" s="14">
        <v>8</v>
      </c>
      <c r="B14" s="15" t="s">
        <v>50</v>
      </c>
      <c r="C14" s="8">
        <v>2140</v>
      </c>
      <c r="D14" s="8">
        <v>273200</v>
      </c>
      <c r="E14" s="8">
        <v>489</v>
      </c>
      <c r="F14" s="8">
        <v>98400</v>
      </c>
      <c r="G14" s="19">
        <f t="shared" si="0"/>
        <v>2629</v>
      </c>
      <c r="H14" s="19">
        <f t="shared" si="0"/>
        <v>371600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2629</v>
      </c>
      <c r="N14" s="7">
        <f t="shared" si="1"/>
        <v>371600</v>
      </c>
      <c r="O14" s="8">
        <v>0</v>
      </c>
      <c r="P14" s="8">
        <v>0</v>
      </c>
      <c r="Q14" s="8">
        <v>215</v>
      </c>
      <c r="R14" s="8">
        <v>30200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215</v>
      </c>
      <c r="Z14" s="7">
        <f t="shared" si="3"/>
        <v>30200</v>
      </c>
      <c r="AA14" s="12">
        <v>0</v>
      </c>
      <c r="AB14" s="12">
        <v>0</v>
      </c>
      <c r="AC14" s="12">
        <v>50</v>
      </c>
      <c r="AD14" s="12">
        <v>10300</v>
      </c>
      <c r="AE14" s="12">
        <v>35</v>
      </c>
      <c r="AF14" s="12">
        <v>18700</v>
      </c>
      <c r="AG14" s="12">
        <v>94</v>
      </c>
      <c r="AH14" s="12">
        <v>6400</v>
      </c>
      <c r="AI14" s="12">
        <v>0</v>
      </c>
      <c r="AJ14" s="12">
        <v>0</v>
      </c>
      <c r="AK14" s="12">
        <v>31</v>
      </c>
      <c r="AL14" s="12">
        <v>2600</v>
      </c>
      <c r="AM14" s="20">
        <f t="shared" si="4"/>
        <v>3054</v>
      </c>
      <c r="AN14" s="20">
        <f t="shared" si="5"/>
        <v>439800</v>
      </c>
      <c r="AO14" s="12">
        <v>1087</v>
      </c>
      <c r="AP14" s="12">
        <v>258800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37</v>
      </c>
      <c r="BD14" s="8">
        <v>36500</v>
      </c>
      <c r="BE14" s="8">
        <v>54</v>
      </c>
      <c r="BF14" s="8">
        <v>34700</v>
      </c>
      <c r="BG14" s="8">
        <v>0</v>
      </c>
      <c r="BH14" s="8">
        <v>0</v>
      </c>
      <c r="BI14" s="7">
        <f t="shared" si="7"/>
        <v>91</v>
      </c>
      <c r="BJ14" s="7">
        <f t="shared" si="7"/>
        <v>71200</v>
      </c>
      <c r="BK14" s="7">
        <f t="shared" si="8"/>
        <v>3145</v>
      </c>
      <c r="BL14" s="7">
        <f t="shared" si="8"/>
        <v>511000</v>
      </c>
    </row>
    <row r="15" spans="1:64" ht="20.25" x14ac:dyDescent="0.4">
      <c r="A15" s="14">
        <v>9</v>
      </c>
      <c r="B15" s="15" t="s">
        <v>51</v>
      </c>
      <c r="C15" s="8">
        <v>5699</v>
      </c>
      <c r="D15" s="8">
        <v>569600</v>
      </c>
      <c r="E15" s="8">
        <v>3360</v>
      </c>
      <c r="F15" s="8">
        <v>494800</v>
      </c>
      <c r="G15" s="19">
        <f t="shared" si="0"/>
        <v>9059</v>
      </c>
      <c r="H15" s="19">
        <f t="shared" si="0"/>
        <v>1064400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9059</v>
      </c>
      <c r="N15" s="7">
        <f t="shared" si="1"/>
        <v>1064400</v>
      </c>
      <c r="O15" s="8">
        <v>0</v>
      </c>
      <c r="P15" s="8">
        <v>0</v>
      </c>
      <c r="Q15" s="8">
        <v>856</v>
      </c>
      <c r="R15" s="8">
        <v>301900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856</v>
      </c>
      <c r="Z15" s="7">
        <f t="shared" si="3"/>
        <v>301900</v>
      </c>
      <c r="AA15" s="12">
        <v>0</v>
      </c>
      <c r="AB15" s="12">
        <v>0</v>
      </c>
      <c r="AC15" s="12">
        <v>110</v>
      </c>
      <c r="AD15" s="12">
        <v>20500</v>
      </c>
      <c r="AE15" s="12">
        <v>40</v>
      </c>
      <c r="AF15" s="12">
        <v>60700</v>
      </c>
      <c r="AG15" s="12">
        <v>8</v>
      </c>
      <c r="AH15" s="12">
        <v>1000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10073</v>
      </c>
      <c r="AN15" s="20">
        <f t="shared" si="5"/>
        <v>1448500</v>
      </c>
      <c r="AO15" s="12">
        <v>1591</v>
      </c>
      <c r="AP15" s="12">
        <v>219300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70</v>
      </c>
      <c r="BD15" s="8">
        <v>20000</v>
      </c>
      <c r="BE15" s="8">
        <v>273</v>
      </c>
      <c r="BF15" s="8">
        <v>34000</v>
      </c>
      <c r="BG15" s="8">
        <v>0</v>
      </c>
      <c r="BH15" s="8">
        <v>0</v>
      </c>
      <c r="BI15" s="7">
        <f t="shared" si="7"/>
        <v>343</v>
      </c>
      <c r="BJ15" s="7">
        <f t="shared" si="7"/>
        <v>54000</v>
      </c>
      <c r="BK15" s="7">
        <f t="shared" si="8"/>
        <v>10416</v>
      </c>
      <c r="BL15" s="7">
        <f t="shared" si="8"/>
        <v>1502500</v>
      </c>
    </row>
    <row r="16" spans="1:64" ht="20.25" x14ac:dyDescent="0.4">
      <c r="A16" s="14">
        <v>10</v>
      </c>
      <c r="B16" s="15" t="s">
        <v>52</v>
      </c>
      <c r="C16" s="8">
        <v>253</v>
      </c>
      <c r="D16" s="8">
        <v>54700</v>
      </c>
      <c r="E16" s="8">
        <v>569</v>
      </c>
      <c r="F16" s="8">
        <v>84600</v>
      </c>
      <c r="G16" s="19">
        <f t="shared" si="0"/>
        <v>822</v>
      </c>
      <c r="H16" s="19">
        <f t="shared" si="0"/>
        <v>139300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822</v>
      </c>
      <c r="N16" s="7">
        <f t="shared" si="1"/>
        <v>139300</v>
      </c>
      <c r="O16" s="8">
        <v>0</v>
      </c>
      <c r="P16" s="8">
        <v>0</v>
      </c>
      <c r="Q16" s="8">
        <v>65</v>
      </c>
      <c r="R16" s="8">
        <v>28900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65</v>
      </c>
      <c r="Z16" s="7">
        <f t="shared" si="3"/>
        <v>28900</v>
      </c>
      <c r="AA16" s="12">
        <v>0</v>
      </c>
      <c r="AB16" s="12">
        <v>0</v>
      </c>
      <c r="AC16" s="12">
        <v>25</v>
      </c>
      <c r="AD16" s="12">
        <v>5200</v>
      </c>
      <c r="AE16" s="12">
        <v>30</v>
      </c>
      <c r="AF16" s="12">
        <v>14000</v>
      </c>
      <c r="AG16" s="12">
        <v>18</v>
      </c>
      <c r="AH16" s="12">
        <v>1100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960</v>
      </c>
      <c r="AN16" s="20">
        <f t="shared" si="5"/>
        <v>188500</v>
      </c>
      <c r="AO16" s="12">
        <v>197</v>
      </c>
      <c r="AP16" s="12">
        <v>47900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40</v>
      </c>
      <c r="BD16" s="8">
        <v>14000</v>
      </c>
      <c r="BE16" s="8">
        <v>100</v>
      </c>
      <c r="BF16" s="8">
        <v>17200</v>
      </c>
      <c r="BG16" s="8">
        <v>0</v>
      </c>
      <c r="BH16" s="8">
        <v>0</v>
      </c>
      <c r="BI16" s="7">
        <f t="shared" si="7"/>
        <v>140</v>
      </c>
      <c r="BJ16" s="7">
        <f t="shared" si="7"/>
        <v>31200</v>
      </c>
      <c r="BK16" s="7">
        <f t="shared" si="8"/>
        <v>1100</v>
      </c>
      <c r="BL16" s="7">
        <f t="shared" si="8"/>
        <v>219700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101</v>
      </c>
      <c r="D18" s="8">
        <v>42100</v>
      </c>
      <c r="E18" s="8">
        <v>145</v>
      </c>
      <c r="F18" s="8">
        <v>29700</v>
      </c>
      <c r="G18" s="19">
        <f t="shared" si="0"/>
        <v>246</v>
      </c>
      <c r="H18" s="19">
        <f t="shared" si="0"/>
        <v>71800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246</v>
      </c>
      <c r="N18" s="7">
        <f t="shared" si="1"/>
        <v>71800</v>
      </c>
      <c r="O18" s="8">
        <v>0</v>
      </c>
      <c r="P18" s="8">
        <v>0</v>
      </c>
      <c r="Q18" s="8">
        <v>24</v>
      </c>
      <c r="R18" s="8">
        <v>2500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24</v>
      </c>
      <c r="Z18" s="7">
        <f t="shared" si="3"/>
        <v>2500</v>
      </c>
      <c r="AA18" s="12">
        <v>0</v>
      </c>
      <c r="AB18" s="12">
        <v>0</v>
      </c>
      <c r="AC18" s="12">
        <v>20</v>
      </c>
      <c r="AD18" s="12">
        <v>2200</v>
      </c>
      <c r="AE18" s="12">
        <v>10</v>
      </c>
      <c r="AF18" s="12">
        <v>2500</v>
      </c>
      <c r="AG18" s="12">
        <v>13</v>
      </c>
      <c r="AH18" s="12">
        <v>500</v>
      </c>
      <c r="AI18" s="12">
        <v>0</v>
      </c>
      <c r="AJ18" s="12">
        <v>0</v>
      </c>
      <c r="AK18" s="12">
        <v>25</v>
      </c>
      <c r="AL18" s="12">
        <v>500</v>
      </c>
      <c r="AM18" s="20">
        <f t="shared" si="4"/>
        <v>338</v>
      </c>
      <c r="AN18" s="20">
        <f t="shared" si="5"/>
        <v>80000</v>
      </c>
      <c r="AO18" s="12">
        <v>17</v>
      </c>
      <c r="AP18" s="12">
        <v>1900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37</v>
      </c>
      <c r="BF18" s="8">
        <v>4400</v>
      </c>
      <c r="BG18" s="8">
        <v>0</v>
      </c>
      <c r="BH18" s="8">
        <v>0</v>
      </c>
      <c r="BI18" s="7">
        <f t="shared" si="7"/>
        <v>37</v>
      </c>
      <c r="BJ18" s="7">
        <f t="shared" si="7"/>
        <v>4400</v>
      </c>
      <c r="BK18" s="7">
        <f t="shared" si="8"/>
        <v>375</v>
      </c>
      <c r="BL18" s="7">
        <f t="shared" si="8"/>
        <v>84400</v>
      </c>
    </row>
    <row r="19" spans="1:64" ht="20.25" x14ac:dyDescent="0.4">
      <c r="A19" s="14">
        <v>13</v>
      </c>
      <c r="B19" s="15" t="s">
        <v>55</v>
      </c>
      <c r="C19" s="8">
        <v>464</v>
      </c>
      <c r="D19" s="8">
        <v>37700</v>
      </c>
      <c r="E19" s="8">
        <v>296</v>
      </c>
      <c r="F19" s="8">
        <v>82400</v>
      </c>
      <c r="G19" s="19">
        <f t="shared" si="0"/>
        <v>760</v>
      </c>
      <c r="H19" s="19">
        <f t="shared" si="0"/>
        <v>120100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760</v>
      </c>
      <c r="N19" s="7">
        <f t="shared" si="1"/>
        <v>120100</v>
      </c>
      <c r="O19" s="8">
        <v>0</v>
      </c>
      <c r="P19" s="8">
        <v>0</v>
      </c>
      <c r="Q19" s="8">
        <v>96</v>
      </c>
      <c r="R19" s="8">
        <v>29300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96</v>
      </c>
      <c r="Z19" s="7">
        <f t="shared" si="3"/>
        <v>29300</v>
      </c>
      <c r="AA19" s="12">
        <v>0</v>
      </c>
      <c r="AB19" s="12">
        <v>0</v>
      </c>
      <c r="AC19" s="12">
        <v>15</v>
      </c>
      <c r="AD19" s="12">
        <v>3200</v>
      </c>
      <c r="AE19" s="12">
        <v>20</v>
      </c>
      <c r="AF19" s="12">
        <v>17000</v>
      </c>
      <c r="AG19" s="12">
        <v>93</v>
      </c>
      <c r="AH19" s="12">
        <v>10100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984</v>
      </c>
      <c r="AN19" s="20">
        <f t="shared" si="5"/>
        <v>179700</v>
      </c>
      <c r="AO19" s="12">
        <v>52</v>
      </c>
      <c r="AP19" s="12">
        <v>9600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14</v>
      </c>
      <c r="BF19" s="8">
        <v>6100</v>
      </c>
      <c r="BG19" s="8">
        <v>0</v>
      </c>
      <c r="BH19" s="8">
        <v>0</v>
      </c>
      <c r="BI19" s="7">
        <f t="shared" si="7"/>
        <v>14</v>
      </c>
      <c r="BJ19" s="7">
        <f t="shared" si="7"/>
        <v>6100</v>
      </c>
      <c r="BK19" s="7">
        <f t="shared" si="8"/>
        <v>998</v>
      </c>
      <c r="BL19" s="7">
        <f t="shared" si="8"/>
        <v>185800</v>
      </c>
    </row>
    <row r="20" spans="1:64" ht="20.25" x14ac:dyDescent="0.4">
      <c r="A20" s="14">
        <v>14</v>
      </c>
      <c r="B20" s="15" t="s">
        <v>56</v>
      </c>
      <c r="C20" s="8">
        <v>2409</v>
      </c>
      <c r="D20" s="8">
        <v>300500</v>
      </c>
      <c r="E20" s="8">
        <v>1187</v>
      </c>
      <c r="F20" s="8">
        <v>106800</v>
      </c>
      <c r="G20" s="19">
        <f t="shared" si="0"/>
        <v>3596</v>
      </c>
      <c r="H20" s="19">
        <f t="shared" si="0"/>
        <v>407300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3596</v>
      </c>
      <c r="N20" s="7">
        <f t="shared" si="1"/>
        <v>407300</v>
      </c>
      <c r="O20" s="8">
        <v>0</v>
      </c>
      <c r="P20" s="8">
        <v>0</v>
      </c>
      <c r="Q20" s="8">
        <v>509</v>
      </c>
      <c r="R20" s="8">
        <v>60100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509</v>
      </c>
      <c r="Z20" s="7">
        <f t="shared" si="3"/>
        <v>60100</v>
      </c>
      <c r="AA20" s="12">
        <v>0</v>
      </c>
      <c r="AB20" s="12">
        <v>0</v>
      </c>
      <c r="AC20" s="12">
        <v>100</v>
      </c>
      <c r="AD20" s="12">
        <v>20400</v>
      </c>
      <c r="AE20" s="12">
        <v>110</v>
      </c>
      <c r="AF20" s="12">
        <v>48000</v>
      </c>
      <c r="AG20" s="12">
        <v>15</v>
      </c>
      <c r="AH20" s="12">
        <v>1000</v>
      </c>
      <c r="AI20" s="12">
        <v>0</v>
      </c>
      <c r="AJ20" s="12">
        <v>0</v>
      </c>
      <c r="AK20" s="12">
        <v>8</v>
      </c>
      <c r="AL20" s="12">
        <v>600</v>
      </c>
      <c r="AM20" s="20">
        <f t="shared" si="4"/>
        <v>4338</v>
      </c>
      <c r="AN20" s="20">
        <f t="shared" si="5"/>
        <v>537400</v>
      </c>
      <c r="AO20" s="12">
        <v>1617</v>
      </c>
      <c r="AP20" s="12">
        <v>86600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160</v>
      </c>
      <c r="BD20" s="8">
        <v>80000</v>
      </c>
      <c r="BE20" s="8">
        <v>300</v>
      </c>
      <c r="BF20" s="8">
        <v>150700</v>
      </c>
      <c r="BG20" s="8">
        <v>0</v>
      </c>
      <c r="BH20" s="8">
        <v>0</v>
      </c>
      <c r="BI20" s="7">
        <f t="shared" si="7"/>
        <v>460</v>
      </c>
      <c r="BJ20" s="7">
        <f t="shared" si="7"/>
        <v>230700</v>
      </c>
      <c r="BK20" s="7">
        <f t="shared" si="8"/>
        <v>4798</v>
      </c>
      <c r="BL20" s="7">
        <f t="shared" si="8"/>
        <v>768100</v>
      </c>
    </row>
    <row r="21" spans="1:64" ht="20.25" x14ac:dyDescent="0.4">
      <c r="A21" s="14">
        <v>15</v>
      </c>
      <c r="B21" s="15" t="s">
        <v>57</v>
      </c>
      <c r="C21" s="8">
        <v>380</v>
      </c>
      <c r="D21" s="8">
        <v>51600</v>
      </c>
      <c r="E21" s="8">
        <v>224</v>
      </c>
      <c r="F21" s="8">
        <v>29800</v>
      </c>
      <c r="G21" s="19">
        <f t="shared" si="0"/>
        <v>604</v>
      </c>
      <c r="H21" s="19">
        <f t="shared" si="0"/>
        <v>81400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604</v>
      </c>
      <c r="N21" s="7">
        <f t="shared" si="1"/>
        <v>81400</v>
      </c>
      <c r="O21" s="8">
        <v>0</v>
      </c>
      <c r="P21" s="8">
        <v>0</v>
      </c>
      <c r="Q21" s="8">
        <v>87</v>
      </c>
      <c r="R21" s="8">
        <v>95200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87</v>
      </c>
      <c r="Z21" s="7">
        <f t="shared" si="3"/>
        <v>95200</v>
      </c>
      <c r="AA21" s="12">
        <v>0</v>
      </c>
      <c r="AB21" s="12">
        <v>0</v>
      </c>
      <c r="AC21" s="12">
        <v>15</v>
      </c>
      <c r="AD21" s="12">
        <v>6200</v>
      </c>
      <c r="AE21" s="12">
        <v>10</v>
      </c>
      <c r="AF21" s="12">
        <v>55800</v>
      </c>
      <c r="AG21" s="12">
        <v>5</v>
      </c>
      <c r="AH21" s="12">
        <v>500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721</v>
      </c>
      <c r="AN21" s="20">
        <f t="shared" si="5"/>
        <v>239100</v>
      </c>
      <c r="AO21" s="12">
        <v>113</v>
      </c>
      <c r="AP21" s="12">
        <v>11800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24</v>
      </c>
      <c r="BF21" s="8">
        <v>4000</v>
      </c>
      <c r="BG21" s="8">
        <v>0</v>
      </c>
      <c r="BH21" s="8">
        <v>0</v>
      </c>
      <c r="BI21" s="7">
        <f t="shared" si="7"/>
        <v>24</v>
      </c>
      <c r="BJ21" s="7">
        <f t="shared" si="7"/>
        <v>4000</v>
      </c>
      <c r="BK21" s="7">
        <f t="shared" si="8"/>
        <v>745</v>
      </c>
      <c r="BL21" s="7">
        <f t="shared" si="8"/>
        <v>243100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364</v>
      </c>
      <c r="D25" s="8">
        <v>54800</v>
      </c>
      <c r="E25" s="8">
        <v>55</v>
      </c>
      <c r="F25" s="8">
        <v>10100</v>
      </c>
      <c r="G25" s="19">
        <f t="shared" si="0"/>
        <v>419</v>
      </c>
      <c r="H25" s="19">
        <f t="shared" si="0"/>
        <v>64900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419</v>
      </c>
      <c r="N25" s="7">
        <f t="shared" si="1"/>
        <v>64900</v>
      </c>
      <c r="O25" s="8">
        <v>0</v>
      </c>
      <c r="P25" s="8">
        <v>0</v>
      </c>
      <c r="Q25" s="8">
        <v>92</v>
      </c>
      <c r="R25" s="8">
        <v>6900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92</v>
      </c>
      <c r="Z25" s="7">
        <f t="shared" si="3"/>
        <v>6900</v>
      </c>
      <c r="AA25" s="12">
        <v>0</v>
      </c>
      <c r="AB25" s="12">
        <v>0</v>
      </c>
      <c r="AC25" s="12">
        <v>20</v>
      </c>
      <c r="AD25" s="12">
        <v>2100</v>
      </c>
      <c r="AE25" s="12">
        <v>20</v>
      </c>
      <c r="AF25" s="12">
        <v>2200</v>
      </c>
      <c r="AG25" s="12">
        <v>20</v>
      </c>
      <c r="AH25" s="12">
        <v>500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571</v>
      </c>
      <c r="AN25" s="20">
        <f t="shared" si="5"/>
        <v>76600</v>
      </c>
      <c r="AO25" s="12">
        <v>146</v>
      </c>
      <c r="AP25" s="12">
        <v>12600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12</v>
      </c>
      <c r="BD25" s="8">
        <v>4000</v>
      </c>
      <c r="BE25" s="8">
        <v>60</v>
      </c>
      <c r="BF25" s="8">
        <v>4900</v>
      </c>
      <c r="BG25" s="8">
        <v>0</v>
      </c>
      <c r="BH25" s="8">
        <v>0</v>
      </c>
      <c r="BI25" s="7">
        <f t="shared" si="7"/>
        <v>72</v>
      </c>
      <c r="BJ25" s="7">
        <f t="shared" si="7"/>
        <v>8900</v>
      </c>
      <c r="BK25" s="7">
        <f t="shared" si="8"/>
        <v>643</v>
      </c>
      <c r="BL25" s="7">
        <f t="shared" si="8"/>
        <v>85500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744</v>
      </c>
      <c r="D28" s="8">
        <v>44700</v>
      </c>
      <c r="E28" s="8">
        <v>88</v>
      </c>
      <c r="F28" s="8">
        <v>14900</v>
      </c>
      <c r="G28" s="19">
        <f t="shared" si="0"/>
        <v>832</v>
      </c>
      <c r="H28" s="19">
        <f t="shared" si="0"/>
        <v>59600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832</v>
      </c>
      <c r="N28" s="7">
        <f t="shared" si="1"/>
        <v>59600</v>
      </c>
      <c r="O28" s="8">
        <v>0</v>
      </c>
      <c r="P28" s="8">
        <v>0</v>
      </c>
      <c r="Q28" s="8">
        <v>88</v>
      </c>
      <c r="R28" s="8">
        <v>2200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88</v>
      </c>
      <c r="Z28" s="7">
        <f t="shared" si="3"/>
        <v>2200</v>
      </c>
      <c r="AA28" s="12">
        <v>0</v>
      </c>
      <c r="AB28" s="12">
        <v>0</v>
      </c>
      <c r="AC28" s="12">
        <v>10</v>
      </c>
      <c r="AD28" s="12">
        <v>3000</v>
      </c>
      <c r="AE28" s="12">
        <v>40</v>
      </c>
      <c r="AF28" s="12">
        <v>22400</v>
      </c>
      <c r="AG28" s="12">
        <v>10</v>
      </c>
      <c r="AH28" s="12">
        <v>2000</v>
      </c>
      <c r="AI28" s="12">
        <v>0</v>
      </c>
      <c r="AJ28" s="12">
        <v>0</v>
      </c>
      <c r="AK28" s="12">
        <v>10</v>
      </c>
      <c r="AL28" s="12">
        <v>1000</v>
      </c>
      <c r="AM28" s="20">
        <f t="shared" si="4"/>
        <v>990</v>
      </c>
      <c r="AN28" s="20">
        <f t="shared" si="5"/>
        <v>90200</v>
      </c>
      <c r="AO28" s="12">
        <v>66</v>
      </c>
      <c r="AP28" s="12">
        <v>900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50</v>
      </c>
      <c r="BD28" s="8">
        <v>22700</v>
      </c>
      <c r="BE28" s="8">
        <v>389</v>
      </c>
      <c r="BF28" s="8">
        <v>18000</v>
      </c>
      <c r="BG28" s="8">
        <v>0</v>
      </c>
      <c r="BH28" s="8">
        <v>0</v>
      </c>
      <c r="BI28" s="7">
        <f t="shared" si="7"/>
        <v>439</v>
      </c>
      <c r="BJ28" s="7">
        <f t="shared" si="7"/>
        <v>40700</v>
      </c>
      <c r="BK28" s="7">
        <f t="shared" si="8"/>
        <v>1429</v>
      </c>
      <c r="BL28" s="7">
        <f t="shared" si="8"/>
        <v>130900</v>
      </c>
    </row>
    <row r="29" spans="1:64" ht="19.5" customHeight="1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965</v>
      </c>
      <c r="D30" s="8">
        <v>73300</v>
      </c>
      <c r="E30" s="8">
        <v>902</v>
      </c>
      <c r="F30" s="8">
        <v>61400</v>
      </c>
      <c r="G30" s="19">
        <f t="shared" si="0"/>
        <v>1867</v>
      </c>
      <c r="H30" s="19">
        <f t="shared" si="0"/>
        <v>134700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1867</v>
      </c>
      <c r="N30" s="7">
        <f t="shared" si="1"/>
        <v>134700</v>
      </c>
      <c r="O30" s="8">
        <v>0</v>
      </c>
      <c r="P30" s="8">
        <v>0</v>
      </c>
      <c r="Q30" s="8">
        <v>152</v>
      </c>
      <c r="R30" s="8">
        <v>58000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152</v>
      </c>
      <c r="Z30" s="7">
        <f t="shared" si="3"/>
        <v>58000</v>
      </c>
      <c r="AA30" s="12">
        <v>0</v>
      </c>
      <c r="AB30" s="12">
        <v>0</v>
      </c>
      <c r="AC30" s="12">
        <v>10</v>
      </c>
      <c r="AD30" s="12">
        <v>2000</v>
      </c>
      <c r="AE30" s="12">
        <v>10</v>
      </c>
      <c r="AF30" s="12">
        <v>2700</v>
      </c>
      <c r="AG30" s="12">
        <v>20</v>
      </c>
      <c r="AH30" s="12">
        <v>200</v>
      </c>
      <c r="AI30" s="12">
        <v>0</v>
      </c>
      <c r="AJ30" s="12">
        <v>0</v>
      </c>
      <c r="AK30" s="12">
        <v>30</v>
      </c>
      <c r="AL30" s="12">
        <v>100</v>
      </c>
      <c r="AM30" s="20">
        <f t="shared" si="4"/>
        <v>2089</v>
      </c>
      <c r="AN30" s="20">
        <f t="shared" si="5"/>
        <v>197700</v>
      </c>
      <c r="AO30" s="12">
        <v>21</v>
      </c>
      <c r="AP30" s="12">
        <v>8000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59</v>
      </c>
      <c r="BD30" s="8">
        <v>25000</v>
      </c>
      <c r="BE30" s="8">
        <v>150</v>
      </c>
      <c r="BF30" s="8">
        <v>17400</v>
      </c>
      <c r="BG30" s="8">
        <v>0</v>
      </c>
      <c r="BH30" s="8">
        <v>0</v>
      </c>
      <c r="BI30" s="7">
        <f t="shared" si="7"/>
        <v>209</v>
      </c>
      <c r="BJ30" s="7">
        <f t="shared" si="7"/>
        <v>42400</v>
      </c>
      <c r="BK30" s="7">
        <f t="shared" si="8"/>
        <v>2298</v>
      </c>
      <c r="BL30" s="7">
        <f t="shared" si="8"/>
        <v>240100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32</v>
      </c>
      <c r="D33" s="8">
        <v>1600</v>
      </c>
      <c r="E33" s="8">
        <v>930</v>
      </c>
      <c r="F33" s="8">
        <v>58200</v>
      </c>
      <c r="G33" s="19">
        <f t="shared" si="0"/>
        <v>962</v>
      </c>
      <c r="H33" s="19">
        <f t="shared" si="0"/>
        <v>59800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962</v>
      </c>
      <c r="N33" s="7">
        <f t="shared" si="1"/>
        <v>59800</v>
      </c>
      <c r="O33" s="8">
        <v>0</v>
      </c>
      <c r="P33" s="8">
        <v>0</v>
      </c>
      <c r="Q33" s="8">
        <v>436</v>
      </c>
      <c r="R33" s="8">
        <v>57500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436</v>
      </c>
      <c r="Z33" s="7">
        <f t="shared" si="3"/>
        <v>57500</v>
      </c>
      <c r="AA33" s="12">
        <v>0</v>
      </c>
      <c r="AB33" s="12">
        <v>0</v>
      </c>
      <c r="AC33" s="12">
        <v>15</v>
      </c>
      <c r="AD33" s="12">
        <v>500</v>
      </c>
      <c r="AE33" s="12">
        <v>7</v>
      </c>
      <c r="AF33" s="12">
        <v>500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20">
        <f t="shared" si="4"/>
        <v>1420</v>
      </c>
      <c r="AN33" s="20">
        <f t="shared" si="5"/>
        <v>118300</v>
      </c>
      <c r="AO33" s="12">
        <v>176</v>
      </c>
      <c r="AP33" s="12">
        <v>6400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14</v>
      </c>
      <c r="BD33" s="8">
        <v>7000</v>
      </c>
      <c r="BE33" s="8">
        <v>100</v>
      </c>
      <c r="BF33" s="8">
        <v>7400</v>
      </c>
      <c r="BG33" s="8">
        <v>0</v>
      </c>
      <c r="BH33" s="8">
        <v>0</v>
      </c>
      <c r="BI33" s="7">
        <f t="shared" si="7"/>
        <v>114</v>
      </c>
      <c r="BJ33" s="7">
        <f t="shared" si="7"/>
        <v>14400</v>
      </c>
      <c r="BK33" s="7">
        <f t="shared" si="8"/>
        <v>1534</v>
      </c>
      <c r="BL33" s="7">
        <f t="shared" si="8"/>
        <v>132700</v>
      </c>
    </row>
    <row r="34" spans="1:64" ht="20.25" x14ac:dyDescent="0.4">
      <c r="A34" s="14">
        <v>28</v>
      </c>
      <c r="B34" s="15" t="s">
        <v>70</v>
      </c>
      <c r="C34" s="8">
        <v>320</v>
      </c>
      <c r="D34" s="8">
        <v>61600</v>
      </c>
      <c r="E34" s="8">
        <v>24</v>
      </c>
      <c r="F34" s="8">
        <v>15700</v>
      </c>
      <c r="G34" s="19">
        <f t="shared" si="0"/>
        <v>344</v>
      </c>
      <c r="H34" s="19">
        <f t="shared" si="0"/>
        <v>77300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344</v>
      </c>
      <c r="N34" s="7">
        <f t="shared" si="1"/>
        <v>77300</v>
      </c>
      <c r="O34" s="8">
        <v>0</v>
      </c>
      <c r="P34" s="8">
        <v>0</v>
      </c>
      <c r="Q34" s="8">
        <v>33</v>
      </c>
      <c r="R34" s="8">
        <v>62300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33</v>
      </c>
      <c r="Z34" s="7">
        <f t="shared" si="3"/>
        <v>62300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377</v>
      </c>
      <c r="AN34" s="20">
        <f t="shared" si="5"/>
        <v>139600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20</v>
      </c>
      <c r="BD34" s="8">
        <v>35000</v>
      </c>
      <c r="BE34" s="8">
        <v>19</v>
      </c>
      <c r="BF34" s="8">
        <v>11800</v>
      </c>
      <c r="BG34" s="8">
        <v>0</v>
      </c>
      <c r="BH34" s="8">
        <v>0</v>
      </c>
      <c r="BI34" s="7">
        <f t="shared" si="7"/>
        <v>39</v>
      </c>
      <c r="BJ34" s="7">
        <f t="shared" si="7"/>
        <v>46800</v>
      </c>
      <c r="BK34" s="7">
        <f t="shared" si="8"/>
        <v>416</v>
      </c>
      <c r="BL34" s="7">
        <f t="shared" si="8"/>
        <v>186400</v>
      </c>
    </row>
    <row r="35" spans="1:64" ht="20.25" x14ac:dyDescent="0.4">
      <c r="A35" s="14">
        <v>29</v>
      </c>
      <c r="B35" s="15" t="s">
        <v>71</v>
      </c>
      <c r="C35" s="8">
        <v>206</v>
      </c>
      <c r="D35" s="8">
        <v>36200</v>
      </c>
      <c r="E35" s="8">
        <v>70</v>
      </c>
      <c r="F35" s="8">
        <v>91600</v>
      </c>
      <c r="G35" s="19">
        <f t="shared" si="0"/>
        <v>276</v>
      </c>
      <c r="H35" s="19">
        <f t="shared" si="0"/>
        <v>127800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276</v>
      </c>
      <c r="N35" s="7">
        <f t="shared" si="1"/>
        <v>127800</v>
      </c>
      <c r="O35" s="8">
        <v>0</v>
      </c>
      <c r="P35" s="8">
        <v>0</v>
      </c>
      <c r="Q35" s="8">
        <v>159</v>
      </c>
      <c r="R35" s="8">
        <v>224700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159</v>
      </c>
      <c r="Z35" s="7">
        <f t="shared" si="3"/>
        <v>224700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435</v>
      </c>
      <c r="AN35" s="20">
        <f t="shared" si="5"/>
        <v>352500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50</v>
      </c>
      <c r="BD35" s="8">
        <v>130000</v>
      </c>
      <c r="BE35" s="8">
        <v>98</v>
      </c>
      <c r="BF35" s="8">
        <v>103200</v>
      </c>
      <c r="BG35" s="8">
        <v>0</v>
      </c>
      <c r="BH35" s="8">
        <v>0</v>
      </c>
      <c r="BI35" s="7">
        <f t="shared" si="7"/>
        <v>148</v>
      </c>
      <c r="BJ35" s="7">
        <f t="shared" si="7"/>
        <v>233200</v>
      </c>
      <c r="BK35" s="7">
        <f t="shared" si="8"/>
        <v>583</v>
      </c>
      <c r="BL35" s="7">
        <f t="shared" si="8"/>
        <v>585700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1200</v>
      </c>
      <c r="R37" s="8">
        <v>56000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1200</v>
      </c>
      <c r="Z37" s="7">
        <f t="shared" si="3"/>
        <v>56000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1200</v>
      </c>
      <c r="AN37" s="20">
        <f t="shared" si="5"/>
        <v>56000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1200</v>
      </c>
      <c r="BL37" s="7">
        <f t="shared" si="8"/>
        <v>56000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45326</v>
      </c>
      <c r="D40" s="8">
        <v>5048000</v>
      </c>
      <c r="E40" s="8">
        <v>18915</v>
      </c>
      <c r="F40" s="8">
        <v>1004900</v>
      </c>
      <c r="G40" s="19">
        <f t="shared" si="0"/>
        <v>64241</v>
      </c>
      <c r="H40" s="19">
        <f t="shared" si="0"/>
        <v>6052900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64241</v>
      </c>
      <c r="N40" s="7">
        <f t="shared" si="1"/>
        <v>6052900</v>
      </c>
      <c r="O40" s="8">
        <v>0</v>
      </c>
      <c r="P40" s="8">
        <v>0</v>
      </c>
      <c r="Q40" s="8">
        <v>2029</v>
      </c>
      <c r="R40" s="8">
        <v>252400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2029</v>
      </c>
      <c r="Z40" s="7">
        <f t="shared" si="3"/>
        <v>252400</v>
      </c>
      <c r="AA40" s="12">
        <v>0</v>
      </c>
      <c r="AB40" s="12">
        <v>0</v>
      </c>
      <c r="AC40" s="12">
        <v>935</v>
      </c>
      <c r="AD40" s="12">
        <v>158500</v>
      </c>
      <c r="AE40" s="12">
        <v>463</v>
      </c>
      <c r="AF40" s="12">
        <v>404800</v>
      </c>
      <c r="AG40" s="12">
        <v>50</v>
      </c>
      <c r="AH40" s="12">
        <v>167200</v>
      </c>
      <c r="AI40" s="12">
        <v>0</v>
      </c>
      <c r="AJ40" s="12">
        <v>0</v>
      </c>
      <c r="AK40" s="12">
        <v>10</v>
      </c>
      <c r="AL40" s="12">
        <v>1000</v>
      </c>
      <c r="AM40" s="20">
        <f t="shared" si="4"/>
        <v>67728</v>
      </c>
      <c r="AN40" s="20">
        <f t="shared" si="5"/>
        <v>7036800</v>
      </c>
      <c r="AO40" s="12">
        <v>6775</v>
      </c>
      <c r="AP40" s="12">
        <v>1152300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600</v>
      </c>
      <c r="BD40" s="8">
        <v>190000</v>
      </c>
      <c r="BE40" s="8">
        <v>3194</v>
      </c>
      <c r="BF40" s="8">
        <v>622100</v>
      </c>
      <c r="BG40" s="8">
        <v>0</v>
      </c>
      <c r="BH40" s="8">
        <v>0</v>
      </c>
      <c r="BI40" s="7">
        <f t="shared" si="7"/>
        <v>3794</v>
      </c>
      <c r="BJ40" s="7">
        <f t="shared" si="7"/>
        <v>812100</v>
      </c>
      <c r="BK40" s="7">
        <f t="shared" si="8"/>
        <v>71522</v>
      </c>
      <c r="BL40" s="7">
        <f t="shared" si="8"/>
        <v>7848900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1530</v>
      </c>
      <c r="F42" s="8">
        <v>211900</v>
      </c>
      <c r="G42" s="19">
        <f t="shared" si="0"/>
        <v>1530</v>
      </c>
      <c r="H42" s="19">
        <f t="shared" si="0"/>
        <v>211900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1530</v>
      </c>
      <c r="N42" s="7">
        <f t="shared" si="1"/>
        <v>211900</v>
      </c>
      <c r="O42" s="8">
        <v>0</v>
      </c>
      <c r="P42" s="8">
        <v>0</v>
      </c>
      <c r="Q42" s="8">
        <v>4</v>
      </c>
      <c r="R42" s="8">
        <v>500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4</v>
      </c>
      <c r="Z42" s="7">
        <f t="shared" si="3"/>
        <v>500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64</v>
      </c>
      <c r="AL42" s="12">
        <v>6200</v>
      </c>
      <c r="AM42" s="20">
        <f t="shared" si="4"/>
        <v>1598</v>
      </c>
      <c r="AN42" s="20">
        <f t="shared" si="5"/>
        <v>218600</v>
      </c>
      <c r="AO42" s="12">
        <v>639</v>
      </c>
      <c r="AP42" s="12">
        <v>56200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3</v>
      </c>
      <c r="BF42" s="8">
        <v>700</v>
      </c>
      <c r="BG42" s="8">
        <v>0</v>
      </c>
      <c r="BH42" s="8">
        <v>0</v>
      </c>
      <c r="BI42" s="7">
        <f t="shared" si="7"/>
        <v>3</v>
      </c>
      <c r="BJ42" s="7">
        <f t="shared" si="7"/>
        <v>700</v>
      </c>
      <c r="BK42" s="7">
        <f t="shared" si="8"/>
        <v>1601</v>
      </c>
      <c r="BL42" s="7">
        <f t="shared" si="8"/>
        <v>219300</v>
      </c>
    </row>
    <row r="43" spans="1:64" ht="20.25" x14ac:dyDescent="0.4">
      <c r="A43" s="14">
        <v>37</v>
      </c>
      <c r="B43" s="15" t="s">
        <v>79</v>
      </c>
      <c r="C43" s="8">
        <v>85926</v>
      </c>
      <c r="D43" s="8">
        <v>6849200</v>
      </c>
      <c r="E43" s="8">
        <v>1700</v>
      </c>
      <c r="F43" s="8">
        <v>287200</v>
      </c>
      <c r="G43" s="19">
        <f t="shared" si="0"/>
        <v>87626</v>
      </c>
      <c r="H43" s="19">
        <f t="shared" si="0"/>
        <v>7136400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87626</v>
      </c>
      <c r="N43" s="7">
        <f t="shared" si="1"/>
        <v>7136400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335</v>
      </c>
      <c r="AF43" s="12">
        <v>41000</v>
      </c>
      <c r="AG43" s="12">
        <v>61742</v>
      </c>
      <c r="AH43" s="12">
        <v>4466800</v>
      </c>
      <c r="AI43" s="12">
        <v>0</v>
      </c>
      <c r="AJ43" s="12">
        <v>0</v>
      </c>
      <c r="AK43" s="12">
        <v>5081</v>
      </c>
      <c r="AL43" s="12">
        <v>991200</v>
      </c>
      <c r="AM43" s="20">
        <f t="shared" si="4"/>
        <v>154784</v>
      </c>
      <c r="AN43" s="20">
        <f t="shared" si="5"/>
        <v>12635400</v>
      </c>
      <c r="AO43" s="12">
        <v>292</v>
      </c>
      <c r="AP43" s="12">
        <v>110400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310</v>
      </c>
      <c r="BD43" s="8">
        <v>24600</v>
      </c>
      <c r="BE43" s="8">
        <v>1198</v>
      </c>
      <c r="BF43" s="8">
        <v>1765400</v>
      </c>
      <c r="BG43" s="8">
        <v>0</v>
      </c>
      <c r="BH43" s="8">
        <v>0</v>
      </c>
      <c r="BI43" s="7">
        <f t="shared" si="7"/>
        <v>1508</v>
      </c>
      <c r="BJ43" s="7">
        <f t="shared" si="7"/>
        <v>1790000</v>
      </c>
      <c r="BK43" s="7">
        <f t="shared" si="8"/>
        <v>156292</v>
      </c>
      <c r="BL43" s="7">
        <f t="shared" si="8"/>
        <v>14425400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133</v>
      </c>
      <c r="R45" s="8">
        <v>313200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133</v>
      </c>
      <c r="Z45" s="7">
        <f t="shared" si="3"/>
        <v>313200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133</v>
      </c>
      <c r="AN45" s="20">
        <f t="shared" si="5"/>
        <v>313200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133</v>
      </c>
      <c r="BL45" s="7">
        <f t="shared" si="8"/>
        <v>313200</v>
      </c>
    </row>
    <row r="46" spans="1:64" ht="26.25" customHeight="1" x14ac:dyDescent="0.4">
      <c r="A46" s="14">
        <v>40</v>
      </c>
      <c r="B46" s="15" t="s">
        <v>82</v>
      </c>
      <c r="C46" s="8">
        <v>120</v>
      </c>
      <c r="D46" s="8">
        <v>5200</v>
      </c>
      <c r="E46" s="8">
        <v>216</v>
      </c>
      <c r="F46" s="8">
        <v>15200</v>
      </c>
      <c r="G46" s="19">
        <f t="shared" si="0"/>
        <v>336</v>
      </c>
      <c r="H46" s="19">
        <f t="shared" si="0"/>
        <v>20400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336</v>
      </c>
      <c r="N46" s="7">
        <f t="shared" si="1"/>
        <v>20400</v>
      </c>
      <c r="O46" s="8">
        <v>0</v>
      </c>
      <c r="P46" s="8">
        <v>0</v>
      </c>
      <c r="Q46" s="8">
        <v>60</v>
      </c>
      <c r="R46" s="8">
        <v>2000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60</v>
      </c>
      <c r="Z46" s="7">
        <f t="shared" si="3"/>
        <v>2000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4</v>
      </c>
      <c r="AL46" s="12">
        <v>700</v>
      </c>
      <c r="AM46" s="20">
        <f t="shared" si="4"/>
        <v>400</v>
      </c>
      <c r="AN46" s="20">
        <f t="shared" si="5"/>
        <v>23100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8</v>
      </c>
      <c r="BF46" s="8">
        <v>400</v>
      </c>
      <c r="BG46" s="8">
        <v>0</v>
      </c>
      <c r="BH46" s="8">
        <v>0</v>
      </c>
      <c r="BI46" s="7">
        <f t="shared" si="7"/>
        <v>8</v>
      </c>
      <c r="BJ46" s="7">
        <f t="shared" si="7"/>
        <v>400</v>
      </c>
      <c r="BK46" s="7">
        <f t="shared" si="8"/>
        <v>408</v>
      </c>
      <c r="BL46" s="7">
        <f t="shared" si="8"/>
        <v>23500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960</v>
      </c>
      <c r="R47" s="11">
        <v>44800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960</v>
      </c>
      <c r="Z47" s="7">
        <f t="shared" si="3"/>
        <v>44800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960</v>
      </c>
      <c r="AN47" s="20">
        <f t="shared" si="5"/>
        <v>44800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960</v>
      </c>
      <c r="BL47" s="7">
        <f t="shared" si="8"/>
        <v>44800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49" si="9">SUM(C48,E48)</f>
        <v>0</v>
      </c>
      <c r="H48" s="19">
        <f t="shared" ref="H48:H49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49" si="11">SUM(G48,I48,K48)</f>
        <v>0</v>
      </c>
      <c r="N48" s="7">
        <f t="shared" ref="N48:N49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49" si="13">SUM(O48+Q48+S48+U48+W48)</f>
        <v>0</v>
      </c>
      <c r="Z48" s="7">
        <f t="shared" ref="Z48:Z49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49" si="15">SUM(M48,Y48,AA48,AC48,AE48,AG48,AI48,AK48)</f>
        <v>0</v>
      </c>
      <c r="AN48" s="20">
        <f t="shared" ref="AN48:AN49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49" si="17">SUM(AS48+AU48+AW48)</f>
        <v>0</v>
      </c>
      <c r="AZ48" s="7">
        <f t="shared" ref="AZ48:AZ49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49" si="19">SUM(AQ48,AY48,BA48,BC48,BE48,BG48)</f>
        <v>0</v>
      </c>
      <c r="BJ48" s="7">
        <f t="shared" ref="BJ48:BJ49" si="20">SUM(AR48,AZ48,BB48,BD48,BF48,BH48)</f>
        <v>0</v>
      </c>
      <c r="BK48" s="7">
        <f t="shared" ref="BK48:BK49" si="21">SUM(AM48,BI48)</f>
        <v>0</v>
      </c>
      <c r="BL48" s="7">
        <f t="shared" ref="BL48:BL49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>SUM(C52,E52)</f>
        <v>0</v>
      </c>
      <c r="H52" s="19">
        <f>SUM(D52,F52)</f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264150</v>
      </c>
      <c r="D53" s="13">
        <f>SUM(D7:D52)</f>
        <v>24970500</v>
      </c>
      <c r="E53" s="13">
        <f>SUM(E7:E52)</f>
        <v>77531</v>
      </c>
      <c r="F53" s="13">
        <f>SUM(F7:F52)</f>
        <v>8257600</v>
      </c>
      <c r="G53" s="19">
        <f t="shared" si="0"/>
        <v>341681</v>
      </c>
      <c r="H53" s="19">
        <f t="shared" si="0"/>
        <v>33228100</v>
      </c>
      <c r="I53" s="13">
        <f>SUM(I7:I52)</f>
        <v>0</v>
      </c>
      <c r="J53" s="13">
        <f>SUM(J7:J52)</f>
        <v>0</v>
      </c>
      <c r="K53" s="13">
        <f>SUM(K7:K52)</f>
        <v>0</v>
      </c>
      <c r="L53" s="13">
        <f>SUM(L7:L52)</f>
        <v>0</v>
      </c>
      <c r="M53" s="7">
        <f t="shared" si="1"/>
        <v>341681</v>
      </c>
      <c r="N53" s="7">
        <f t="shared" si="1"/>
        <v>33228100</v>
      </c>
      <c r="O53" s="13">
        <f t="shared" ref="O53:X53" si="23">SUM(O7:O52)</f>
        <v>0</v>
      </c>
      <c r="P53" s="13">
        <f t="shared" si="23"/>
        <v>0</v>
      </c>
      <c r="Q53" s="13">
        <f t="shared" si="23"/>
        <v>19847</v>
      </c>
      <c r="R53" s="13">
        <f t="shared" si="23"/>
        <v>7779394</v>
      </c>
      <c r="S53" s="13">
        <f t="shared" si="23"/>
        <v>0</v>
      </c>
      <c r="T53" s="13">
        <f t="shared" si="23"/>
        <v>0</v>
      </c>
      <c r="U53" s="13">
        <f t="shared" si="23"/>
        <v>0</v>
      </c>
      <c r="V53" s="13">
        <f t="shared" si="23"/>
        <v>0</v>
      </c>
      <c r="W53" s="13">
        <f t="shared" si="23"/>
        <v>0</v>
      </c>
      <c r="X53" s="13">
        <f t="shared" si="23"/>
        <v>0</v>
      </c>
      <c r="Y53" s="7">
        <f t="shared" si="2"/>
        <v>19847</v>
      </c>
      <c r="Z53" s="7">
        <f t="shared" si="3"/>
        <v>7779394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3775</v>
      </c>
      <c r="AD53" s="13">
        <f t="shared" si="24"/>
        <v>770600</v>
      </c>
      <c r="AE53" s="13">
        <f t="shared" si="24"/>
        <v>5698</v>
      </c>
      <c r="AF53" s="13">
        <f t="shared" si="24"/>
        <v>2765000</v>
      </c>
      <c r="AG53" s="13">
        <f t="shared" si="24"/>
        <v>63091</v>
      </c>
      <c r="AH53" s="13">
        <f t="shared" si="24"/>
        <v>4702700</v>
      </c>
      <c r="AI53" s="13">
        <f t="shared" si="24"/>
        <v>0</v>
      </c>
      <c r="AJ53" s="13">
        <f t="shared" si="24"/>
        <v>0</v>
      </c>
      <c r="AK53" s="13">
        <f t="shared" si="24"/>
        <v>6926</v>
      </c>
      <c r="AL53" s="13">
        <f t="shared" si="24"/>
        <v>1152000</v>
      </c>
      <c r="AM53" s="20">
        <f t="shared" si="4"/>
        <v>441018</v>
      </c>
      <c r="AN53" s="20">
        <f t="shared" si="4"/>
        <v>50397794</v>
      </c>
      <c r="AO53" s="13">
        <f t="shared" ref="AO53:AX53" si="25">SUM(AO7:AO52)</f>
        <v>45814</v>
      </c>
      <c r="AP53" s="13">
        <f t="shared" si="25"/>
        <v>4740500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2916</v>
      </c>
      <c r="BD53" s="13">
        <f t="shared" si="26"/>
        <v>934400</v>
      </c>
      <c r="BE53" s="13">
        <f t="shared" si="26"/>
        <v>13012</v>
      </c>
      <c r="BF53" s="13">
        <f t="shared" si="26"/>
        <v>3515500</v>
      </c>
      <c r="BG53" s="13">
        <f t="shared" si="26"/>
        <v>0</v>
      </c>
      <c r="BH53" s="13">
        <f t="shared" si="26"/>
        <v>0</v>
      </c>
      <c r="BI53" s="7">
        <f t="shared" si="7"/>
        <v>15928</v>
      </c>
      <c r="BJ53" s="7">
        <f t="shared" si="7"/>
        <v>4449900</v>
      </c>
      <c r="BK53" s="7">
        <f t="shared" si="8"/>
        <v>456946</v>
      </c>
      <c r="BL53" s="7">
        <f t="shared" si="8"/>
        <v>54847694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2.5703125" style="1" customWidth="1"/>
    <col min="5" max="5" width="10.140625" style="1" customWidth="1"/>
    <col min="6" max="6" width="11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1.28515625" style="1" customWidth="1"/>
    <col min="23" max="23" width="9.140625" style="1" customWidth="1"/>
    <col min="24" max="24" width="11" style="1" customWidth="1"/>
    <col min="25" max="25" width="9.140625" style="1" customWidth="1"/>
    <col min="26" max="26" width="12.140625" style="1" customWidth="1"/>
    <col min="27" max="27" width="11" style="1" customWidth="1"/>
    <col min="28" max="28" width="11.140625" style="1" customWidth="1"/>
    <col min="29" max="29" width="9.42578125" style="1" customWidth="1"/>
    <col min="30" max="30" width="12.85546875" style="1" customWidth="1"/>
    <col min="31" max="31" width="9.28515625" style="1" customWidth="1"/>
    <col min="32" max="32" width="12.28515625" style="1" customWidth="1"/>
    <col min="33" max="33" width="10" style="1" bestFit="1" customWidth="1"/>
    <col min="34" max="34" width="12.5703125" style="1" customWidth="1"/>
    <col min="35" max="35" width="10" style="1" bestFit="1" customWidth="1"/>
    <col min="36" max="36" width="12.28515625" style="1" customWidth="1"/>
    <col min="37" max="37" width="10" style="1" bestFit="1" customWidth="1"/>
    <col min="38" max="38" width="12.5703125" style="1" customWidth="1"/>
    <col min="39" max="39" width="10" style="1" bestFit="1" customWidth="1"/>
    <col min="40" max="40" width="15" style="1" customWidth="1"/>
    <col min="41" max="41" width="10" style="1" bestFit="1" customWidth="1"/>
    <col min="42" max="42" width="11.7109375" style="1" customWidth="1"/>
    <col min="43" max="44" width="9.28515625" style="1" customWidth="1"/>
    <col min="45" max="45" width="9.28515625" style="1" hidden="1" customWidth="1"/>
    <col min="46" max="46" width="13" style="1" hidden="1" customWidth="1"/>
    <col min="47" max="47" width="9.28515625" style="1" hidden="1" customWidth="1"/>
    <col min="48" max="48" width="11.28515625" style="1" hidden="1" customWidth="1"/>
    <col min="49" max="52" width="9.28515625" style="1" hidden="1" customWidth="1"/>
    <col min="53" max="53" width="9.140625" style="1" customWidth="1"/>
    <col min="54" max="54" width="11.28515625" style="1" bestFit="1" customWidth="1"/>
    <col min="55" max="55" width="9.140625" style="1" customWidth="1"/>
    <col min="56" max="56" width="11.140625" style="1" customWidth="1"/>
    <col min="57" max="57" width="8.42578125" style="1" customWidth="1"/>
    <col min="58" max="58" width="14" style="1" customWidth="1"/>
    <col min="59" max="59" width="8.5703125" style="1" customWidth="1"/>
    <col min="60" max="60" width="12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108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6348</v>
      </c>
      <c r="D7" s="8">
        <v>2335850</v>
      </c>
      <c r="E7" s="8">
        <v>2124</v>
      </c>
      <c r="F7" s="8">
        <v>1698800</v>
      </c>
      <c r="G7" s="19">
        <f>SUM(C7,E7)</f>
        <v>8472</v>
      </c>
      <c r="H7" s="19">
        <f>SUM(D7,F7)</f>
        <v>4034650</v>
      </c>
      <c r="I7" s="8">
        <v>0</v>
      </c>
      <c r="J7" s="8">
        <v>0</v>
      </c>
      <c r="K7" s="8">
        <v>143</v>
      </c>
      <c r="L7" s="8">
        <v>212350</v>
      </c>
      <c r="M7" s="7">
        <f>SUM(G7,I7,K7)</f>
        <v>8615</v>
      </c>
      <c r="N7" s="7">
        <f>SUM(H7,J7,L7)</f>
        <v>4247000</v>
      </c>
      <c r="O7" s="8">
        <v>5723</v>
      </c>
      <c r="P7" s="8">
        <v>686750</v>
      </c>
      <c r="Q7" s="8">
        <v>1373</v>
      </c>
      <c r="R7" s="8">
        <v>686750</v>
      </c>
      <c r="S7" s="8">
        <v>552</v>
      </c>
      <c r="T7" s="8">
        <v>549400</v>
      </c>
      <c r="U7" s="8">
        <v>200</v>
      </c>
      <c r="V7" s="8">
        <v>137350</v>
      </c>
      <c r="W7" s="8">
        <v>1137</v>
      </c>
      <c r="X7" s="8">
        <v>5692220</v>
      </c>
      <c r="Y7" s="7">
        <f>SUM(O7+Q7+S7+U7+W7)</f>
        <v>8985</v>
      </c>
      <c r="Z7" s="7">
        <f>SUM(P7+R7+T7+V7+X7)</f>
        <v>7752470</v>
      </c>
      <c r="AA7" s="12">
        <v>181</v>
      </c>
      <c r="AB7" s="12">
        <v>44550</v>
      </c>
      <c r="AC7" s="12">
        <v>705</v>
      </c>
      <c r="AD7" s="12">
        <v>846450</v>
      </c>
      <c r="AE7" s="12">
        <v>1512</v>
      </c>
      <c r="AF7" s="12">
        <v>4536000</v>
      </c>
      <c r="AG7" s="12">
        <v>444</v>
      </c>
      <c r="AH7" s="12">
        <v>891000</v>
      </c>
      <c r="AI7" s="12">
        <v>412</v>
      </c>
      <c r="AJ7" s="12">
        <v>824000</v>
      </c>
      <c r="AK7" s="12">
        <v>22841</v>
      </c>
      <c r="AL7" s="12">
        <v>6849000</v>
      </c>
      <c r="AM7" s="20">
        <f>SUM(M7,Y7,AA7,AC7,AE7,AG7,AI7,AK7)</f>
        <v>43695</v>
      </c>
      <c r="AN7" s="20">
        <f>SUM(N7,Z7,AB7,AD7,AF7,AH7,AJ7,AL7)</f>
        <v>25990470</v>
      </c>
      <c r="AO7" s="12">
        <v>2568</v>
      </c>
      <c r="AP7" s="12">
        <v>513400</v>
      </c>
      <c r="AQ7" s="12">
        <v>5247</v>
      </c>
      <c r="AR7" s="12">
        <v>1421000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1083</v>
      </c>
      <c r="BB7" s="8">
        <v>324800</v>
      </c>
      <c r="BC7" s="8">
        <v>761</v>
      </c>
      <c r="BD7" s="8">
        <v>609000</v>
      </c>
      <c r="BE7" s="8">
        <v>3046</v>
      </c>
      <c r="BF7" s="8">
        <v>609000</v>
      </c>
      <c r="BG7" s="8">
        <v>4477</v>
      </c>
      <c r="BH7" s="8">
        <v>1096200</v>
      </c>
      <c r="BI7" s="7">
        <f>SUM(AQ7,AY7,BA7,BC7,BE7,BG7)</f>
        <v>14614</v>
      </c>
      <c r="BJ7" s="7">
        <f>SUM(AR7,AZ7,BB7,BD7,BF7,BH7)</f>
        <v>4060000</v>
      </c>
      <c r="BK7" s="7">
        <f>SUM(AM7,BI7)</f>
        <v>58309</v>
      </c>
      <c r="BL7" s="7">
        <f>SUM(AN7,BJ7)</f>
        <v>30050470</v>
      </c>
    </row>
    <row r="8" spans="1:64" ht="20.25" x14ac:dyDescent="0.4">
      <c r="A8" s="14">
        <v>2</v>
      </c>
      <c r="B8" s="15" t="s">
        <v>44</v>
      </c>
      <c r="C8" s="8">
        <v>8879</v>
      </c>
      <c r="D8" s="8">
        <v>3254350</v>
      </c>
      <c r="E8" s="8">
        <v>2959</v>
      </c>
      <c r="F8" s="8">
        <v>2366800</v>
      </c>
      <c r="G8" s="19">
        <f t="shared" ref="G8:H53" si="0">SUM(C8,E8)</f>
        <v>11838</v>
      </c>
      <c r="H8" s="19">
        <f t="shared" si="0"/>
        <v>5621150</v>
      </c>
      <c r="I8" s="8">
        <v>0</v>
      </c>
      <c r="J8" s="8">
        <v>0</v>
      </c>
      <c r="K8" s="8">
        <v>197</v>
      </c>
      <c r="L8" s="8">
        <v>295850</v>
      </c>
      <c r="M8" s="7">
        <f t="shared" ref="M8:N53" si="1">SUM(G8,I8,K8)</f>
        <v>12035</v>
      </c>
      <c r="N8" s="7">
        <f t="shared" si="1"/>
        <v>5917000</v>
      </c>
      <c r="O8" s="8">
        <v>6171</v>
      </c>
      <c r="P8" s="8">
        <v>740500</v>
      </c>
      <c r="Q8" s="8">
        <v>1480</v>
      </c>
      <c r="R8" s="8">
        <v>740500</v>
      </c>
      <c r="S8" s="8">
        <v>592</v>
      </c>
      <c r="T8" s="8">
        <v>592400</v>
      </c>
      <c r="U8" s="8">
        <v>233</v>
      </c>
      <c r="V8" s="8">
        <v>148100</v>
      </c>
      <c r="W8" s="8">
        <v>1570</v>
      </c>
      <c r="X8" s="8">
        <v>6747060</v>
      </c>
      <c r="Y8" s="7">
        <f t="shared" ref="Y8:Y53" si="2">SUM(O8+Q8+S8+U8+W8)</f>
        <v>10046</v>
      </c>
      <c r="Z8" s="7">
        <f t="shared" ref="Z8:Z53" si="3">SUM(P8+R8+T8+V8+X8)</f>
        <v>8968560</v>
      </c>
      <c r="AA8" s="12">
        <v>235</v>
      </c>
      <c r="AB8" s="12">
        <v>57850</v>
      </c>
      <c r="AC8" s="12">
        <v>916</v>
      </c>
      <c r="AD8" s="12">
        <v>1099150</v>
      </c>
      <c r="AE8" s="12">
        <v>2452</v>
      </c>
      <c r="AF8" s="12">
        <v>7357000</v>
      </c>
      <c r="AG8" s="12">
        <v>577</v>
      </c>
      <c r="AH8" s="12">
        <v>1153000</v>
      </c>
      <c r="AI8" s="12">
        <v>573</v>
      </c>
      <c r="AJ8" s="12">
        <v>1150500</v>
      </c>
      <c r="AK8" s="12">
        <v>30060</v>
      </c>
      <c r="AL8" s="12">
        <v>9191500</v>
      </c>
      <c r="AM8" s="20">
        <f t="shared" ref="AM8:AN53" si="4">SUM(M8,Y8,AA8,AC8,AE8,AG8,AI8,AK8)</f>
        <v>56894</v>
      </c>
      <c r="AN8" s="20">
        <f t="shared" ref="AN8:AN52" si="5">SUM(N8+Z8+AB8+AD8+AF8+AH8+AJ8+AL8)</f>
        <v>34894560</v>
      </c>
      <c r="AO8" s="12">
        <v>3440</v>
      </c>
      <c r="AP8" s="12">
        <v>688800</v>
      </c>
      <c r="AQ8" s="12">
        <v>11215</v>
      </c>
      <c r="AR8" s="12">
        <v>3580150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2728</v>
      </c>
      <c r="BB8" s="8">
        <v>818320</v>
      </c>
      <c r="BC8" s="8">
        <v>1918</v>
      </c>
      <c r="BD8" s="8">
        <v>1534350</v>
      </c>
      <c r="BE8" s="8">
        <v>7672</v>
      </c>
      <c r="BF8" s="8">
        <v>1534350</v>
      </c>
      <c r="BG8" s="8">
        <v>8584</v>
      </c>
      <c r="BH8" s="8">
        <v>2761830</v>
      </c>
      <c r="BI8" s="7">
        <f t="shared" ref="BI8:BJ53" si="7">SUM(AQ8,AY8,BA8,BC8,BE8,BG8)</f>
        <v>32117</v>
      </c>
      <c r="BJ8" s="7">
        <f t="shared" si="7"/>
        <v>10229000</v>
      </c>
      <c r="BK8" s="7">
        <f t="shared" ref="BK8:BL53" si="8">SUM(AM8,BI8)</f>
        <v>89011</v>
      </c>
      <c r="BL8" s="7">
        <f t="shared" si="8"/>
        <v>45123560</v>
      </c>
    </row>
    <row r="9" spans="1:64" ht="20.25" x14ac:dyDescent="0.4">
      <c r="A9" s="14">
        <v>3</v>
      </c>
      <c r="B9" s="15" t="s">
        <v>45</v>
      </c>
      <c r="C9" s="8">
        <v>2155</v>
      </c>
      <c r="D9" s="8">
        <v>825000</v>
      </c>
      <c r="E9" s="8">
        <v>750</v>
      </c>
      <c r="F9" s="8">
        <v>600000</v>
      </c>
      <c r="G9" s="19">
        <f t="shared" si="0"/>
        <v>2905</v>
      </c>
      <c r="H9" s="19">
        <f t="shared" si="0"/>
        <v>1425000</v>
      </c>
      <c r="I9" s="8">
        <v>0</v>
      </c>
      <c r="J9" s="8">
        <v>0</v>
      </c>
      <c r="K9" s="8">
        <v>50</v>
      </c>
      <c r="L9" s="8">
        <v>75000</v>
      </c>
      <c r="M9" s="7">
        <f t="shared" si="1"/>
        <v>2955</v>
      </c>
      <c r="N9" s="7">
        <f t="shared" si="1"/>
        <v>1500000</v>
      </c>
      <c r="O9" s="8">
        <v>1643</v>
      </c>
      <c r="P9" s="8">
        <v>197000</v>
      </c>
      <c r="Q9" s="8">
        <v>394</v>
      </c>
      <c r="R9" s="8">
        <v>197000</v>
      </c>
      <c r="S9" s="8">
        <v>158</v>
      </c>
      <c r="T9" s="8">
        <v>157600</v>
      </c>
      <c r="U9" s="8">
        <v>58</v>
      </c>
      <c r="V9" s="8">
        <v>39400</v>
      </c>
      <c r="W9" s="8">
        <v>257</v>
      </c>
      <c r="X9" s="8">
        <v>447270</v>
      </c>
      <c r="Y9" s="7">
        <f t="shared" si="2"/>
        <v>2510</v>
      </c>
      <c r="Z9" s="7">
        <f t="shared" si="3"/>
        <v>1038270</v>
      </c>
      <c r="AA9" s="12">
        <v>45</v>
      </c>
      <c r="AB9" s="12">
        <v>11250</v>
      </c>
      <c r="AC9" s="12">
        <v>195</v>
      </c>
      <c r="AD9" s="12">
        <v>233750</v>
      </c>
      <c r="AE9" s="12">
        <v>547</v>
      </c>
      <c r="AF9" s="12">
        <v>1640000</v>
      </c>
      <c r="AG9" s="12">
        <v>159</v>
      </c>
      <c r="AH9" s="12">
        <v>317500</v>
      </c>
      <c r="AI9" s="12">
        <v>159</v>
      </c>
      <c r="AJ9" s="12">
        <v>317500</v>
      </c>
      <c r="AK9" s="12">
        <v>7775</v>
      </c>
      <c r="AL9" s="12">
        <v>2405000</v>
      </c>
      <c r="AM9" s="20">
        <f t="shared" si="4"/>
        <v>14345</v>
      </c>
      <c r="AN9" s="20">
        <f t="shared" si="5"/>
        <v>7463270</v>
      </c>
      <c r="AO9" s="12">
        <v>886</v>
      </c>
      <c r="AP9" s="12">
        <v>177000</v>
      </c>
      <c r="AQ9" s="12">
        <v>2056</v>
      </c>
      <c r="AR9" s="12">
        <v>499800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381</v>
      </c>
      <c r="BB9" s="8">
        <v>114240</v>
      </c>
      <c r="BC9" s="8">
        <v>268</v>
      </c>
      <c r="BD9" s="8">
        <v>214200</v>
      </c>
      <c r="BE9" s="8">
        <v>1072</v>
      </c>
      <c r="BF9" s="8">
        <v>214200</v>
      </c>
      <c r="BG9" s="8">
        <v>1725</v>
      </c>
      <c r="BH9" s="8">
        <v>385560</v>
      </c>
      <c r="BI9" s="7">
        <f t="shared" si="7"/>
        <v>5502</v>
      </c>
      <c r="BJ9" s="7">
        <f t="shared" si="7"/>
        <v>1428000</v>
      </c>
      <c r="BK9" s="7">
        <f t="shared" si="8"/>
        <v>19847</v>
      </c>
      <c r="BL9" s="7">
        <f t="shared" si="8"/>
        <v>8891270</v>
      </c>
    </row>
    <row r="10" spans="1:64" ht="20.25" x14ac:dyDescent="0.4">
      <c r="A10" s="14">
        <v>4</v>
      </c>
      <c r="B10" s="15" t="s">
        <v>46</v>
      </c>
      <c r="C10" s="9">
        <v>2789</v>
      </c>
      <c r="D10" s="9">
        <v>1047750</v>
      </c>
      <c r="E10" s="9">
        <v>953</v>
      </c>
      <c r="F10" s="9">
        <v>762000</v>
      </c>
      <c r="G10" s="19">
        <f t="shared" si="0"/>
        <v>3742</v>
      </c>
      <c r="H10" s="19">
        <f t="shared" si="0"/>
        <v>1809750</v>
      </c>
      <c r="I10" s="9">
        <v>0</v>
      </c>
      <c r="J10" s="9">
        <v>0</v>
      </c>
      <c r="K10" s="9">
        <v>64</v>
      </c>
      <c r="L10" s="9">
        <v>95250</v>
      </c>
      <c r="M10" s="7">
        <f t="shared" si="1"/>
        <v>3806</v>
      </c>
      <c r="N10" s="7">
        <f t="shared" si="1"/>
        <v>1905000</v>
      </c>
      <c r="O10" s="9">
        <v>3585</v>
      </c>
      <c r="P10" s="9">
        <v>430250</v>
      </c>
      <c r="Q10" s="9">
        <v>861</v>
      </c>
      <c r="R10" s="9">
        <v>430250</v>
      </c>
      <c r="S10" s="9">
        <v>345</v>
      </c>
      <c r="T10" s="9">
        <v>344200</v>
      </c>
      <c r="U10" s="9">
        <v>125</v>
      </c>
      <c r="V10" s="9">
        <v>86050</v>
      </c>
      <c r="W10" s="9">
        <v>693</v>
      </c>
      <c r="X10" s="9">
        <v>4935170</v>
      </c>
      <c r="Y10" s="7">
        <f t="shared" si="2"/>
        <v>5609</v>
      </c>
      <c r="Z10" s="7">
        <f t="shared" si="3"/>
        <v>6225920</v>
      </c>
      <c r="AA10" s="12">
        <v>77</v>
      </c>
      <c r="AB10" s="12">
        <v>18900</v>
      </c>
      <c r="AC10" s="12">
        <v>299</v>
      </c>
      <c r="AD10" s="12">
        <v>359100</v>
      </c>
      <c r="AE10" s="12">
        <v>756</v>
      </c>
      <c r="AF10" s="12">
        <v>2268000</v>
      </c>
      <c r="AG10" s="12">
        <v>252</v>
      </c>
      <c r="AH10" s="12">
        <v>508500</v>
      </c>
      <c r="AI10" s="12">
        <v>252</v>
      </c>
      <c r="AJ10" s="12">
        <v>508500</v>
      </c>
      <c r="AK10" s="12">
        <v>11550</v>
      </c>
      <c r="AL10" s="12">
        <v>3604000</v>
      </c>
      <c r="AM10" s="20">
        <f t="shared" si="4"/>
        <v>22601</v>
      </c>
      <c r="AN10" s="20">
        <f t="shared" si="5"/>
        <v>15397920</v>
      </c>
      <c r="AO10" s="12">
        <v>1294</v>
      </c>
      <c r="AP10" s="12">
        <v>258700</v>
      </c>
      <c r="AQ10" s="12">
        <v>3130</v>
      </c>
      <c r="AR10" s="12">
        <v>862050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657</v>
      </c>
      <c r="BB10" s="9">
        <v>197040</v>
      </c>
      <c r="BC10" s="9">
        <v>462</v>
      </c>
      <c r="BD10" s="9">
        <v>369450</v>
      </c>
      <c r="BE10" s="9">
        <v>1847</v>
      </c>
      <c r="BF10" s="9">
        <v>369450</v>
      </c>
      <c r="BG10" s="9">
        <v>2846</v>
      </c>
      <c r="BH10" s="9">
        <v>665010</v>
      </c>
      <c r="BI10" s="7">
        <f t="shared" si="7"/>
        <v>8942</v>
      </c>
      <c r="BJ10" s="7">
        <f t="shared" si="7"/>
        <v>2463000</v>
      </c>
      <c r="BK10" s="7">
        <f t="shared" si="8"/>
        <v>31543</v>
      </c>
      <c r="BL10" s="7">
        <f t="shared" si="8"/>
        <v>17860920</v>
      </c>
    </row>
    <row r="11" spans="1:64" ht="20.25" x14ac:dyDescent="0.4">
      <c r="A11" s="14">
        <v>5</v>
      </c>
      <c r="B11" s="15" t="s">
        <v>47</v>
      </c>
      <c r="C11" s="8">
        <v>132</v>
      </c>
      <c r="D11" s="8">
        <v>66000</v>
      </c>
      <c r="E11" s="8">
        <v>60</v>
      </c>
      <c r="F11" s="8">
        <v>48000</v>
      </c>
      <c r="G11" s="19">
        <f t="shared" si="0"/>
        <v>192</v>
      </c>
      <c r="H11" s="19">
        <f t="shared" si="0"/>
        <v>114000</v>
      </c>
      <c r="I11" s="8">
        <v>0</v>
      </c>
      <c r="J11" s="8">
        <v>0</v>
      </c>
      <c r="K11" s="8">
        <v>4</v>
      </c>
      <c r="L11" s="8">
        <v>6000</v>
      </c>
      <c r="M11" s="7">
        <f t="shared" si="1"/>
        <v>196</v>
      </c>
      <c r="N11" s="7">
        <f t="shared" si="1"/>
        <v>120000</v>
      </c>
      <c r="O11" s="8">
        <v>140</v>
      </c>
      <c r="P11" s="8">
        <v>16750</v>
      </c>
      <c r="Q11" s="8">
        <v>34</v>
      </c>
      <c r="R11" s="8">
        <v>16750</v>
      </c>
      <c r="S11" s="8">
        <v>13</v>
      </c>
      <c r="T11" s="8">
        <v>13400</v>
      </c>
      <c r="U11" s="8">
        <v>6</v>
      </c>
      <c r="V11" s="8">
        <v>3350</v>
      </c>
      <c r="W11" s="8">
        <v>95</v>
      </c>
      <c r="X11" s="8">
        <v>267020</v>
      </c>
      <c r="Y11" s="7">
        <f t="shared" si="2"/>
        <v>288</v>
      </c>
      <c r="Z11" s="7">
        <f t="shared" si="3"/>
        <v>317270</v>
      </c>
      <c r="AA11" s="12">
        <v>9</v>
      </c>
      <c r="AB11" s="12">
        <v>2250</v>
      </c>
      <c r="AC11" s="12">
        <v>36</v>
      </c>
      <c r="AD11" s="12">
        <v>42750</v>
      </c>
      <c r="AE11" s="12">
        <v>102</v>
      </c>
      <c r="AF11" s="12">
        <v>305000</v>
      </c>
      <c r="AG11" s="12">
        <v>19</v>
      </c>
      <c r="AH11" s="12">
        <v>38500</v>
      </c>
      <c r="AI11" s="12">
        <v>19</v>
      </c>
      <c r="AJ11" s="12">
        <v>38500</v>
      </c>
      <c r="AK11" s="12">
        <v>1219</v>
      </c>
      <c r="AL11" s="12">
        <v>352000</v>
      </c>
      <c r="AM11" s="20">
        <f t="shared" si="4"/>
        <v>1888</v>
      </c>
      <c r="AN11" s="20">
        <f t="shared" si="5"/>
        <v>1216270</v>
      </c>
      <c r="AO11" s="12">
        <v>138</v>
      </c>
      <c r="AP11" s="12">
        <v>27500</v>
      </c>
      <c r="AQ11" s="12">
        <v>481</v>
      </c>
      <c r="AR11" s="12">
        <v>96250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73</v>
      </c>
      <c r="BB11" s="8">
        <v>22000</v>
      </c>
      <c r="BC11" s="8">
        <v>52</v>
      </c>
      <c r="BD11" s="8">
        <v>41250</v>
      </c>
      <c r="BE11" s="8">
        <v>206</v>
      </c>
      <c r="BF11" s="8">
        <v>41250</v>
      </c>
      <c r="BG11" s="8">
        <v>371</v>
      </c>
      <c r="BH11" s="8">
        <v>74250</v>
      </c>
      <c r="BI11" s="7">
        <f t="shared" si="7"/>
        <v>1183</v>
      </c>
      <c r="BJ11" s="7">
        <f t="shared" si="7"/>
        <v>275000</v>
      </c>
      <c r="BK11" s="7">
        <f t="shared" si="8"/>
        <v>3071</v>
      </c>
      <c r="BL11" s="7">
        <f t="shared" si="8"/>
        <v>1491270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42</v>
      </c>
      <c r="P12" s="8">
        <v>5000</v>
      </c>
      <c r="Q12" s="8">
        <v>10</v>
      </c>
      <c r="R12" s="8">
        <v>5000</v>
      </c>
      <c r="S12" s="8">
        <v>4</v>
      </c>
      <c r="T12" s="8">
        <v>4000</v>
      </c>
      <c r="U12" s="8">
        <v>1</v>
      </c>
      <c r="V12" s="8">
        <v>1000</v>
      </c>
      <c r="W12" s="8">
        <v>5</v>
      </c>
      <c r="X12" s="8">
        <v>5000</v>
      </c>
      <c r="Y12" s="7">
        <f t="shared" si="2"/>
        <v>62</v>
      </c>
      <c r="Z12" s="7">
        <f t="shared" si="3"/>
        <v>20000</v>
      </c>
      <c r="AA12" s="12">
        <v>1</v>
      </c>
      <c r="AB12" s="12">
        <v>250</v>
      </c>
      <c r="AC12" s="12">
        <v>4</v>
      </c>
      <c r="AD12" s="12">
        <v>4750</v>
      </c>
      <c r="AE12" s="12">
        <v>40</v>
      </c>
      <c r="AF12" s="12">
        <v>120000</v>
      </c>
      <c r="AG12" s="12">
        <v>9</v>
      </c>
      <c r="AH12" s="12">
        <v>17500</v>
      </c>
      <c r="AI12" s="12">
        <v>9</v>
      </c>
      <c r="AJ12" s="12">
        <v>17500</v>
      </c>
      <c r="AK12" s="12">
        <v>537</v>
      </c>
      <c r="AL12" s="12">
        <v>155000</v>
      </c>
      <c r="AM12" s="20">
        <f t="shared" si="4"/>
        <v>662</v>
      </c>
      <c r="AN12" s="20">
        <f t="shared" si="5"/>
        <v>335000</v>
      </c>
      <c r="AO12" s="12">
        <v>60</v>
      </c>
      <c r="AP12" s="12">
        <v>12000</v>
      </c>
      <c r="AQ12" s="12">
        <v>175</v>
      </c>
      <c r="AR12" s="12">
        <v>35000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27</v>
      </c>
      <c r="BB12" s="8">
        <v>8000</v>
      </c>
      <c r="BC12" s="8">
        <v>19</v>
      </c>
      <c r="BD12" s="8">
        <v>15000</v>
      </c>
      <c r="BE12" s="8">
        <v>75</v>
      </c>
      <c r="BF12" s="8">
        <v>15000</v>
      </c>
      <c r="BG12" s="8">
        <v>135</v>
      </c>
      <c r="BH12" s="8">
        <v>27000</v>
      </c>
      <c r="BI12" s="7">
        <f t="shared" si="7"/>
        <v>431</v>
      </c>
      <c r="BJ12" s="7">
        <f t="shared" si="7"/>
        <v>100000</v>
      </c>
      <c r="BK12" s="7">
        <f t="shared" si="8"/>
        <v>1093</v>
      </c>
      <c r="BL12" s="7">
        <f t="shared" si="8"/>
        <v>435000</v>
      </c>
    </row>
    <row r="13" spans="1:64" ht="20.25" x14ac:dyDescent="0.4">
      <c r="A13" s="14">
        <v>7</v>
      </c>
      <c r="B13" s="15" t="s">
        <v>49</v>
      </c>
      <c r="C13" s="8">
        <v>300</v>
      </c>
      <c r="D13" s="8">
        <v>82500</v>
      </c>
      <c r="E13" s="8">
        <v>75</v>
      </c>
      <c r="F13" s="8">
        <v>60000</v>
      </c>
      <c r="G13" s="19">
        <f t="shared" si="0"/>
        <v>375</v>
      </c>
      <c r="H13" s="19">
        <f t="shared" si="0"/>
        <v>142500</v>
      </c>
      <c r="I13" s="8">
        <v>0</v>
      </c>
      <c r="J13" s="8">
        <v>0</v>
      </c>
      <c r="K13" s="8">
        <v>5</v>
      </c>
      <c r="L13" s="8">
        <v>7500</v>
      </c>
      <c r="M13" s="7">
        <f t="shared" si="1"/>
        <v>380</v>
      </c>
      <c r="N13" s="7">
        <f t="shared" si="1"/>
        <v>150000</v>
      </c>
      <c r="O13" s="8">
        <v>167</v>
      </c>
      <c r="P13" s="8">
        <v>20000</v>
      </c>
      <c r="Q13" s="8">
        <v>40</v>
      </c>
      <c r="R13" s="8">
        <v>20000</v>
      </c>
      <c r="S13" s="8">
        <v>16</v>
      </c>
      <c r="T13" s="8">
        <v>16000</v>
      </c>
      <c r="U13" s="8">
        <v>6</v>
      </c>
      <c r="V13" s="8">
        <v>4000</v>
      </c>
      <c r="W13" s="8">
        <v>120</v>
      </c>
      <c r="X13" s="8">
        <v>470000</v>
      </c>
      <c r="Y13" s="7">
        <f t="shared" si="2"/>
        <v>349</v>
      </c>
      <c r="Z13" s="7">
        <f t="shared" si="3"/>
        <v>530000</v>
      </c>
      <c r="AA13" s="12">
        <v>7</v>
      </c>
      <c r="AB13" s="12">
        <v>1750</v>
      </c>
      <c r="AC13" s="12">
        <v>28</v>
      </c>
      <c r="AD13" s="12">
        <v>33250</v>
      </c>
      <c r="AE13" s="12">
        <v>50</v>
      </c>
      <c r="AF13" s="12">
        <v>150000</v>
      </c>
      <c r="AG13" s="12">
        <v>15</v>
      </c>
      <c r="AH13" s="12">
        <v>30000</v>
      </c>
      <c r="AI13" s="12">
        <v>15</v>
      </c>
      <c r="AJ13" s="12">
        <v>30000</v>
      </c>
      <c r="AK13" s="12">
        <v>900</v>
      </c>
      <c r="AL13" s="12">
        <v>260000</v>
      </c>
      <c r="AM13" s="20">
        <f t="shared" si="4"/>
        <v>1744</v>
      </c>
      <c r="AN13" s="20">
        <f t="shared" si="5"/>
        <v>1185000</v>
      </c>
      <c r="AO13" s="12">
        <v>100</v>
      </c>
      <c r="AP13" s="12">
        <v>20000</v>
      </c>
      <c r="AQ13" s="12">
        <v>394</v>
      </c>
      <c r="AR13" s="12">
        <v>127750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97</v>
      </c>
      <c r="BB13" s="8">
        <v>29200</v>
      </c>
      <c r="BC13" s="8">
        <v>68</v>
      </c>
      <c r="BD13" s="8">
        <v>54750</v>
      </c>
      <c r="BE13" s="8">
        <v>274</v>
      </c>
      <c r="BF13" s="8">
        <v>54750</v>
      </c>
      <c r="BG13" s="8">
        <v>373</v>
      </c>
      <c r="BH13" s="8">
        <v>98550</v>
      </c>
      <c r="BI13" s="7">
        <f t="shared" si="7"/>
        <v>1206</v>
      </c>
      <c r="BJ13" s="7">
        <f t="shared" si="7"/>
        <v>365000</v>
      </c>
      <c r="BK13" s="7">
        <f t="shared" si="8"/>
        <v>2950</v>
      </c>
      <c r="BL13" s="7">
        <f t="shared" si="8"/>
        <v>1550000</v>
      </c>
    </row>
    <row r="14" spans="1:64" ht="20.25" x14ac:dyDescent="0.4">
      <c r="A14" s="14">
        <v>8</v>
      </c>
      <c r="B14" s="15" t="s">
        <v>50</v>
      </c>
      <c r="C14" s="8">
        <v>250</v>
      </c>
      <c r="D14" s="8">
        <v>68750</v>
      </c>
      <c r="E14" s="8">
        <v>63</v>
      </c>
      <c r="F14" s="8">
        <v>50000</v>
      </c>
      <c r="G14" s="19">
        <f t="shared" si="0"/>
        <v>313</v>
      </c>
      <c r="H14" s="19">
        <f t="shared" si="0"/>
        <v>118750</v>
      </c>
      <c r="I14" s="8">
        <v>0</v>
      </c>
      <c r="J14" s="8">
        <v>0</v>
      </c>
      <c r="K14" s="8">
        <v>4</v>
      </c>
      <c r="L14" s="8">
        <v>6250</v>
      </c>
      <c r="M14" s="7">
        <f t="shared" si="1"/>
        <v>317</v>
      </c>
      <c r="N14" s="7">
        <f t="shared" si="1"/>
        <v>125000</v>
      </c>
      <c r="O14" s="8">
        <v>209</v>
      </c>
      <c r="P14" s="8">
        <v>25000</v>
      </c>
      <c r="Q14" s="8">
        <v>50</v>
      </c>
      <c r="R14" s="8">
        <v>25000</v>
      </c>
      <c r="S14" s="8">
        <v>20</v>
      </c>
      <c r="T14" s="8">
        <v>20000</v>
      </c>
      <c r="U14" s="8">
        <v>10</v>
      </c>
      <c r="V14" s="8">
        <v>5000</v>
      </c>
      <c r="W14" s="8">
        <v>188</v>
      </c>
      <c r="X14" s="8">
        <v>675000</v>
      </c>
      <c r="Y14" s="7">
        <f t="shared" si="2"/>
        <v>477</v>
      </c>
      <c r="Z14" s="7">
        <f t="shared" si="3"/>
        <v>750000</v>
      </c>
      <c r="AA14" s="12">
        <v>11</v>
      </c>
      <c r="AB14" s="12">
        <v>2750</v>
      </c>
      <c r="AC14" s="12">
        <v>52</v>
      </c>
      <c r="AD14" s="12">
        <v>62250</v>
      </c>
      <c r="AE14" s="12">
        <v>128</v>
      </c>
      <c r="AF14" s="12">
        <v>385000</v>
      </c>
      <c r="AG14" s="12">
        <v>30</v>
      </c>
      <c r="AH14" s="12">
        <v>59500</v>
      </c>
      <c r="AI14" s="12">
        <v>29</v>
      </c>
      <c r="AJ14" s="12">
        <v>57500</v>
      </c>
      <c r="AK14" s="12">
        <v>1773</v>
      </c>
      <c r="AL14" s="12">
        <v>512000</v>
      </c>
      <c r="AM14" s="20">
        <f t="shared" si="4"/>
        <v>2817</v>
      </c>
      <c r="AN14" s="20">
        <f t="shared" si="5"/>
        <v>1954000</v>
      </c>
      <c r="AO14" s="12">
        <v>198</v>
      </c>
      <c r="AP14" s="12">
        <v>39500</v>
      </c>
      <c r="AQ14" s="12">
        <v>1113</v>
      </c>
      <c r="AR14" s="12">
        <v>252000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192</v>
      </c>
      <c r="BB14" s="8">
        <v>57600</v>
      </c>
      <c r="BC14" s="8">
        <v>136</v>
      </c>
      <c r="BD14" s="8">
        <v>108000</v>
      </c>
      <c r="BE14" s="8">
        <v>540</v>
      </c>
      <c r="BF14" s="8">
        <v>108000</v>
      </c>
      <c r="BG14" s="8">
        <v>893</v>
      </c>
      <c r="BH14" s="8">
        <v>194400</v>
      </c>
      <c r="BI14" s="7">
        <f t="shared" si="7"/>
        <v>2874</v>
      </c>
      <c r="BJ14" s="7">
        <f t="shared" si="7"/>
        <v>720000</v>
      </c>
      <c r="BK14" s="7">
        <f t="shared" si="8"/>
        <v>5691</v>
      </c>
      <c r="BL14" s="7">
        <f t="shared" si="8"/>
        <v>2674000</v>
      </c>
    </row>
    <row r="15" spans="1:64" ht="20.25" x14ac:dyDescent="0.4">
      <c r="A15" s="14">
        <v>9</v>
      </c>
      <c r="B15" s="15" t="s">
        <v>51</v>
      </c>
      <c r="C15" s="8">
        <v>2974</v>
      </c>
      <c r="D15" s="8">
        <v>1172600</v>
      </c>
      <c r="E15" s="8">
        <v>1066</v>
      </c>
      <c r="F15" s="8">
        <v>852800</v>
      </c>
      <c r="G15" s="19">
        <f t="shared" si="0"/>
        <v>4040</v>
      </c>
      <c r="H15" s="19">
        <f t="shared" si="0"/>
        <v>2025400</v>
      </c>
      <c r="I15" s="8">
        <v>0</v>
      </c>
      <c r="J15" s="8">
        <v>0</v>
      </c>
      <c r="K15" s="8">
        <v>71</v>
      </c>
      <c r="L15" s="8">
        <v>106600</v>
      </c>
      <c r="M15" s="7">
        <f t="shared" si="1"/>
        <v>4111</v>
      </c>
      <c r="N15" s="7">
        <f t="shared" si="1"/>
        <v>2132000</v>
      </c>
      <c r="O15" s="8">
        <v>1179</v>
      </c>
      <c r="P15" s="8">
        <v>141500</v>
      </c>
      <c r="Q15" s="8">
        <v>282</v>
      </c>
      <c r="R15" s="8">
        <v>141500</v>
      </c>
      <c r="S15" s="8">
        <v>113</v>
      </c>
      <c r="T15" s="8">
        <v>113200</v>
      </c>
      <c r="U15" s="8">
        <v>40</v>
      </c>
      <c r="V15" s="8">
        <v>28300</v>
      </c>
      <c r="W15" s="8">
        <v>275</v>
      </c>
      <c r="X15" s="8">
        <v>1392870</v>
      </c>
      <c r="Y15" s="7">
        <f t="shared" si="2"/>
        <v>1889</v>
      </c>
      <c r="Z15" s="7">
        <f t="shared" si="3"/>
        <v>1817370</v>
      </c>
      <c r="AA15" s="12">
        <v>48</v>
      </c>
      <c r="AB15" s="12">
        <v>11850</v>
      </c>
      <c r="AC15" s="12">
        <v>188</v>
      </c>
      <c r="AD15" s="12">
        <v>225150</v>
      </c>
      <c r="AE15" s="12">
        <v>506</v>
      </c>
      <c r="AF15" s="12">
        <v>1518000</v>
      </c>
      <c r="AG15" s="12">
        <v>117</v>
      </c>
      <c r="AH15" s="12">
        <v>237000</v>
      </c>
      <c r="AI15" s="12">
        <v>118</v>
      </c>
      <c r="AJ15" s="12">
        <v>236000</v>
      </c>
      <c r="AK15" s="12">
        <v>5898</v>
      </c>
      <c r="AL15" s="12">
        <v>1833000</v>
      </c>
      <c r="AM15" s="20">
        <f t="shared" si="4"/>
        <v>12875</v>
      </c>
      <c r="AN15" s="20">
        <f t="shared" si="5"/>
        <v>8010370</v>
      </c>
      <c r="AO15" s="12">
        <v>680</v>
      </c>
      <c r="AP15" s="12">
        <v>136000</v>
      </c>
      <c r="AQ15" s="12">
        <v>1998</v>
      </c>
      <c r="AR15" s="12">
        <v>477050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363</v>
      </c>
      <c r="BB15" s="8">
        <v>109040</v>
      </c>
      <c r="BC15" s="8">
        <v>256</v>
      </c>
      <c r="BD15" s="8">
        <v>204450</v>
      </c>
      <c r="BE15" s="8">
        <v>1022</v>
      </c>
      <c r="BF15" s="8">
        <v>204450</v>
      </c>
      <c r="BG15" s="8">
        <v>1628</v>
      </c>
      <c r="BH15" s="8">
        <v>368010</v>
      </c>
      <c r="BI15" s="7">
        <f t="shared" si="7"/>
        <v>5267</v>
      </c>
      <c r="BJ15" s="7">
        <f t="shared" si="7"/>
        <v>1363000</v>
      </c>
      <c r="BK15" s="7">
        <f t="shared" si="8"/>
        <v>18142</v>
      </c>
      <c r="BL15" s="7">
        <f t="shared" si="8"/>
        <v>9373370</v>
      </c>
    </row>
    <row r="16" spans="1:64" ht="20.25" x14ac:dyDescent="0.4">
      <c r="A16" s="14">
        <v>10</v>
      </c>
      <c r="B16" s="15" t="s">
        <v>52</v>
      </c>
      <c r="C16" s="8">
        <v>0</v>
      </c>
      <c r="D16" s="8">
        <v>0</v>
      </c>
      <c r="E16" s="8">
        <v>0</v>
      </c>
      <c r="F16" s="8">
        <v>0</v>
      </c>
      <c r="G16" s="19">
        <f t="shared" si="0"/>
        <v>0</v>
      </c>
      <c r="H16" s="19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0</v>
      </c>
      <c r="N16" s="7">
        <f t="shared" si="1"/>
        <v>0</v>
      </c>
      <c r="O16" s="8">
        <v>323</v>
      </c>
      <c r="P16" s="8">
        <v>38750</v>
      </c>
      <c r="Q16" s="8">
        <v>78</v>
      </c>
      <c r="R16" s="8">
        <v>38750</v>
      </c>
      <c r="S16" s="8">
        <v>31</v>
      </c>
      <c r="T16" s="8">
        <v>31000</v>
      </c>
      <c r="U16" s="8">
        <v>12</v>
      </c>
      <c r="V16" s="8">
        <v>7750</v>
      </c>
      <c r="W16" s="8">
        <v>171</v>
      </c>
      <c r="X16" s="8">
        <v>339020</v>
      </c>
      <c r="Y16" s="7">
        <f t="shared" si="2"/>
        <v>615</v>
      </c>
      <c r="Z16" s="7">
        <f t="shared" si="3"/>
        <v>455270</v>
      </c>
      <c r="AA16" s="12">
        <v>8</v>
      </c>
      <c r="AB16" s="12">
        <v>2000</v>
      </c>
      <c r="AC16" s="12">
        <v>36</v>
      </c>
      <c r="AD16" s="12">
        <v>43000</v>
      </c>
      <c r="AE16" s="12">
        <v>193</v>
      </c>
      <c r="AF16" s="12">
        <v>580000</v>
      </c>
      <c r="AG16" s="12">
        <v>36</v>
      </c>
      <c r="AH16" s="12">
        <v>70000</v>
      </c>
      <c r="AI16" s="12">
        <v>36</v>
      </c>
      <c r="AJ16" s="12">
        <v>70000</v>
      </c>
      <c r="AK16" s="12">
        <v>2147</v>
      </c>
      <c r="AL16" s="12">
        <v>620000</v>
      </c>
      <c r="AM16" s="20">
        <f t="shared" si="4"/>
        <v>3071</v>
      </c>
      <c r="AN16" s="20">
        <f t="shared" si="5"/>
        <v>1840270</v>
      </c>
      <c r="AO16" s="12">
        <v>241</v>
      </c>
      <c r="AP16" s="12">
        <v>48000</v>
      </c>
      <c r="AQ16" s="12">
        <v>853</v>
      </c>
      <c r="AR16" s="12">
        <v>180950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138</v>
      </c>
      <c r="BB16" s="8">
        <v>41360</v>
      </c>
      <c r="BC16" s="8">
        <v>96</v>
      </c>
      <c r="BD16" s="8">
        <v>77550</v>
      </c>
      <c r="BE16" s="8">
        <v>388</v>
      </c>
      <c r="BF16" s="8">
        <v>77550</v>
      </c>
      <c r="BG16" s="8">
        <v>698</v>
      </c>
      <c r="BH16" s="8">
        <v>139590</v>
      </c>
      <c r="BI16" s="7">
        <f t="shared" si="7"/>
        <v>2173</v>
      </c>
      <c r="BJ16" s="7">
        <f t="shared" si="7"/>
        <v>517000</v>
      </c>
      <c r="BK16" s="7">
        <f t="shared" si="8"/>
        <v>5244</v>
      </c>
      <c r="BL16" s="7">
        <f t="shared" si="8"/>
        <v>2357270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104</v>
      </c>
      <c r="P17" s="8">
        <v>12500</v>
      </c>
      <c r="Q17" s="8">
        <v>25</v>
      </c>
      <c r="R17" s="8">
        <v>12500</v>
      </c>
      <c r="S17" s="8">
        <v>10</v>
      </c>
      <c r="T17" s="8">
        <v>10000</v>
      </c>
      <c r="U17" s="8">
        <v>4</v>
      </c>
      <c r="V17" s="8">
        <v>2500</v>
      </c>
      <c r="W17" s="8">
        <v>13</v>
      </c>
      <c r="X17" s="8">
        <v>12500</v>
      </c>
      <c r="Y17" s="7">
        <f t="shared" si="2"/>
        <v>156</v>
      </c>
      <c r="Z17" s="7">
        <f t="shared" si="3"/>
        <v>50000</v>
      </c>
      <c r="AA17" s="12">
        <v>0</v>
      </c>
      <c r="AB17" s="12">
        <v>0</v>
      </c>
      <c r="AC17" s="12">
        <v>4</v>
      </c>
      <c r="AD17" s="12">
        <v>5000</v>
      </c>
      <c r="AE17" s="12">
        <v>33</v>
      </c>
      <c r="AF17" s="12">
        <v>100000</v>
      </c>
      <c r="AG17" s="12">
        <v>3</v>
      </c>
      <c r="AH17" s="12">
        <v>5000</v>
      </c>
      <c r="AI17" s="12">
        <v>3</v>
      </c>
      <c r="AJ17" s="12">
        <v>5000</v>
      </c>
      <c r="AK17" s="12">
        <v>383</v>
      </c>
      <c r="AL17" s="12">
        <v>110000</v>
      </c>
      <c r="AM17" s="20">
        <f t="shared" si="4"/>
        <v>582</v>
      </c>
      <c r="AN17" s="20">
        <f t="shared" si="5"/>
        <v>275000</v>
      </c>
      <c r="AO17" s="12">
        <v>50</v>
      </c>
      <c r="AP17" s="12">
        <v>10000</v>
      </c>
      <c r="AQ17" s="12">
        <v>100</v>
      </c>
      <c r="AR17" s="12">
        <v>30450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23</v>
      </c>
      <c r="BB17" s="8">
        <v>6960</v>
      </c>
      <c r="BC17" s="8">
        <v>16</v>
      </c>
      <c r="BD17" s="8">
        <v>13050</v>
      </c>
      <c r="BE17" s="8">
        <v>65</v>
      </c>
      <c r="BF17" s="8">
        <v>13050</v>
      </c>
      <c r="BG17" s="8">
        <v>117</v>
      </c>
      <c r="BH17" s="8">
        <v>23490</v>
      </c>
      <c r="BI17" s="7">
        <f t="shared" si="7"/>
        <v>321</v>
      </c>
      <c r="BJ17" s="7">
        <f t="shared" si="7"/>
        <v>87000</v>
      </c>
      <c r="BK17" s="7">
        <f t="shared" si="8"/>
        <v>903</v>
      </c>
      <c r="BL17" s="7">
        <f t="shared" si="8"/>
        <v>362000</v>
      </c>
    </row>
    <row r="18" spans="1:64" ht="20.25" x14ac:dyDescent="0.4">
      <c r="A18" s="14">
        <v>12</v>
      </c>
      <c r="B18" s="15" t="s">
        <v>54</v>
      </c>
      <c r="C18" s="8">
        <v>206</v>
      </c>
      <c r="D18" s="8">
        <v>102850</v>
      </c>
      <c r="E18" s="8">
        <v>94</v>
      </c>
      <c r="F18" s="8">
        <v>74800</v>
      </c>
      <c r="G18" s="19">
        <f t="shared" si="0"/>
        <v>300</v>
      </c>
      <c r="H18" s="19">
        <f t="shared" si="0"/>
        <v>177650</v>
      </c>
      <c r="I18" s="8">
        <v>0</v>
      </c>
      <c r="J18" s="8">
        <v>0</v>
      </c>
      <c r="K18" s="8">
        <v>6</v>
      </c>
      <c r="L18" s="8">
        <v>9350</v>
      </c>
      <c r="M18" s="7">
        <f t="shared" si="1"/>
        <v>306</v>
      </c>
      <c r="N18" s="7">
        <f t="shared" si="1"/>
        <v>187000</v>
      </c>
      <c r="O18" s="8">
        <v>146</v>
      </c>
      <c r="P18" s="8">
        <v>17500</v>
      </c>
      <c r="Q18" s="8">
        <v>35</v>
      </c>
      <c r="R18" s="8">
        <v>17500</v>
      </c>
      <c r="S18" s="8">
        <v>14</v>
      </c>
      <c r="T18" s="8">
        <v>14000</v>
      </c>
      <c r="U18" s="8">
        <v>5</v>
      </c>
      <c r="V18" s="8">
        <v>3500</v>
      </c>
      <c r="W18" s="8">
        <v>18</v>
      </c>
      <c r="X18" s="8">
        <v>17500</v>
      </c>
      <c r="Y18" s="7">
        <f t="shared" si="2"/>
        <v>218</v>
      </c>
      <c r="Z18" s="7">
        <f t="shared" si="3"/>
        <v>70000</v>
      </c>
      <c r="AA18" s="12">
        <v>7</v>
      </c>
      <c r="AB18" s="12">
        <v>1750</v>
      </c>
      <c r="AC18" s="12">
        <v>28</v>
      </c>
      <c r="AD18" s="12">
        <v>33250</v>
      </c>
      <c r="AE18" s="12">
        <v>70</v>
      </c>
      <c r="AF18" s="12">
        <v>210000</v>
      </c>
      <c r="AG18" s="12">
        <v>11</v>
      </c>
      <c r="AH18" s="12">
        <v>22500</v>
      </c>
      <c r="AI18" s="12">
        <v>11</v>
      </c>
      <c r="AJ18" s="12">
        <v>22500</v>
      </c>
      <c r="AK18" s="12">
        <v>938</v>
      </c>
      <c r="AL18" s="12">
        <v>270000</v>
      </c>
      <c r="AM18" s="20">
        <f t="shared" si="4"/>
        <v>1589</v>
      </c>
      <c r="AN18" s="20">
        <f t="shared" si="5"/>
        <v>817000</v>
      </c>
      <c r="AO18" s="12">
        <v>113</v>
      </c>
      <c r="AP18" s="12">
        <v>22500</v>
      </c>
      <c r="AQ18" s="12">
        <v>233</v>
      </c>
      <c r="AR18" s="12">
        <v>46550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35</v>
      </c>
      <c r="BB18" s="8">
        <v>10640</v>
      </c>
      <c r="BC18" s="8">
        <v>25</v>
      </c>
      <c r="BD18" s="8">
        <v>19950</v>
      </c>
      <c r="BE18" s="8">
        <v>100</v>
      </c>
      <c r="BF18" s="8">
        <v>19950</v>
      </c>
      <c r="BG18" s="8">
        <v>180</v>
      </c>
      <c r="BH18" s="8">
        <v>35910</v>
      </c>
      <c r="BI18" s="7">
        <f t="shared" si="7"/>
        <v>573</v>
      </c>
      <c r="BJ18" s="7">
        <f t="shared" si="7"/>
        <v>133000</v>
      </c>
      <c r="BK18" s="7">
        <f t="shared" si="8"/>
        <v>2162</v>
      </c>
      <c r="BL18" s="7">
        <f t="shared" si="8"/>
        <v>950000</v>
      </c>
    </row>
    <row r="19" spans="1:64" ht="20.25" x14ac:dyDescent="0.4">
      <c r="A19" s="14">
        <v>13</v>
      </c>
      <c r="B19" s="15" t="s">
        <v>55</v>
      </c>
      <c r="C19" s="8">
        <v>0</v>
      </c>
      <c r="D19" s="8">
        <v>0</v>
      </c>
      <c r="E19" s="8">
        <v>0</v>
      </c>
      <c r="F19" s="8">
        <v>0</v>
      </c>
      <c r="G19" s="19">
        <f t="shared" si="0"/>
        <v>0</v>
      </c>
      <c r="H19" s="19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0</v>
      </c>
      <c r="N19" s="7">
        <f t="shared" si="1"/>
        <v>0</v>
      </c>
      <c r="O19" s="8">
        <v>52</v>
      </c>
      <c r="P19" s="8">
        <v>6250</v>
      </c>
      <c r="Q19" s="8">
        <v>13</v>
      </c>
      <c r="R19" s="8">
        <v>6250</v>
      </c>
      <c r="S19" s="8">
        <v>5</v>
      </c>
      <c r="T19" s="8">
        <v>5000</v>
      </c>
      <c r="U19" s="8">
        <v>2</v>
      </c>
      <c r="V19" s="8">
        <v>1250</v>
      </c>
      <c r="W19" s="8">
        <v>125</v>
      </c>
      <c r="X19" s="8">
        <v>256520</v>
      </c>
      <c r="Y19" s="7">
        <f t="shared" si="2"/>
        <v>197</v>
      </c>
      <c r="Z19" s="7">
        <f t="shared" si="3"/>
        <v>275270</v>
      </c>
      <c r="AA19" s="12">
        <v>0</v>
      </c>
      <c r="AB19" s="12">
        <v>0</v>
      </c>
      <c r="AC19" s="12">
        <v>13</v>
      </c>
      <c r="AD19" s="12">
        <v>15000</v>
      </c>
      <c r="AE19" s="12">
        <v>83</v>
      </c>
      <c r="AF19" s="12">
        <v>250000</v>
      </c>
      <c r="AG19" s="12">
        <v>16</v>
      </c>
      <c r="AH19" s="12">
        <v>32500</v>
      </c>
      <c r="AI19" s="12">
        <v>16</v>
      </c>
      <c r="AJ19" s="12">
        <v>32500</v>
      </c>
      <c r="AK19" s="12">
        <v>1092</v>
      </c>
      <c r="AL19" s="12">
        <v>315000</v>
      </c>
      <c r="AM19" s="20">
        <f t="shared" si="4"/>
        <v>1417</v>
      </c>
      <c r="AN19" s="20">
        <f t="shared" si="5"/>
        <v>920270</v>
      </c>
      <c r="AO19" s="12">
        <v>125</v>
      </c>
      <c r="AP19" s="12">
        <v>25000</v>
      </c>
      <c r="AQ19" s="12">
        <v>208</v>
      </c>
      <c r="AR19" s="12">
        <v>70000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53</v>
      </c>
      <c r="BB19" s="8">
        <v>16000</v>
      </c>
      <c r="BC19" s="8">
        <v>38</v>
      </c>
      <c r="BD19" s="8">
        <v>30000</v>
      </c>
      <c r="BE19" s="8">
        <v>150</v>
      </c>
      <c r="BF19" s="8">
        <v>30000</v>
      </c>
      <c r="BG19" s="8">
        <v>270</v>
      </c>
      <c r="BH19" s="8">
        <v>54000</v>
      </c>
      <c r="BI19" s="7">
        <f t="shared" si="7"/>
        <v>719</v>
      </c>
      <c r="BJ19" s="7">
        <f t="shared" si="7"/>
        <v>200000</v>
      </c>
      <c r="BK19" s="7">
        <f t="shared" si="8"/>
        <v>2136</v>
      </c>
      <c r="BL19" s="7">
        <f t="shared" si="8"/>
        <v>1120270</v>
      </c>
    </row>
    <row r="20" spans="1:64" ht="20.25" x14ac:dyDescent="0.4">
      <c r="A20" s="14">
        <v>14</v>
      </c>
      <c r="B20" s="15" t="s">
        <v>56</v>
      </c>
      <c r="C20" s="8">
        <v>1831</v>
      </c>
      <c r="D20" s="8">
        <v>678700</v>
      </c>
      <c r="E20" s="8">
        <v>617</v>
      </c>
      <c r="F20" s="8">
        <v>493600</v>
      </c>
      <c r="G20" s="19">
        <f t="shared" si="0"/>
        <v>2448</v>
      </c>
      <c r="H20" s="19">
        <f t="shared" si="0"/>
        <v>1172300</v>
      </c>
      <c r="I20" s="8">
        <v>0</v>
      </c>
      <c r="J20" s="8">
        <v>0</v>
      </c>
      <c r="K20" s="8">
        <v>42</v>
      </c>
      <c r="L20" s="8">
        <v>61700</v>
      </c>
      <c r="M20" s="7">
        <f t="shared" si="1"/>
        <v>2490</v>
      </c>
      <c r="N20" s="7">
        <f t="shared" si="1"/>
        <v>1234000</v>
      </c>
      <c r="O20" s="8">
        <v>1131</v>
      </c>
      <c r="P20" s="8">
        <v>135750</v>
      </c>
      <c r="Q20" s="8">
        <v>272</v>
      </c>
      <c r="R20" s="8">
        <v>135750</v>
      </c>
      <c r="S20" s="8">
        <v>109</v>
      </c>
      <c r="T20" s="8">
        <v>108600</v>
      </c>
      <c r="U20" s="8">
        <v>45</v>
      </c>
      <c r="V20" s="8">
        <v>27150</v>
      </c>
      <c r="W20" s="8">
        <v>412</v>
      </c>
      <c r="X20" s="8">
        <v>2137940</v>
      </c>
      <c r="Y20" s="7">
        <f t="shared" si="2"/>
        <v>1969</v>
      </c>
      <c r="Z20" s="7">
        <f t="shared" si="3"/>
        <v>2545190</v>
      </c>
      <c r="AA20" s="12">
        <v>48</v>
      </c>
      <c r="AB20" s="12">
        <v>11800</v>
      </c>
      <c r="AC20" s="12">
        <v>187</v>
      </c>
      <c r="AD20" s="12">
        <v>224200</v>
      </c>
      <c r="AE20" s="12">
        <v>518</v>
      </c>
      <c r="AF20" s="12">
        <v>1553000</v>
      </c>
      <c r="AG20" s="12">
        <v>114</v>
      </c>
      <c r="AH20" s="12">
        <v>231500</v>
      </c>
      <c r="AI20" s="12">
        <v>116</v>
      </c>
      <c r="AJ20" s="12">
        <v>231500</v>
      </c>
      <c r="AK20" s="12">
        <v>5646</v>
      </c>
      <c r="AL20" s="12">
        <v>1716000</v>
      </c>
      <c r="AM20" s="20">
        <f t="shared" si="4"/>
        <v>11088</v>
      </c>
      <c r="AN20" s="20">
        <f t="shared" si="5"/>
        <v>7747190</v>
      </c>
      <c r="AO20" s="12">
        <v>627</v>
      </c>
      <c r="AP20" s="12">
        <v>125300</v>
      </c>
      <c r="AQ20" s="12">
        <v>2154</v>
      </c>
      <c r="AR20" s="12">
        <v>461300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351</v>
      </c>
      <c r="BB20" s="8">
        <v>105440</v>
      </c>
      <c r="BC20" s="8">
        <v>247</v>
      </c>
      <c r="BD20" s="8">
        <v>197700</v>
      </c>
      <c r="BE20" s="8">
        <v>989</v>
      </c>
      <c r="BF20" s="8">
        <v>197700</v>
      </c>
      <c r="BG20" s="8">
        <v>1727</v>
      </c>
      <c r="BH20" s="8">
        <v>355860</v>
      </c>
      <c r="BI20" s="7">
        <f t="shared" si="7"/>
        <v>5468</v>
      </c>
      <c r="BJ20" s="7">
        <f t="shared" si="7"/>
        <v>1318000</v>
      </c>
      <c r="BK20" s="7">
        <f t="shared" si="8"/>
        <v>16556</v>
      </c>
      <c r="BL20" s="7">
        <f t="shared" si="8"/>
        <v>9065190</v>
      </c>
    </row>
    <row r="21" spans="1:64" ht="20.25" x14ac:dyDescent="0.4">
      <c r="A21" s="14">
        <v>15</v>
      </c>
      <c r="B21" s="15" t="s">
        <v>57</v>
      </c>
      <c r="C21" s="8">
        <v>607</v>
      </c>
      <c r="D21" s="8">
        <v>261800</v>
      </c>
      <c r="E21" s="8">
        <v>238</v>
      </c>
      <c r="F21" s="8">
        <v>190400</v>
      </c>
      <c r="G21" s="19">
        <f t="shared" si="0"/>
        <v>845</v>
      </c>
      <c r="H21" s="19">
        <f t="shared" si="0"/>
        <v>452200</v>
      </c>
      <c r="I21" s="8">
        <v>0</v>
      </c>
      <c r="J21" s="8">
        <v>0</v>
      </c>
      <c r="K21" s="8">
        <v>16</v>
      </c>
      <c r="L21" s="8">
        <v>23800</v>
      </c>
      <c r="M21" s="7">
        <f t="shared" si="1"/>
        <v>861</v>
      </c>
      <c r="N21" s="7">
        <f t="shared" si="1"/>
        <v>476000</v>
      </c>
      <c r="O21" s="8">
        <v>440</v>
      </c>
      <c r="P21" s="8">
        <v>52750</v>
      </c>
      <c r="Q21" s="8">
        <v>106</v>
      </c>
      <c r="R21" s="8">
        <v>52750</v>
      </c>
      <c r="S21" s="8">
        <v>42</v>
      </c>
      <c r="T21" s="8">
        <v>42200</v>
      </c>
      <c r="U21" s="8">
        <v>17</v>
      </c>
      <c r="V21" s="8">
        <v>10550</v>
      </c>
      <c r="W21" s="8">
        <v>176</v>
      </c>
      <c r="X21" s="8">
        <v>803570</v>
      </c>
      <c r="Y21" s="7">
        <f t="shared" si="2"/>
        <v>781</v>
      </c>
      <c r="Z21" s="7">
        <f t="shared" si="3"/>
        <v>961820</v>
      </c>
      <c r="AA21" s="12">
        <v>21</v>
      </c>
      <c r="AB21" s="12">
        <v>5200</v>
      </c>
      <c r="AC21" s="12">
        <v>82</v>
      </c>
      <c r="AD21" s="12">
        <v>98800</v>
      </c>
      <c r="AE21" s="12">
        <v>249</v>
      </c>
      <c r="AF21" s="12">
        <v>748000</v>
      </c>
      <c r="AG21" s="12">
        <v>54</v>
      </c>
      <c r="AH21" s="12">
        <v>107500</v>
      </c>
      <c r="AI21" s="12">
        <v>54</v>
      </c>
      <c r="AJ21" s="12">
        <v>107500</v>
      </c>
      <c r="AK21" s="12">
        <v>2588</v>
      </c>
      <c r="AL21" s="12">
        <v>821000</v>
      </c>
      <c r="AM21" s="20">
        <f t="shared" si="4"/>
        <v>4690</v>
      </c>
      <c r="AN21" s="20">
        <f t="shared" si="5"/>
        <v>3325820</v>
      </c>
      <c r="AO21" s="12">
        <v>303</v>
      </c>
      <c r="AP21" s="12">
        <v>60600</v>
      </c>
      <c r="AQ21" s="12">
        <v>1199</v>
      </c>
      <c r="AR21" s="12">
        <v>308000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235</v>
      </c>
      <c r="BB21" s="8">
        <v>70400</v>
      </c>
      <c r="BC21" s="8">
        <v>165</v>
      </c>
      <c r="BD21" s="8">
        <v>132000</v>
      </c>
      <c r="BE21" s="8">
        <v>660</v>
      </c>
      <c r="BF21" s="8">
        <v>132000</v>
      </c>
      <c r="BG21" s="8">
        <v>1016</v>
      </c>
      <c r="BH21" s="8">
        <v>237600</v>
      </c>
      <c r="BI21" s="7">
        <f t="shared" si="7"/>
        <v>3275</v>
      </c>
      <c r="BJ21" s="7">
        <f t="shared" si="7"/>
        <v>880000</v>
      </c>
      <c r="BK21" s="7">
        <f t="shared" si="8"/>
        <v>7965</v>
      </c>
      <c r="BL21" s="7">
        <f t="shared" si="8"/>
        <v>4205820</v>
      </c>
    </row>
    <row r="22" spans="1:64" ht="20.25" x14ac:dyDescent="0.4">
      <c r="A22" s="14">
        <v>16</v>
      </c>
      <c r="B22" s="15" t="s">
        <v>58</v>
      </c>
      <c r="C22" s="8">
        <v>70</v>
      </c>
      <c r="D22" s="8">
        <v>27500</v>
      </c>
      <c r="E22" s="8">
        <v>25</v>
      </c>
      <c r="F22" s="8">
        <v>20000</v>
      </c>
      <c r="G22" s="19">
        <f t="shared" si="0"/>
        <v>95</v>
      </c>
      <c r="H22" s="19">
        <f t="shared" si="0"/>
        <v>47500</v>
      </c>
      <c r="I22" s="8">
        <v>0</v>
      </c>
      <c r="J22" s="8">
        <v>0</v>
      </c>
      <c r="K22" s="8">
        <v>2</v>
      </c>
      <c r="L22" s="8">
        <v>2500</v>
      </c>
      <c r="M22" s="7">
        <f t="shared" si="1"/>
        <v>97</v>
      </c>
      <c r="N22" s="7">
        <f t="shared" si="1"/>
        <v>50000</v>
      </c>
      <c r="O22" s="8">
        <v>42</v>
      </c>
      <c r="P22" s="8">
        <v>5000</v>
      </c>
      <c r="Q22" s="8">
        <v>10</v>
      </c>
      <c r="R22" s="8">
        <v>5000</v>
      </c>
      <c r="S22" s="8">
        <v>4</v>
      </c>
      <c r="T22" s="8">
        <v>4000</v>
      </c>
      <c r="U22" s="8">
        <v>2</v>
      </c>
      <c r="V22" s="8">
        <v>1000</v>
      </c>
      <c r="W22" s="8">
        <v>35</v>
      </c>
      <c r="X22" s="8">
        <v>55000</v>
      </c>
      <c r="Y22" s="7">
        <f t="shared" si="2"/>
        <v>93</v>
      </c>
      <c r="Z22" s="7">
        <f t="shared" si="3"/>
        <v>70000</v>
      </c>
      <c r="AA22" s="12">
        <v>2</v>
      </c>
      <c r="AB22" s="12">
        <v>600</v>
      </c>
      <c r="AC22" s="12">
        <v>14</v>
      </c>
      <c r="AD22" s="12">
        <v>16400</v>
      </c>
      <c r="AE22" s="12">
        <v>28</v>
      </c>
      <c r="AF22" s="12">
        <v>85000</v>
      </c>
      <c r="AG22" s="12">
        <v>4</v>
      </c>
      <c r="AH22" s="12">
        <v>7500</v>
      </c>
      <c r="AI22" s="12">
        <v>4</v>
      </c>
      <c r="AJ22" s="12">
        <v>7500</v>
      </c>
      <c r="AK22" s="12">
        <v>400</v>
      </c>
      <c r="AL22" s="12">
        <v>115000</v>
      </c>
      <c r="AM22" s="20">
        <f t="shared" si="4"/>
        <v>642</v>
      </c>
      <c r="AN22" s="20">
        <f t="shared" si="5"/>
        <v>352000</v>
      </c>
      <c r="AO22" s="12">
        <v>50</v>
      </c>
      <c r="AP22" s="12">
        <v>10000</v>
      </c>
      <c r="AQ22" s="12">
        <v>211</v>
      </c>
      <c r="AR22" s="12">
        <v>64750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49</v>
      </c>
      <c r="BB22" s="8">
        <v>14800</v>
      </c>
      <c r="BC22" s="8">
        <v>35</v>
      </c>
      <c r="BD22" s="8">
        <v>27750</v>
      </c>
      <c r="BE22" s="8">
        <v>139</v>
      </c>
      <c r="BF22" s="8">
        <v>27750</v>
      </c>
      <c r="BG22" s="8">
        <v>197</v>
      </c>
      <c r="BH22" s="8">
        <v>49950</v>
      </c>
      <c r="BI22" s="7">
        <f t="shared" si="7"/>
        <v>631</v>
      </c>
      <c r="BJ22" s="7">
        <f t="shared" si="7"/>
        <v>185000</v>
      </c>
      <c r="BK22" s="7">
        <f t="shared" si="8"/>
        <v>1273</v>
      </c>
      <c r="BL22" s="7">
        <f t="shared" si="8"/>
        <v>537000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104</v>
      </c>
      <c r="P23" s="8">
        <v>12500</v>
      </c>
      <c r="Q23" s="8">
        <v>25</v>
      </c>
      <c r="R23" s="8">
        <v>12500</v>
      </c>
      <c r="S23" s="8">
        <v>10</v>
      </c>
      <c r="T23" s="8">
        <v>10000</v>
      </c>
      <c r="U23" s="8">
        <v>4</v>
      </c>
      <c r="V23" s="8">
        <v>2500</v>
      </c>
      <c r="W23" s="8">
        <v>13</v>
      </c>
      <c r="X23" s="8">
        <v>12500</v>
      </c>
      <c r="Y23" s="7">
        <f t="shared" si="2"/>
        <v>156</v>
      </c>
      <c r="Z23" s="7">
        <f t="shared" si="3"/>
        <v>50000</v>
      </c>
      <c r="AA23" s="12">
        <v>0</v>
      </c>
      <c r="AB23" s="12">
        <v>0</v>
      </c>
      <c r="AC23" s="12">
        <v>4</v>
      </c>
      <c r="AD23" s="12">
        <v>5000</v>
      </c>
      <c r="AE23" s="12">
        <v>67</v>
      </c>
      <c r="AF23" s="12">
        <v>200000</v>
      </c>
      <c r="AG23" s="12">
        <v>5</v>
      </c>
      <c r="AH23" s="12">
        <v>10000</v>
      </c>
      <c r="AI23" s="12">
        <v>5</v>
      </c>
      <c r="AJ23" s="12">
        <v>10000</v>
      </c>
      <c r="AK23" s="12">
        <v>417</v>
      </c>
      <c r="AL23" s="12">
        <v>120000</v>
      </c>
      <c r="AM23" s="20">
        <f t="shared" si="4"/>
        <v>654</v>
      </c>
      <c r="AN23" s="20">
        <f t="shared" si="5"/>
        <v>395000</v>
      </c>
      <c r="AO23" s="12">
        <v>50</v>
      </c>
      <c r="AP23" s="12">
        <v>10000</v>
      </c>
      <c r="AQ23" s="12">
        <v>100</v>
      </c>
      <c r="AR23" s="12">
        <v>30450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23</v>
      </c>
      <c r="BB23" s="8">
        <v>6960</v>
      </c>
      <c r="BC23" s="8">
        <v>16</v>
      </c>
      <c r="BD23" s="8">
        <v>13050</v>
      </c>
      <c r="BE23" s="8">
        <v>65</v>
      </c>
      <c r="BF23" s="8">
        <v>13050</v>
      </c>
      <c r="BG23" s="8">
        <v>117</v>
      </c>
      <c r="BH23" s="8">
        <v>23490</v>
      </c>
      <c r="BI23" s="7">
        <f t="shared" si="7"/>
        <v>321</v>
      </c>
      <c r="BJ23" s="7">
        <f t="shared" si="7"/>
        <v>87000</v>
      </c>
      <c r="BK23" s="7">
        <f t="shared" si="8"/>
        <v>975</v>
      </c>
      <c r="BL23" s="7">
        <f t="shared" si="8"/>
        <v>482000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104</v>
      </c>
      <c r="P24" s="8">
        <v>12500</v>
      </c>
      <c r="Q24" s="8">
        <v>25</v>
      </c>
      <c r="R24" s="8">
        <v>12500</v>
      </c>
      <c r="S24" s="8">
        <v>10</v>
      </c>
      <c r="T24" s="8">
        <v>10000</v>
      </c>
      <c r="U24" s="8">
        <v>4</v>
      </c>
      <c r="V24" s="8">
        <v>2500</v>
      </c>
      <c r="W24" s="8">
        <v>13</v>
      </c>
      <c r="X24" s="8">
        <v>12500</v>
      </c>
      <c r="Y24" s="7">
        <f t="shared" si="2"/>
        <v>156</v>
      </c>
      <c r="Z24" s="7">
        <f t="shared" si="3"/>
        <v>50000</v>
      </c>
      <c r="AA24" s="12">
        <v>0</v>
      </c>
      <c r="AB24" s="12">
        <v>0</v>
      </c>
      <c r="AC24" s="12">
        <v>4</v>
      </c>
      <c r="AD24" s="12">
        <v>5000</v>
      </c>
      <c r="AE24" s="12">
        <v>33</v>
      </c>
      <c r="AF24" s="12">
        <v>100000</v>
      </c>
      <c r="AG24" s="12">
        <v>3</v>
      </c>
      <c r="AH24" s="12">
        <v>5000</v>
      </c>
      <c r="AI24" s="12">
        <v>3</v>
      </c>
      <c r="AJ24" s="12">
        <v>5000</v>
      </c>
      <c r="AK24" s="12">
        <v>383</v>
      </c>
      <c r="AL24" s="12">
        <v>110000</v>
      </c>
      <c r="AM24" s="20">
        <f t="shared" si="4"/>
        <v>582</v>
      </c>
      <c r="AN24" s="20">
        <f t="shared" si="5"/>
        <v>275000</v>
      </c>
      <c r="AO24" s="12">
        <v>50</v>
      </c>
      <c r="AP24" s="12">
        <v>10000</v>
      </c>
      <c r="AQ24" s="12">
        <v>88</v>
      </c>
      <c r="AR24" s="12">
        <v>17500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13</v>
      </c>
      <c r="BB24" s="8">
        <v>4000</v>
      </c>
      <c r="BC24" s="8">
        <v>9</v>
      </c>
      <c r="BD24" s="8">
        <v>7500</v>
      </c>
      <c r="BE24" s="8">
        <v>38</v>
      </c>
      <c r="BF24" s="8">
        <v>7500</v>
      </c>
      <c r="BG24" s="8">
        <v>68</v>
      </c>
      <c r="BH24" s="8">
        <v>13500</v>
      </c>
      <c r="BI24" s="7">
        <f t="shared" si="7"/>
        <v>216</v>
      </c>
      <c r="BJ24" s="7">
        <f t="shared" si="7"/>
        <v>50000</v>
      </c>
      <c r="BK24" s="7">
        <f t="shared" si="8"/>
        <v>798</v>
      </c>
      <c r="BL24" s="7">
        <f t="shared" si="8"/>
        <v>325000</v>
      </c>
    </row>
    <row r="25" spans="1:64" ht="20.25" x14ac:dyDescent="0.4">
      <c r="A25" s="14">
        <v>19</v>
      </c>
      <c r="B25" s="15" t="s">
        <v>61</v>
      </c>
      <c r="C25" s="8">
        <v>550</v>
      </c>
      <c r="D25" s="8">
        <v>163900</v>
      </c>
      <c r="E25" s="8">
        <v>155</v>
      </c>
      <c r="F25" s="8">
        <v>124100</v>
      </c>
      <c r="G25" s="19">
        <f t="shared" si="0"/>
        <v>705</v>
      </c>
      <c r="H25" s="19">
        <f t="shared" si="0"/>
        <v>288000</v>
      </c>
      <c r="I25" s="8">
        <v>0</v>
      </c>
      <c r="J25" s="8">
        <v>0</v>
      </c>
      <c r="K25" s="8">
        <v>7</v>
      </c>
      <c r="L25" s="8">
        <v>10000</v>
      </c>
      <c r="M25" s="7">
        <f t="shared" si="1"/>
        <v>712</v>
      </c>
      <c r="N25" s="7">
        <f t="shared" si="1"/>
        <v>298000</v>
      </c>
      <c r="O25" s="8">
        <v>83</v>
      </c>
      <c r="P25" s="8">
        <v>10000</v>
      </c>
      <c r="Q25" s="8">
        <v>20</v>
      </c>
      <c r="R25" s="8">
        <v>10000</v>
      </c>
      <c r="S25" s="8">
        <v>8</v>
      </c>
      <c r="T25" s="8">
        <v>8000</v>
      </c>
      <c r="U25" s="8">
        <v>4</v>
      </c>
      <c r="V25" s="8">
        <v>2000</v>
      </c>
      <c r="W25" s="8">
        <v>110</v>
      </c>
      <c r="X25" s="8">
        <v>460000</v>
      </c>
      <c r="Y25" s="7">
        <f t="shared" si="2"/>
        <v>225</v>
      </c>
      <c r="Z25" s="7">
        <f t="shared" si="3"/>
        <v>490000</v>
      </c>
      <c r="AA25" s="12">
        <v>2</v>
      </c>
      <c r="AB25" s="12">
        <v>500</v>
      </c>
      <c r="AC25" s="12">
        <v>20</v>
      </c>
      <c r="AD25" s="12">
        <v>23500</v>
      </c>
      <c r="AE25" s="12">
        <v>74</v>
      </c>
      <c r="AF25" s="12">
        <v>221000</v>
      </c>
      <c r="AG25" s="12">
        <v>20</v>
      </c>
      <c r="AH25" s="12">
        <v>40500</v>
      </c>
      <c r="AI25" s="12">
        <v>20</v>
      </c>
      <c r="AJ25" s="12">
        <v>40500</v>
      </c>
      <c r="AK25" s="12">
        <v>618</v>
      </c>
      <c r="AL25" s="12">
        <v>241000</v>
      </c>
      <c r="AM25" s="20">
        <f t="shared" si="4"/>
        <v>1691</v>
      </c>
      <c r="AN25" s="20">
        <f t="shared" si="5"/>
        <v>1355000</v>
      </c>
      <c r="AO25" s="12">
        <v>80</v>
      </c>
      <c r="AP25" s="12">
        <v>16000</v>
      </c>
      <c r="AQ25" s="12">
        <v>320</v>
      </c>
      <c r="AR25" s="12">
        <v>91000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69</v>
      </c>
      <c r="BB25" s="8">
        <v>20800</v>
      </c>
      <c r="BC25" s="8">
        <v>49</v>
      </c>
      <c r="BD25" s="8">
        <v>39000</v>
      </c>
      <c r="BE25" s="8">
        <v>195</v>
      </c>
      <c r="BF25" s="8">
        <v>39000</v>
      </c>
      <c r="BG25" s="8">
        <v>351</v>
      </c>
      <c r="BH25" s="8">
        <v>70200</v>
      </c>
      <c r="BI25" s="7">
        <f t="shared" si="7"/>
        <v>984</v>
      </c>
      <c r="BJ25" s="7">
        <f t="shared" si="7"/>
        <v>260000</v>
      </c>
      <c r="BK25" s="7">
        <f t="shared" si="8"/>
        <v>2675</v>
      </c>
      <c r="BL25" s="7">
        <f t="shared" si="8"/>
        <v>1615000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104</v>
      </c>
      <c r="P26" s="8">
        <v>12500</v>
      </c>
      <c r="Q26" s="8">
        <v>25</v>
      </c>
      <c r="R26" s="8">
        <v>12500</v>
      </c>
      <c r="S26" s="8">
        <v>10</v>
      </c>
      <c r="T26" s="8">
        <v>10000</v>
      </c>
      <c r="U26" s="8">
        <v>4</v>
      </c>
      <c r="V26" s="8">
        <v>2500</v>
      </c>
      <c r="W26" s="8">
        <v>13</v>
      </c>
      <c r="X26" s="8">
        <v>12500</v>
      </c>
      <c r="Y26" s="7">
        <f t="shared" si="2"/>
        <v>156</v>
      </c>
      <c r="Z26" s="7">
        <f t="shared" si="3"/>
        <v>50000</v>
      </c>
      <c r="AA26" s="12">
        <v>0</v>
      </c>
      <c r="AB26" s="12">
        <v>0</v>
      </c>
      <c r="AC26" s="12">
        <v>4</v>
      </c>
      <c r="AD26" s="12">
        <v>5000</v>
      </c>
      <c r="AE26" s="12">
        <v>67</v>
      </c>
      <c r="AF26" s="12">
        <v>200000</v>
      </c>
      <c r="AG26" s="12">
        <v>4</v>
      </c>
      <c r="AH26" s="12">
        <v>7500</v>
      </c>
      <c r="AI26" s="12">
        <v>4</v>
      </c>
      <c r="AJ26" s="12">
        <v>7500</v>
      </c>
      <c r="AK26" s="12">
        <v>400</v>
      </c>
      <c r="AL26" s="12">
        <v>115000</v>
      </c>
      <c r="AM26" s="20">
        <f t="shared" si="4"/>
        <v>635</v>
      </c>
      <c r="AN26" s="20">
        <f t="shared" si="5"/>
        <v>385000</v>
      </c>
      <c r="AO26" s="12">
        <v>50</v>
      </c>
      <c r="AP26" s="12">
        <v>10000</v>
      </c>
      <c r="AQ26" s="12">
        <v>100</v>
      </c>
      <c r="AR26" s="12">
        <v>30450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23</v>
      </c>
      <c r="BB26" s="8">
        <v>6960</v>
      </c>
      <c r="BC26" s="8">
        <v>16</v>
      </c>
      <c r="BD26" s="8">
        <v>13050</v>
      </c>
      <c r="BE26" s="8">
        <v>65</v>
      </c>
      <c r="BF26" s="8">
        <v>13050</v>
      </c>
      <c r="BG26" s="8">
        <v>117</v>
      </c>
      <c r="BH26" s="8">
        <v>23490</v>
      </c>
      <c r="BI26" s="7">
        <f t="shared" si="7"/>
        <v>321</v>
      </c>
      <c r="BJ26" s="7">
        <f t="shared" si="7"/>
        <v>87000</v>
      </c>
      <c r="BK26" s="7">
        <f t="shared" si="8"/>
        <v>956</v>
      </c>
      <c r="BL26" s="7">
        <f t="shared" si="8"/>
        <v>472000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104</v>
      </c>
      <c r="P27" s="8">
        <v>12500</v>
      </c>
      <c r="Q27" s="8">
        <v>25</v>
      </c>
      <c r="R27" s="8">
        <v>12500</v>
      </c>
      <c r="S27" s="8">
        <v>10</v>
      </c>
      <c r="T27" s="8">
        <v>10000</v>
      </c>
      <c r="U27" s="8">
        <v>4</v>
      </c>
      <c r="V27" s="8">
        <v>2500</v>
      </c>
      <c r="W27" s="8">
        <v>13</v>
      </c>
      <c r="X27" s="8">
        <v>12500</v>
      </c>
      <c r="Y27" s="7">
        <f t="shared" si="2"/>
        <v>156</v>
      </c>
      <c r="Z27" s="7">
        <f t="shared" si="3"/>
        <v>50000</v>
      </c>
      <c r="AA27" s="12">
        <v>0</v>
      </c>
      <c r="AB27" s="12">
        <v>0</v>
      </c>
      <c r="AC27" s="12">
        <v>4</v>
      </c>
      <c r="AD27" s="12">
        <v>5000</v>
      </c>
      <c r="AE27" s="12">
        <v>67</v>
      </c>
      <c r="AF27" s="12">
        <v>200000</v>
      </c>
      <c r="AG27" s="12">
        <v>3</v>
      </c>
      <c r="AH27" s="12">
        <v>5000</v>
      </c>
      <c r="AI27" s="12">
        <v>3</v>
      </c>
      <c r="AJ27" s="12">
        <v>5000</v>
      </c>
      <c r="AK27" s="12">
        <v>383</v>
      </c>
      <c r="AL27" s="12">
        <v>110000</v>
      </c>
      <c r="AM27" s="20">
        <f t="shared" si="4"/>
        <v>616</v>
      </c>
      <c r="AN27" s="20">
        <f t="shared" si="5"/>
        <v>375000</v>
      </c>
      <c r="AO27" s="12">
        <v>50</v>
      </c>
      <c r="AP27" s="12">
        <v>10000</v>
      </c>
      <c r="AQ27" s="12">
        <v>100</v>
      </c>
      <c r="AR27" s="12">
        <v>30450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23</v>
      </c>
      <c r="BB27" s="8">
        <v>6960</v>
      </c>
      <c r="BC27" s="8">
        <v>16</v>
      </c>
      <c r="BD27" s="8">
        <v>13050</v>
      </c>
      <c r="BE27" s="8">
        <v>65</v>
      </c>
      <c r="BF27" s="8">
        <v>13050</v>
      </c>
      <c r="BG27" s="8">
        <v>117</v>
      </c>
      <c r="BH27" s="8">
        <v>23490</v>
      </c>
      <c r="BI27" s="7">
        <f t="shared" si="7"/>
        <v>321</v>
      </c>
      <c r="BJ27" s="7">
        <f t="shared" si="7"/>
        <v>87000</v>
      </c>
      <c r="BK27" s="7">
        <f t="shared" si="8"/>
        <v>937</v>
      </c>
      <c r="BL27" s="7">
        <f t="shared" si="8"/>
        <v>462000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42</v>
      </c>
      <c r="P28" s="8">
        <v>5000</v>
      </c>
      <c r="Q28" s="8">
        <v>10</v>
      </c>
      <c r="R28" s="8">
        <v>5000</v>
      </c>
      <c r="S28" s="8">
        <v>4</v>
      </c>
      <c r="T28" s="8">
        <v>4000</v>
      </c>
      <c r="U28" s="8">
        <v>1</v>
      </c>
      <c r="V28" s="8">
        <v>1000</v>
      </c>
      <c r="W28" s="8">
        <v>5</v>
      </c>
      <c r="X28" s="8">
        <v>5000</v>
      </c>
      <c r="Y28" s="7">
        <f t="shared" si="2"/>
        <v>62</v>
      </c>
      <c r="Z28" s="7">
        <f t="shared" si="3"/>
        <v>20000</v>
      </c>
      <c r="AA28" s="12">
        <v>0</v>
      </c>
      <c r="AB28" s="12">
        <v>0</v>
      </c>
      <c r="AC28" s="12">
        <v>8</v>
      </c>
      <c r="AD28" s="12">
        <v>10000</v>
      </c>
      <c r="AE28" s="12">
        <v>33</v>
      </c>
      <c r="AF28" s="12">
        <v>100000</v>
      </c>
      <c r="AG28" s="12">
        <v>5</v>
      </c>
      <c r="AH28" s="12">
        <v>10000</v>
      </c>
      <c r="AI28" s="12">
        <v>5</v>
      </c>
      <c r="AJ28" s="12">
        <v>10000</v>
      </c>
      <c r="AK28" s="12">
        <v>242</v>
      </c>
      <c r="AL28" s="12">
        <v>70000</v>
      </c>
      <c r="AM28" s="20">
        <f t="shared" si="4"/>
        <v>355</v>
      </c>
      <c r="AN28" s="20">
        <f t="shared" si="5"/>
        <v>220000</v>
      </c>
      <c r="AO28" s="12">
        <v>25</v>
      </c>
      <c r="AP28" s="12">
        <v>5000</v>
      </c>
      <c r="AQ28" s="12">
        <v>175</v>
      </c>
      <c r="AR28" s="12">
        <v>35000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27</v>
      </c>
      <c r="BB28" s="8">
        <v>8000</v>
      </c>
      <c r="BC28" s="8">
        <v>19</v>
      </c>
      <c r="BD28" s="8">
        <v>15000</v>
      </c>
      <c r="BE28" s="8">
        <v>75</v>
      </c>
      <c r="BF28" s="8">
        <v>15000</v>
      </c>
      <c r="BG28" s="8">
        <v>135</v>
      </c>
      <c r="BH28" s="8">
        <v>27000</v>
      </c>
      <c r="BI28" s="7">
        <f t="shared" si="7"/>
        <v>431</v>
      </c>
      <c r="BJ28" s="7">
        <f t="shared" si="7"/>
        <v>100000</v>
      </c>
      <c r="BK28" s="7">
        <f t="shared" si="8"/>
        <v>786</v>
      </c>
      <c r="BL28" s="7">
        <f t="shared" si="8"/>
        <v>320000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167</v>
      </c>
      <c r="P30" s="8">
        <v>20000</v>
      </c>
      <c r="Q30" s="8">
        <v>40</v>
      </c>
      <c r="R30" s="8">
        <v>20000</v>
      </c>
      <c r="S30" s="8">
        <v>16</v>
      </c>
      <c r="T30" s="8">
        <v>16000</v>
      </c>
      <c r="U30" s="8">
        <v>6</v>
      </c>
      <c r="V30" s="8">
        <v>4000</v>
      </c>
      <c r="W30" s="8">
        <v>120</v>
      </c>
      <c r="X30" s="8">
        <v>470000</v>
      </c>
      <c r="Y30" s="7">
        <f t="shared" si="2"/>
        <v>349</v>
      </c>
      <c r="Z30" s="7">
        <f t="shared" si="3"/>
        <v>530000</v>
      </c>
      <c r="AA30" s="12">
        <v>4</v>
      </c>
      <c r="AB30" s="12">
        <v>1000</v>
      </c>
      <c r="AC30" s="12">
        <v>16</v>
      </c>
      <c r="AD30" s="12">
        <v>19000</v>
      </c>
      <c r="AE30" s="12">
        <v>70</v>
      </c>
      <c r="AF30" s="12">
        <v>210000</v>
      </c>
      <c r="AG30" s="12">
        <v>48</v>
      </c>
      <c r="AH30" s="12">
        <v>95000</v>
      </c>
      <c r="AI30" s="12">
        <v>48</v>
      </c>
      <c r="AJ30" s="12">
        <v>95000</v>
      </c>
      <c r="AK30" s="12">
        <v>1438</v>
      </c>
      <c r="AL30" s="12">
        <v>420000</v>
      </c>
      <c r="AM30" s="20">
        <f t="shared" si="4"/>
        <v>1973</v>
      </c>
      <c r="AN30" s="20">
        <f t="shared" si="5"/>
        <v>1370000</v>
      </c>
      <c r="AO30" s="12">
        <v>115</v>
      </c>
      <c r="AP30" s="12">
        <v>23000</v>
      </c>
      <c r="AQ30" s="12">
        <v>420</v>
      </c>
      <c r="AR30" s="12">
        <v>84000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64</v>
      </c>
      <c r="BB30" s="8">
        <v>19200</v>
      </c>
      <c r="BC30" s="8">
        <v>45</v>
      </c>
      <c r="BD30" s="8">
        <v>36000</v>
      </c>
      <c r="BE30" s="8">
        <v>180</v>
      </c>
      <c r="BF30" s="8">
        <v>36000</v>
      </c>
      <c r="BG30" s="8">
        <v>324</v>
      </c>
      <c r="BH30" s="8">
        <v>64800</v>
      </c>
      <c r="BI30" s="7">
        <f t="shared" si="7"/>
        <v>1033</v>
      </c>
      <c r="BJ30" s="7">
        <f t="shared" si="7"/>
        <v>240000</v>
      </c>
      <c r="BK30" s="7">
        <f t="shared" si="8"/>
        <v>3006</v>
      </c>
      <c r="BL30" s="7">
        <f t="shared" si="8"/>
        <v>1610000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41</v>
      </c>
      <c r="P32" s="8">
        <v>5000</v>
      </c>
      <c r="Q32" s="8">
        <v>10</v>
      </c>
      <c r="R32" s="8">
        <v>5000</v>
      </c>
      <c r="S32" s="8">
        <v>4</v>
      </c>
      <c r="T32" s="8">
        <v>4000</v>
      </c>
      <c r="U32" s="8">
        <v>1</v>
      </c>
      <c r="V32" s="8">
        <v>1000</v>
      </c>
      <c r="W32" s="8">
        <v>35</v>
      </c>
      <c r="X32" s="8">
        <v>55000</v>
      </c>
      <c r="Y32" s="7">
        <f t="shared" si="2"/>
        <v>91</v>
      </c>
      <c r="Z32" s="7">
        <f t="shared" si="3"/>
        <v>70000</v>
      </c>
      <c r="AA32" s="12">
        <v>0</v>
      </c>
      <c r="AB32" s="12">
        <v>0</v>
      </c>
      <c r="AC32" s="12">
        <v>8</v>
      </c>
      <c r="AD32" s="12">
        <v>10000</v>
      </c>
      <c r="AE32" s="12">
        <v>17</v>
      </c>
      <c r="AF32" s="12">
        <v>50000</v>
      </c>
      <c r="AG32" s="12">
        <v>5</v>
      </c>
      <c r="AH32" s="12">
        <v>10000</v>
      </c>
      <c r="AI32" s="12">
        <v>5</v>
      </c>
      <c r="AJ32" s="12">
        <v>10000</v>
      </c>
      <c r="AK32" s="12">
        <v>347</v>
      </c>
      <c r="AL32" s="12">
        <v>100000</v>
      </c>
      <c r="AM32" s="20">
        <f t="shared" si="4"/>
        <v>473</v>
      </c>
      <c r="AN32" s="20">
        <f t="shared" si="5"/>
        <v>250000</v>
      </c>
      <c r="AO32" s="12">
        <v>40</v>
      </c>
      <c r="AP32" s="12">
        <v>8000</v>
      </c>
      <c r="AQ32" s="12">
        <v>161</v>
      </c>
      <c r="AR32" s="12">
        <v>42700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33</v>
      </c>
      <c r="BB32" s="8">
        <v>9760</v>
      </c>
      <c r="BC32" s="8">
        <v>23</v>
      </c>
      <c r="BD32" s="8">
        <v>18300</v>
      </c>
      <c r="BE32" s="8">
        <v>92</v>
      </c>
      <c r="BF32" s="8">
        <v>18300</v>
      </c>
      <c r="BG32" s="8">
        <v>165</v>
      </c>
      <c r="BH32" s="8">
        <v>32940</v>
      </c>
      <c r="BI32" s="7">
        <f t="shared" si="7"/>
        <v>474</v>
      </c>
      <c r="BJ32" s="7">
        <f t="shared" si="7"/>
        <v>122000</v>
      </c>
      <c r="BK32" s="7">
        <f t="shared" si="8"/>
        <v>947</v>
      </c>
      <c r="BL32" s="7">
        <f t="shared" si="8"/>
        <v>372000</v>
      </c>
    </row>
    <row r="33" spans="1:64" ht="20.25" x14ac:dyDescent="0.4">
      <c r="A33" s="14">
        <v>27</v>
      </c>
      <c r="B33" s="15" t="s">
        <v>69</v>
      </c>
      <c r="C33" s="8">
        <v>600</v>
      </c>
      <c r="D33" s="8">
        <v>165000</v>
      </c>
      <c r="E33" s="8">
        <v>150</v>
      </c>
      <c r="F33" s="8">
        <v>120000</v>
      </c>
      <c r="G33" s="19">
        <f t="shared" si="0"/>
        <v>750</v>
      </c>
      <c r="H33" s="19">
        <f t="shared" si="0"/>
        <v>285000</v>
      </c>
      <c r="I33" s="8">
        <v>0</v>
      </c>
      <c r="J33" s="8">
        <v>0</v>
      </c>
      <c r="K33" s="8">
        <v>10</v>
      </c>
      <c r="L33" s="8">
        <v>15000</v>
      </c>
      <c r="M33" s="7">
        <f t="shared" si="1"/>
        <v>760</v>
      </c>
      <c r="N33" s="7">
        <f t="shared" si="1"/>
        <v>300000</v>
      </c>
      <c r="O33" s="8">
        <v>155</v>
      </c>
      <c r="P33" s="8">
        <v>18750</v>
      </c>
      <c r="Q33" s="8">
        <v>38</v>
      </c>
      <c r="R33" s="8">
        <v>18750</v>
      </c>
      <c r="S33" s="8">
        <v>15</v>
      </c>
      <c r="T33" s="8">
        <v>15000</v>
      </c>
      <c r="U33" s="8">
        <v>9</v>
      </c>
      <c r="V33" s="8">
        <v>3750</v>
      </c>
      <c r="W33" s="8">
        <v>219</v>
      </c>
      <c r="X33" s="8">
        <v>769570</v>
      </c>
      <c r="Y33" s="7">
        <f t="shared" si="2"/>
        <v>436</v>
      </c>
      <c r="Z33" s="7">
        <f t="shared" si="3"/>
        <v>825820</v>
      </c>
      <c r="AA33" s="12">
        <v>12</v>
      </c>
      <c r="AB33" s="12">
        <v>3000</v>
      </c>
      <c r="AC33" s="12">
        <v>48</v>
      </c>
      <c r="AD33" s="12">
        <v>57000</v>
      </c>
      <c r="AE33" s="12">
        <v>283</v>
      </c>
      <c r="AF33" s="12">
        <v>850000</v>
      </c>
      <c r="AG33" s="12">
        <v>45</v>
      </c>
      <c r="AH33" s="12">
        <v>90000</v>
      </c>
      <c r="AI33" s="12">
        <v>45</v>
      </c>
      <c r="AJ33" s="12">
        <v>90000</v>
      </c>
      <c r="AK33" s="12">
        <v>2401</v>
      </c>
      <c r="AL33" s="12">
        <v>755000</v>
      </c>
      <c r="AM33" s="20">
        <f t="shared" si="4"/>
        <v>4030</v>
      </c>
      <c r="AN33" s="20">
        <f t="shared" si="5"/>
        <v>2970820</v>
      </c>
      <c r="AO33" s="12">
        <v>288</v>
      </c>
      <c r="AP33" s="12">
        <v>57500</v>
      </c>
      <c r="AQ33" s="12">
        <v>975</v>
      </c>
      <c r="AR33" s="12">
        <v>231000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176</v>
      </c>
      <c r="BB33" s="8">
        <v>52800</v>
      </c>
      <c r="BC33" s="8">
        <v>124</v>
      </c>
      <c r="BD33" s="8">
        <v>99000</v>
      </c>
      <c r="BE33" s="8">
        <v>495</v>
      </c>
      <c r="BF33" s="8">
        <v>99000</v>
      </c>
      <c r="BG33" s="8">
        <v>731</v>
      </c>
      <c r="BH33" s="8">
        <v>178200</v>
      </c>
      <c r="BI33" s="7">
        <f t="shared" si="7"/>
        <v>2501</v>
      </c>
      <c r="BJ33" s="7">
        <f t="shared" si="7"/>
        <v>660000</v>
      </c>
      <c r="BK33" s="7">
        <f t="shared" si="8"/>
        <v>6531</v>
      </c>
      <c r="BL33" s="7">
        <f t="shared" si="8"/>
        <v>3630820</v>
      </c>
    </row>
    <row r="34" spans="1:64" ht="20.25" x14ac:dyDescent="0.4">
      <c r="A34" s="14">
        <v>28</v>
      </c>
      <c r="B34" s="15" t="s">
        <v>70</v>
      </c>
      <c r="C34" s="8">
        <v>125</v>
      </c>
      <c r="D34" s="8">
        <v>55000</v>
      </c>
      <c r="E34" s="8">
        <v>53</v>
      </c>
      <c r="F34" s="8">
        <v>42500</v>
      </c>
      <c r="G34" s="19">
        <f t="shared" si="0"/>
        <v>178</v>
      </c>
      <c r="H34" s="19">
        <f t="shared" si="0"/>
        <v>97500</v>
      </c>
      <c r="I34" s="8">
        <v>0</v>
      </c>
      <c r="J34" s="8">
        <v>0</v>
      </c>
      <c r="K34" s="8">
        <v>2</v>
      </c>
      <c r="L34" s="8">
        <v>2500</v>
      </c>
      <c r="M34" s="7">
        <f t="shared" si="1"/>
        <v>180</v>
      </c>
      <c r="N34" s="7">
        <f t="shared" si="1"/>
        <v>100000</v>
      </c>
      <c r="O34" s="8">
        <v>714</v>
      </c>
      <c r="P34" s="8">
        <v>85750</v>
      </c>
      <c r="Q34" s="8">
        <v>171</v>
      </c>
      <c r="R34" s="8">
        <v>85750</v>
      </c>
      <c r="S34" s="8">
        <v>69</v>
      </c>
      <c r="T34" s="8">
        <v>68600</v>
      </c>
      <c r="U34" s="8">
        <v>25</v>
      </c>
      <c r="V34" s="8">
        <v>17150</v>
      </c>
      <c r="W34" s="8">
        <v>165</v>
      </c>
      <c r="X34" s="8">
        <v>836570</v>
      </c>
      <c r="Y34" s="7">
        <f t="shared" si="2"/>
        <v>1144</v>
      </c>
      <c r="Z34" s="7">
        <f t="shared" si="3"/>
        <v>1093820</v>
      </c>
      <c r="AA34" s="12">
        <v>10</v>
      </c>
      <c r="AB34" s="12">
        <v>2500</v>
      </c>
      <c r="AC34" s="12">
        <v>44</v>
      </c>
      <c r="AD34" s="12">
        <v>52500</v>
      </c>
      <c r="AE34" s="12">
        <v>260</v>
      </c>
      <c r="AF34" s="12">
        <v>780000</v>
      </c>
      <c r="AG34" s="12">
        <v>35</v>
      </c>
      <c r="AH34" s="12">
        <v>70000</v>
      </c>
      <c r="AI34" s="12">
        <v>35</v>
      </c>
      <c r="AJ34" s="12">
        <v>70000</v>
      </c>
      <c r="AK34" s="12">
        <v>1919</v>
      </c>
      <c r="AL34" s="12">
        <v>555000</v>
      </c>
      <c r="AM34" s="20">
        <f t="shared" si="4"/>
        <v>3627</v>
      </c>
      <c r="AN34" s="20">
        <f t="shared" si="5"/>
        <v>2723820</v>
      </c>
      <c r="AO34" s="12">
        <v>208</v>
      </c>
      <c r="AP34" s="12">
        <v>41500</v>
      </c>
      <c r="AQ34" s="12">
        <v>695</v>
      </c>
      <c r="AR34" s="12">
        <v>145250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111</v>
      </c>
      <c r="BB34" s="8">
        <v>33200</v>
      </c>
      <c r="BC34" s="8">
        <v>78</v>
      </c>
      <c r="BD34" s="8">
        <v>62250</v>
      </c>
      <c r="BE34" s="8">
        <v>311</v>
      </c>
      <c r="BF34" s="8">
        <v>62250</v>
      </c>
      <c r="BG34" s="8">
        <v>560</v>
      </c>
      <c r="BH34" s="8">
        <v>112050</v>
      </c>
      <c r="BI34" s="7">
        <f t="shared" si="7"/>
        <v>1755</v>
      </c>
      <c r="BJ34" s="7">
        <f t="shared" si="7"/>
        <v>415000</v>
      </c>
      <c r="BK34" s="7">
        <f t="shared" si="8"/>
        <v>5382</v>
      </c>
      <c r="BL34" s="7">
        <f t="shared" si="8"/>
        <v>3138820</v>
      </c>
    </row>
    <row r="35" spans="1:64" ht="20.25" x14ac:dyDescent="0.4">
      <c r="A35" s="14">
        <v>29</v>
      </c>
      <c r="B35" s="15" t="s">
        <v>71</v>
      </c>
      <c r="C35" s="8">
        <v>200</v>
      </c>
      <c r="D35" s="8">
        <v>55000</v>
      </c>
      <c r="E35" s="8">
        <v>50</v>
      </c>
      <c r="F35" s="8">
        <v>40000</v>
      </c>
      <c r="G35" s="19">
        <f t="shared" si="0"/>
        <v>250</v>
      </c>
      <c r="H35" s="19">
        <f t="shared" si="0"/>
        <v>95000</v>
      </c>
      <c r="I35" s="8">
        <v>0</v>
      </c>
      <c r="J35" s="8">
        <v>0</v>
      </c>
      <c r="K35" s="8">
        <v>3</v>
      </c>
      <c r="L35" s="8">
        <v>5000</v>
      </c>
      <c r="M35" s="7">
        <f t="shared" si="1"/>
        <v>253</v>
      </c>
      <c r="N35" s="7">
        <f t="shared" si="1"/>
        <v>100000</v>
      </c>
      <c r="O35" s="8">
        <v>364</v>
      </c>
      <c r="P35" s="8">
        <v>43750</v>
      </c>
      <c r="Q35" s="8">
        <v>88</v>
      </c>
      <c r="R35" s="8">
        <v>43750</v>
      </c>
      <c r="S35" s="8">
        <v>35</v>
      </c>
      <c r="T35" s="8">
        <v>35000</v>
      </c>
      <c r="U35" s="8">
        <v>13</v>
      </c>
      <c r="V35" s="8">
        <v>8750</v>
      </c>
      <c r="W35" s="8">
        <v>145</v>
      </c>
      <c r="X35" s="8">
        <v>544300</v>
      </c>
      <c r="Y35" s="7">
        <f t="shared" si="2"/>
        <v>645</v>
      </c>
      <c r="Z35" s="7">
        <f t="shared" si="3"/>
        <v>675550</v>
      </c>
      <c r="AA35" s="12">
        <v>9</v>
      </c>
      <c r="AB35" s="12">
        <v>2250</v>
      </c>
      <c r="AC35" s="12">
        <v>36</v>
      </c>
      <c r="AD35" s="12">
        <v>42750</v>
      </c>
      <c r="AE35" s="12">
        <v>207</v>
      </c>
      <c r="AF35" s="12">
        <v>620000</v>
      </c>
      <c r="AG35" s="12">
        <v>33</v>
      </c>
      <c r="AH35" s="12">
        <v>65000</v>
      </c>
      <c r="AI35" s="12">
        <v>33</v>
      </c>
      <c r="AJ35" s="12">
        <v>65000</v>
      </c>
      <c r="AK35" s="12">
        <v>2551</v>
      </c>
      <c r="AL35" s="12">
        <v>735000</v>
      </c>
      <c r="AM35" s="20">
        <f t="shared" si="4"/>
        <v>3767</v>
      </c>
      <c r="AN35" s="20">
        <f t="shared" si="5"/>
        <v>2305550</v>
      </c>
      <c r="AO35" s="12">
        <v>303</v>
      </c>
      <c r="AP35" s="12">
        <v>60500</v>
      </c>
      <c r="AQ35" s="12">
        <v>993</v>
      </c>
      <c r="AR35" s="12">
        <v>234500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179</v>
      </c>
      <c r="BB35" s="8">
        <v>53600</v>
      </c>
      <c r="BC35" s="8">
        <v>126</v>
      </c>
      <c r="BD35" s="8">
        <v>100500</v>
      </c>
      <c r="BE35" s="8">
        <v>503</v>
      </c>
      <c r="BF35" s="8">
        <v>100500</v>
      </c>
      <c r="BG35" s="8">
        <v>745</v>
      </c>
      <c r="BH35" s="8">
        <v>180900</v>
      </c>
      <c r="BI35" s="7">
        <f t="shared" si="7"/>
        <v>2546</v>
      </c>
      <c r="BJ35" s="7">
        <f t="shared" si="7"/>
        <v>670000</v>
      </c>
      <c r="BK35" s="7">
        <f t="shared" si="8"/>
        <v>6313</v>
      </c>
      <c r="BL35" s="7">
        <f t="shared" si="8"/>
        <v>2975550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103</v>
      </c>
      <c r="P36" s="8">
        <v>12500</v>
      </c>
      <c r="Q36" s="8">
        <v>25</v>
      </c>
      <c r="R36" s="8">
        <v>12500</v>
      </c>
      <c r="S36" s="8">
        <v>10</v>
      </c>
      <c r="T36" s="8">
        <v>10000</v>
      </c>
      <c r="U36" s="8">
        <v>4</v>
      </c>
      <c r="V36" s="8">
        <v>2500</v>
      </c>
      <c r="W36" s="8">
        <v>95</v>
      </c>
      <c r="X36" s="8">
        <v>262770</v>
      </c>
      <c r="Y36" s="7">
        <f t="shared" si="2"/>
        <v>237</v>
      </c>
      <c r="Z36" s="7">
        <f t="shared" si="3"/>
        <v>300270</v>
      </c>
      <c r="AA36" s="12">
        <v>0</v>
      </c>
      <c r="AB36" s="12">
        <v>0</v>
      </c>
      <c r="AC36" s="12">
        <v>4</v>
      </c>
      <c r="AD36" s="12">
        <v>5000</v>
      </c>
      <c r="AE36" s="12">
        <v>33</v>
      </c>
      <c r="AF36" s="12">
        <v>100000</v>
      </c>
      <c r="AG36" s="12">
        <v>3</v>
      </c>
      <c r="AH36" s="12">
        <v>5000</v>
      </c>
      <c r="AI36" s="12">
        <v>3</v>
      </c>
      <c r="AJ36" s="12">
        <v>5000</v>
      </c>
      <c r="AK36" s="12">
        <v>383</v>
      </c>
      <c r="AL36" s="12">
        <v>110000</v>
      </c>
      <c r="AM36" s="20">
        <f t="shared" si="4"/>
        <v>663</v>
      </c>
      <c r="AN36" s="20">
        <f t="shared" si="5"/>
        <v>525270</v>
      </c>
      <c r="AO36" s="12">
        <v>50</v>
      </c>
      <c r="AP36" s="12">
        <v>10000</v>
      </c>
      <c r="AQ36" s="12">
        <v>88</v>
      </c>
      <c r="AR36" s="12">
        <v>17500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13</v>
      </c>
      <c r="BB36" s="8">
        <v>4000</v>
      </c>
      <c r="BC36" s="8">
        <v>9</v>
      </c>
      <c r="BD36" s="8">
        <v>7500</v>
      </c>
      <c r="BE36" s="8">
        <v>38</v>
      </c>
      <c r="BF36" s="8">
        <v>7500</v>
      </c>
      <c r="BG36" s="8">
        <v>68</v>
      </c>
      <c r="BH36" s="8">
        <v>13500</v>
      </c>
      <c r="BI36" s="7">
        <f t="shared" si="7"/>
        <v>216</v>
      </c>
      <c r="BJ36" s="7">
        <f t="shared" si="7"/>
        <v>50000</v>
      </c>
      <c r="BK36" s="7">
        <f t="shared" si="8"/>
        <v>879</v>
      </c>
      <c r="BL36" s="7">
        <f t="shared" si="8"/>
        <v>575270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8115</v>
      </c>
      <c r="D40" s="8">
        <v>2817650</v>
      </c>
      <c r="E40" s="8">
        <v>2882</v>
      </c>
      <c r="F40" s="8">
        <v>2305350</v>
      </c>
      <c r="G40" s="19">
        <f t="shared" si="0"/>
        <v>10997</v>
      </c>
      <c r="H40" s="19">
        <f t="shared" si="0"/>
        <v>5123000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10997</v>
      </c>
      <c r="N40" s="7">
        <f t="shared" si="1"/>
        <v>5123000</v>
      </c>
      <c r="O40" s="8">
        <v>2613</v>
      </c>
      <c r="P40" s="8">
        <v>313500</v>
      </c>
      <c r="Q40" s="8">
        <v>626</v>
      </c>
      <c r="R40" s="8">
        <v>313500</v>
      </c>
      <c r="S40" s="8">
        <v>251</v>
      </c>
      <c r="T40" s="8">
        <v>250800</v>
      </c>
      <c r="U40" s="8">
        <v>107</v>
      </c>
      <c r="V40" s="8">
        <v>62700</v>
      </c>
      <c r="W40" s="8">
        <v>975</v>
      </c>
      <c r="X40" s="8">
        <v>313500</v>
      </c>
      <c r="Y40" s="7">
        <f t="shared" si="2"/>
        <v>4572</v>
      </c>
      <c r="Z40" s="7">
        <f t="shared" si="3"/>
        <v>1254000</v>
      </c>
      <c r="AA40" s="12">
        <v>0</v>
      </c>
      <c r="AB40" s="12">
        <v>0</v>
      </c>
      <c r="AC40" s="12">
        <v>517</v>
      </c>
      <c r="AD40" s="12">
        <v>623000</v>
      </c>
      <c r="AE40" s="12">
        <v>865</v>
      </c>
      <c r="AF40" s="12">
        <v>2591000</v>
      </c>
      <c r="AG40" s="12">
        <v>228</v>
      </c>
      <c r="AH40" s="12">
        <v>459000</v>
      </c>
      <c r="AI40" s="12">
        <v>230</v>
      </c>
      <c r="AJ40" s="12">
        <v>463500</v>
      </c>
      <c r="AK40" s="12">
        <v>11563</v>
      </c>
      <c r="AL40" s="12">
        <v>3486500</v>
      </c>
      <c r="AM40" s="20">
        <f t="shared" si="4"/>
        <v>28972</v>
      </c>
      <c r="AN40" s="20">
        <f t="shared" si="5"/>
        <v>14000000</v>
      </c>
      <c r="AO40" s="12">
        <v>1278</v>
      </c>
      <c r="AP40" s="12">
        <v>256400</v>
      </c>
      <c r="AQ40" s="12">
        <v>2603</v>
      </c>
      <c r="AR40" s="12">
        <v>521500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398</v>
      </c>
      <c r="BB40" s="8">
        <v>119200</v>
      </c>
      <c r="BC40" s="8">
        <v>279</v>
      </c>
      <c r="BD40" s="8">
        <v>223500</v>
      </c>
      <c r="BE40" s="8">
        <v>1113</v>
      </c>
      <c r="BF40" s="8">
        <v>223500</v>
      </c>
      <c r="BG40" s="8">
        <v>2010</v>
      </c>
      <c r="BH40" s="8">
        <v>402300</v>
      </c>
      <c r="BI40" s="7">
        <f t="shared" si="7"/>
        <v>6403</v>
      </c>
      <c r="BJ40" s="7">
        <f t="shared" si="7"/>
        <v>1490000</v>
      </c>
      <c r="BK40" s="7">
        <f t="shared" si="8"/>
        <v>35375</v>
      </c>
      <c r="BL40" s="7">
        <f t="shared" si="8"/>
        <v>15490000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1798</v>
      </c>
      <c r="D42" s="8">
        <v>682000</v>
      </c>
      <c r="E42" s="8">
        <v>698</v>
      </c>
      <c r="F42" s="8">
        <v>558000</v>
      </c>
      <c r="G42" s="19">
        <f t="shared" si="0"/>
        <v>2496</v>
      </c>
      <c r="H42" s="19">
        <f t="shared" si="0"/>
        <v>1240000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2496</v>
      </c>
      <c r="N42" s="7">
        <f t="shared" si="1"/>
        <v>1240000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3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2499</v>
      </c>
      <c r="AN42" s="20">
        <f t="shared" si="5"/>
        <v>1240000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2499</v>
      </c>
      <c r="BL42" s="7">
        <f t="shared" si="8"/>
        <v>1240000</v>
      </c>
    </row>
    <row r="43" spans="1:64" ht="20.25" x14ac:dyDescent="0.4">
      <c r="A43" s="14">
        <v>37</v>
      </c>
      <c r="B43" s="15" t="s">
        <v>79</v>
      </c>
      <c r="C43" s="8">
        <v>8698</v>
      </c>
      <c r="D43" s="8">
        <v>3364350</v>
      </c>
      <c r="E43" s="8">
        <v>3441</v>
      </c>
      <c r="F43" s="8">
        <v>2752650</v>
      </c>
      <c r="G43" s="19">
        <f t="shared" si="0"/>
        <v>12139</v>
      </c>
      <c r="H43" s="19">
        <f t="shared" si="0"/>
        <v>6117000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12139</v>
      </c>
      <c r="N43" s="7">
        <f t="shared" si="1"/>
        <v>6117000</v>
      </c>
      <c r="O43" s="8">
        <v>531</v>
      </c>
      <c r="P43" s="8">
        <v>63750</v>
      </c>
      <c r="Q43" s="8">
        <v>127</v>
      </c>
      <c r="R43" s="8">
        <v>63750</v>
      </c>
      <c r="S43" s="8">
        <v>51</v>
      </c>
      <c r="T43" s="8">
        <v>51000</v>
      </c>
      <c r="U43" s="8">
        <v>18</v>
      </c>
      <c r="V43" s="8">
        <v>12750</v>
      </c>
      <c r="W43" s="8">
        <v>64</v>
      </c>
      <c r="X43" s="8">
        <v>63750</v>
      </c>
      <c r="Y43" s="7">
        <f t="shared" si="2"/>
        <v>791</v>
      </c>
      <c r="Z43" s="7">
        <f t="shared" si="3"/>
        <v>255000</v>
      </c>
      <c r="AA43" s="12">
        <v>0</v>
      </c>
      <c r="AB43" s="12">
        <v>0</v>
      </c>
      <c r="AC43" s="12">
        <v>40</v>
      </c>
      <c r="AD43" s="12">
        <v>48000</v>
      </c>
      <c r="AE43" s="12">
        <v>63</v>
      </c>
      <c r="AF43" s="12">
        <v>190000</v>
      </c>
      <c r="AG43" s="12">
        <v>18</v>
      </c>
      <c r="AH43" s="12">
        <v>35000</v>
      </c>
      <c r="AI43" s="12">
        <v>18</v>
      </c>
      <c r="AJ43" s="12">
        <v>35000</v>
      </c>
      <c r="AK43" s="12">
        <v>1108</v>
      </c>
      <c r="AL43" s="12">
        <v>320000</v>
      </c>
      <c r="AM43" s="20">
        <f t="shared" si="4"/>
        <v>14177</v>
      </c>
      <c r="AN43" s="20">
        <f t="shared" si="5"/>
        <v>7000000</v>
      </c>
      <c r="AO43" s="12">
        <v>125</v>
      </c>
      <c r="AP43" s="12">
        <v>25000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14177</v>
      </c>
      <c r="BL43" s="7">
        <f t="shared" si="8"/>
        <v>7000000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417</v>
      </c>
      <c r="P45" s="8">
        <v>50000</v>
      </c>
      <c r="Q45" s="8">
        <v>100</v>
      </c>
      <c r="R45" s="8">
        <v>50000</v>
      </c>
      <c r="S45" s="8">
        <v>40</v>
      </c>
      <c r="T45" s="8">
        <v>40000</v>
      </c>
      <c r="U45" s="8">
        <v>14</v>
      </c>
      <c r="V45" s="8">
        <v>10000</v>
      </c>
      <c r="W45" s="8">
        <v>50</v>
      </c>
      <c r="X45" s="8">
        <v>50000</v>
      </c>
      <c r="Y45" s="7">
        <f t="shared" si="2"/>
        <v>621</v>
      </c>
      <c r="Z45" s="7">
        <f t="shared" si="3"/>
        <v>200000</v>
      </c>
      <c r="AA45" s="12">
        <v>0</v>
      </c>
      <c r="AB45" s="12">
        <v>0</v>
      </c>
      <c r="AC45" s="12">
        <v>83</v>
      </c>
      <c r="AD45" s="12">
        <v>100000</v>
      </c>
      <c r="AE45" s="12">
        <v>83</v>
      </c>
      <c r="AF45" s="12">
        <v>250000</v>
      </c>
      <c r="AG45" s="12">
        <v>25</v>
      </c>
      <c r="AH45" s="12">
        <v>50000</v>
      </c>
      <c r="AI45" s="12">
        <v>25</v>
      </c>
      <c r="AJ45" s="12">
        <v>50000</v>
      </c>
      <c r="AK45" s="12">
        <v>2433</v>
      </c>
      <c r="AL45" s="12">
        <v>700000</v>
      </c>
      <c r="AM45" s="20">
        <f t="shared" si="4"/>
        <v>3270</v>
      </c>
      <c r="AN45" s="20">
        <f t="shared" si="5"/>
        <v>1350000</v>
      </c>
      <c r="AO45" s="12">
        <v>300</v>
      </c>
      <c r="AP45" s="12">
        <v>60000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3270</v>
      </c>
      <c r="BL45" s="7">
        <f t="shared" si="8"/>
        <v>1350000</v>
      </c>
    </row>
    <row r="46" spans="1:64" ht="26.25" customHeight="1" x14ac:dyDescent="0.4">
      <c r="A46" s="14">
        <v>40</v>
      </c>
      <c r="B46" s="15" t="s">
        <v>82</v>
      </c>
      <c r="C46" s="8">
        <v>99</v>
      </c>
      <c r="D46" s="8">
        <v>49500</v>
      </c>
      <c r="E46" s="8">
        <v>51</v>
      </c>
      <c r="F46" s="8">
        <v>40500</v>
      </c>
      <c r="G46" s="19">
        <f t="shared" si="0"/>
        <v>150</v>
      </c>
      <c r="H46" s="19">
        <f t="shared" si="0"/>
        <v>90000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150</v>
      </c>
      <c r="N46" s="7">
        <f t="shared" si="1"/>
        <v>90000</v>
      </c>
      <c r="O46" s="8">
        <v>31</v>
      </c>
      <c r="P46" s="8">
        <v>3750</v>
      </c>
      <c r="Q46" s="8">
        <v>8</v>
      </c>
      <c r="R46" s="8">
        <v>3750</v>
      </c>
      <c r="S46" s="8">
        <v>6</v>
      </c>
      <c r="T46" s="8">
        <v>3000</v>
      </c>
      <c r="U46" s="8">
        <v>6</v>
      </c>
      <c r="V46" s="8">
        <v>750</v>
      </c>
      <c r="W46" s="8">
        <v>35</v>
      </c>
      <c r="X46" s="8">
        <v>53750</v>
      </c>
      <c r="Y46" s="7">
        <f t="shared" si="2"/>
        <v>86</v>
      </c>
      <c r="Z46" s="7">
        <f t="shared" si="3"/>
        <v>65000</v>
      </c>
      <c r="AA46" s="12">
        <v>0</v>
      </c>
      <c r="AB46" s="12">
        <v>0</v>
      </c>
      <c r="AC46" s="12">
        <v>8</v>
      </c>
      <c r="AD46" s="12">
        <v>9000</v>
      </c>
      <c r="AE46" s="12">
        <v>14</v>
      </c>
      <c r="AF46" s="12">
        <v>43000</v>
      </c>
      <c r="AG46" s="12">
        <v>2</v>
      </c>
      <c r="AH46" s="12">
        <v>4000</v>
      </c>
      <c r="AI46" s="12">
        <v>3</v>
      </c>
      <c r="AJ46" s="12">
        <v>6000</v>
      </c>
      <c r="AK46" s="12">
        <v>272</v>
      </c>
      <c r="AL46" s="12">
        <v>81000</v>
      </c>
      <c r="AM46" s="20">
        <f t="shared" si="4"/>
        <v>535</v>
      </c>
      <c r="AN46" s="20">
        <f t="shared" si="5"/>
        <v>298000</v>
      </c>
      <c r="AO46" s="12">
        <v>36</v>
      </c>
      <c r="AP46" s="12">
        <v>7100</v>
      </c>
      <c r="AQ46" s="12">
        <v>144</v>
      </c>
      <c r="AR46" s="12">
        <v>28700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22</v>
      </c>
      <c r="BB46" s="8">
        <v>6560</v>
      </c>
      <c r="BC46" s="8">
        <v>15</v>
      </c>
      <c r="BD46" s="8">
        <v>12300</v>
      </c>
      <c r="BE46" s="8">
        <v>62</v>
      </c>
      <c r="BF46" s="8">
        <v>12300</v>
      </c>
      <c r="BG46" s="8">
        <v>111</v>
      </c>
      <c r="BH46" s="8">
        <v>22140</v>
      </c>
      <c r="BI46" s="7">
        <f t="shared" si="7"/>
        <v>354</v>
      </c>
      <c r="BJ46" s="7">
        <f t="shared" si="7"/>
        <v>82000</v>
      </c>
      <c r="BK46" s="7">
        <f t="shared" si="8"/>
        <v>889</v>
      </c>
      <c r="BL46" s="7">
        <f t="shared" si="8"/>
        <v>380000</v>
      </c>
    </row>
    <row r="47" spans="1:64" ht="24" customHeight="1" x14ac:dyDescent="0.4">
      <c r="A47" s="14">
        <v>41</v>
      </c>
      <c r="B47" s="15" t="s">
        <v>83</v>
      </c>
      <c r="C47" s="11">
        <v>74</v>
      </c>
      <c r="D47" s="11">
        <v>37950</v>
      </c>
      <c r="E47" s="11">
        <v>39</v>
      </c>
      <c r="F47" s="11">
        <v>31050</v>
      </c>
      <c r="G47" s="19">
        <f t="shared" si="0"/>
        <v>113</v>
      </c>
      <c r="H47" s="19">
        <f t="shared" si="0"/>
        <v>69000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113</v>
      </c>
      <c r="N47" s="7">
        <f t="shared" si="1"/>
        <v>69000</v>
      </c>
      <c r="O47" s="11">
        <v>38</v>
      </c>
      <c r="P47" s="11">
        <v>4500</v>
      </c>
      <c r="Q47" s="11">
        <v>9</v>
      </c>
      <c r="R47" s="11">
        <v>4500</v>
      </c>
      <c r="S47" s="11">
        <v>6</v>
      </c>
      <c r="T47" s="11">
        <v>3600</v>
      </c>
      <c r="U47" s="11">
        <v>6</v>
      </c>
      <c r="V47" s="11">
        <v>900</v>
      </c>
      <c r="W47" s="11">
        <v>40</v>
      </c>
      <c r="X47" s="11">
        <v>56957</v>
      </c>
      <c r="Y47" s="7">
        <f t="shared" si="2"/>
        <v>99</v>
      </c>
      <c r="Z47" s="7">
        <f t="shared" si="3"/>
        <v>70457</v>
      </c>
      <c r="AA47" s="12">
        <v>0</v>
      </c>
      <c r="AB47" s="12">
        <v>0</v>
      </c>
      <c r="AC47" s="12">
        <v>13</v>
      </c>
      <c r="AD47" s="12">
        <v>16000</v>
      </c>
      <c r="AE47" s="12">
        <v>20</v>
      </c>
      <c r="AF47" s="12">
        <v>60000</v>
      </c>
      <c r="AG47" s="12">
        <v>5</v>
      </c>
      <c r="AH47" s="12">
        <v>10000</v>
      </c>
      <c r="AI47" s="12">
        <v>6</v>
      </c>
      <c r="AJ47" s="12">
        <v>11000</v>
      </c>
      <c r="AK47" s="12">
        <v>340</v>
      </c>
      <c r="AL47" s="12">
        <v>98000</v>
      </c>
      <c r="AM47" s="20">
        <f t="shared" si="4"/>
        <v>596</v>
      </c>
      <c r="AN47" s="20">
        <f t="shared" si="5"/>
        <v>334457</v>
      </c>
      <c r="AO47" s="12">
        <v>39</v>
      </c>
      <c r="AP47" s="12">
        <v>7700</v>
      </c>
      <c r="AQ47" s="12">
        <v>117</v>
      </c>
      <c r="AR47" s="12">
        <v>23450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18</v>
      </c>
      <c r="BB47" s="11">
        <v>5360</v>
      </c>
      <c r="BC47" s="11">
        <v>13</v>
      </c>
      <c r="BD47" s="11">
        <v>10050</v>
      </c>
      <c r="BE47" s="11">
        <v>50</v>
      </c>
      <c r="BF47" s="11">
        <v>10050</v>
      </c>
      <c r="BG47" s="11">
        <v>90</v>
      </c>
      <c r="BH47" s="11">
        <v>18090</v>
      </c>
      <c r="BI47" s="7">
        <f t="shared" si="7"/>
        <v>288</v>
      </c>
      <c r="BJ47" s="7">
        <f t="shared" si="7"/>
        <v>67000</v>
      </c>
      <c r="BK47" s="7">
        <f t="shared" si="8"/>
        <v>884</v>
      </c>
      <c r="BL47" s="7">
        <f t="shared" si="8"/>
        <v>401457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>SUM(O48+Q48+S48+U48+W48)</f>
        <v>0</v>
      </c>
      <c r="Z48" s="7">
        <f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>SUM(M48,Y48,AA48,AC48,AE48,AG48,AI48,AK48)</f>
        <v>0</v>
      </c>
      <c r="AN48" s="20">
        <f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0" si="9">SUM(C49,E49)</f>
        <v>0</v>
      </c>
      <c r="H49" s="19">
        <f t="shared" ref="H49:H50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0" si="11">SUM(G49,I49,K49)</f>
        <v>0</v>
      </c>
      <c r="N49" s="7">
        <f t="shared" ref="N49:N50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0" si="13">SUM(O49+Q49+S49+U49+W49)</f>
        <v>0</v>
      </c>
      <c r="Z49" s="7">
        <f t="shared" ref="Z49:Z50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0" si="15">SUM(M49,Y49,AA49,AC49,AE49,AG49,AI49,AK49)</f>
        <v>0</v>
      </c>
      <c r="AN49" s="20">
        <f t="shared" ref="AN49:AN50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0" si="17">SUM(AS49+AU49+AW49)</f>
        <v>0</v>
      </c>
      <c r="AZ49" s="7">
        <f t="shared" ref="AZ49:AZ50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0" si="19">SUM(AQ49,AY49,BA49,BC49,BE49,BG49)</f>
        <v>0</v>
      </c>
      <c r="BJ49" s="7">
        <f t="shared" ref="BJ49:BJ50" si="20">SUM(AR49,AZ49,BB49,BD49,BF49,BH49)</f>
        <v>0</v>
      </c>
      <c r="BK49" s="7">
        <f t="shared" ref="BK49:BK50" si="21">SUM(AM49,BI49)</f>
        <v>0</v>
      </c>
      <c r="BL49" s="7">
        <f t="shared" ref="BL49:BL50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46800</v>
      </c>
      <c r="D53" s="13">
        <f>SUM(D7:D52)</f>
        <v>17314000</v>
      </c>
      <c r="E53" s="13">
        <f>SUM(E7:E52)</f>
        <v>16543</v>
      </c>
      <c r="F53" s="13">
        <f>SUM(F7:F52)</f>
        <v>13231350</v>
      </c>
      <c r="G53" s="19">
        <f t="shared" si="0"/>
        <v>63343</v>
      </c>
      <c r="H53" s="19">
        <f t="shared" si="0"/>
        <v>30545350</v>
      </c>
      <c r="I53" s="13">
        <f>SUM(I7:I52)</f>
        <v>0</v>
      </c>
      <c r="J53" s="13">
        <f>SUM(J7:J52)</f>
        <v>0</v>
      </c>
      <c r="K53" s="13">
        <f>SUM(K7:K52)</f>
        <v>626</v>
      </c>
      <c r="L53" s="13">
        <f>SUM(L7:L52)</f>
        <v>934650</v>
      </c>
      <c r="M53" s="7">
        <f t="shared" si="1"/>
        <v>63969</v>
      </c>
      <c r="N53" s="7">
        <f t="shared" si="1"/>
        <v>31480000</v>
      </c>
      <c r="O53" s="13">
        <f t="shared" ref="O53:X53" si="23">SUM(O7:O52)</f>
        <v>26812</v>
      </c>
      <c r="P53" s="13">
        <f t="shared" si="23"/>
        <v>3217500</v>
      </c>
      <c r="Q53" s="13">
        <f t="shared" si="23"/>
        <v>6435</v>
      </c>
      <c r="R53" s="13">
        <f t="shared" si="23"/>
        <v>3217500</v>
      </c>
      <c r="S53" s="13">
        <f t="shared" si="23"/>
        <v>2583</v>
      </c>
      <c r="T53" s="13">
        <f t="shared" si="23"/>
        <v>2574000</v>
      </c>
      <c r="U53" s="13">
        <f t="shared" si="23"/>
        <v>996</v>
      </c>
      <c r="V53" s="13">
        <f t="shared" si="23"/>
        <v>643500</v>
      </c>
      <c r="W53" s="13">
        <f t="shared" si="23"/>
        <v>7400</v>
      </c>
      <c r="X53" s="13">
        <f t="shared" si="23"/>
        <v>28244827</v>
      </c>
      <c r="Y53" s="7">
        <f t="shared" si="2"/>
        <v>44226</v>
      </c>
      <c r="Z53" s="7">
        <f t="shared" si="3"/>
        <v>37897327</v>
      </c>
      <c r="AA53" s="13">
        <f t="shared" ref="AA53:AL53" si="24">SUM(AA7:AA52)</f>
        <v>737</v>
      </c>
      <c r="AB53" s="13">
        <f t="shared" si="24"/>
        <v>182000</v>
      </c>
      <c r="AC53" s="13">
        <f t="shared" si="24"/>
        <v>3648</v>
      </c>
      <c r="AD53" s="13">
        <f t="shared" si="24"/>
        <v>4378000</v>
      </c>
      <c r="AE53" s="13">
        <f t="shared" si="24"/>
        <v>9523</v>
      </c>
      <c r="AF53" s="13">
        <f t="shared" si="24"/>
        <v>28570000</v>
      </c>
      <c r="AG53" s="13">
        <f t="shared" si="24"/>
        <v>2350</v>
      </c>
      <c r="AH53" s="13">
        <f t="shared" si="24"/>
        <v>4700000</v>
      </c>
      <c r="AI53" s="13">
        <f t="shared" si="24"/>
        <v>2317</v>
      </c>
      <c r="AJ53" s="13">
        <f t="shared" si="24"/>
        <v>4635000</v>
      </c>
      <c r="AK53" s="13">
        <f t="shared" si="24"/>
        <v>122945</v>
      </c>
      <c r="AL53" s="13">
        <f t="shared" si="24"/>
        <v>37255000</v>
      </c>
      <c r="AM53" s="20">
        <f t="shared" si="4"/>
        <v>249715</v>
      </c>
      <c r="AN53" s="20">
        <f t="shared" si="4"/>
        <v>149097327</v>
      </c>
      <c r="AO53" s="13">
        <f t="shared" ref="AO53:AX53" si="25">SUM(AO7:AO52)</f>
        <v>13960</v>
      </c>
      <c r="AP53" s="13">
        <f t="shared" si="25"/>
        <v>2792000</v>
      </c>
      <c r="AQ53" s="13">
        <f t="shared" si="25"/>
        <v>37846</v>
      </c>
      <c r="AR53" s="13">
        <f t="shared" si="25"/>
        <v>10076500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7677</v>
      </c>
      <c r="BB53" s="13">
        <f t="shared" si="26"/>
        <v>2303200</v>
      </c>
      <c r="BC53" s="13">
        <f t="shared" si="26"/>
        <v>5399</v>
      </c>
      <c r="BD53" s="13">
        <f t="shared" si="26"/>
        <v>4318500</v>
      </c>
      <c r="BE53" s="13">
        <f t="shared" si="26"/>
        <v>21592</v>
      </c>
      <c r="BF53" s="13">
        <f t="shared" si="26"/>
        <v>4318500</v>
      </c>
      <c r="BG53" s="13">
        <f t="shared" si="26"/>
        <v>30946</v>
      </c>
      <c r="BH53" s="13">
        <f t="shared" si="26"/>
        <v>7773300</v>
      </c>
      <c r="BI53" s="7">
        <f t="shared" si="7"/>
        <v>103460</v>
      </c>
      <c r="BJ53" s="7">
        <f t="shared" si="7"/>
        <v>28790000</v>
      </c>
      <c r="BK53" s="7">
        <f t="shared" si="8"/>
        <v>353175</v>
      </c>
      <c r="BL53" s="7">
        <f t="shared" si="8"/>
        <v>177887327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7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.5703125" style="1" customWidth="1"/>
    <col min="5" max="5" width="10.140625" style="1" customWidth="1"/>
    <col min="6" max="6" width="14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3" style="1" customWidth="1"/>
    <col min="23" max="23" width="9.140625" style="1" customWidth="1"/>
    <col min="24" max="24" width="12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0.5703125" style="1" customWidth="1"/>
    <col min="31" max="31" width="9.28515625" style="1" customWidth="1"/>
    <col min="32" max="32" width="11" style="1" customWidth="1"/>
    <col min="33" max="33" width="10" style="1" bestFit="1" customWidth="1"/>
    <col min="34" max="34" width="14.140625" style="1" customWidth="1"/>
    <col min="35" max="35" width="10" style="1" bestFit="1" customWidth="1"/>
    <col min="36" max="36" width="13.5703125" style="1" customWidth="1"/>
    <col min="37" max="37" width="10" style="1" bestFit="1" customWidth="1"/>
    <col min="38" max="38" width="11.7109375" style="1" customWidth="1"/>
    <col min="39" max="39" width="10" style="1" bestFit="1" customWidth="1"/>
    <col min="40" max="40" width="15.285156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49" width="9.28515625" style="1" hidden="1" customWidth="1"/>
    <col min="50" max="50" width="12.7109375" style="1" hidden="1" customWidth="1"/>
    <col min="51" max="52" width="9.28515625" style="1" hidden="1" customWidth="1"/>
    <col min="53" max="55" width="9.140625" style="1" customWidth="1"/>
    <col min="56" max="56" width="11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1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109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57899</v>
      </c>
      <c r="D7" s="8">
        <v>2193193</v>
      </c>
      <c r="E7" s="8">
        <v>1341</v>
      </c>
      <c r="F7" s="8">
        <v>2273959</v>
      </c>
      <c r="G7" s="19">
        <f>SUM(C7,E7)</f>
        <v>59240</v>
      </c>
      <c r="H7" s="19">
        <f>SUM(D7,F7)</f>
        <v>4467152</v>
      </c>
      <c r="I7" s="8">
        <v>336</v>
      </c>
      <c r="J7" s="8">
        <v>21490</v>
      </c>
      <c r="K7" s="8">
        <v>334</v>
      </c>
      <c r="L7" s="8">
        <v>22969</v>
      </c>
      <c r="M7" s="7">
        <f>SUM(G7,I7,K7)</f>
        <v>59910</v>
      </c>
      <c r="N7" s="7">
        <f>SUM(H7,J7,L7)</f>
        <v>4511611</v>
      </c>
      <c r="O7" s="8">
        <v>91</v>
      </c>
      <c r="P7" s="8">
        <v>277901</v>
      </c>
      <c r="Q7" s="8">
        <v>55</v>
      </c>
      <c r="R7" s="8">
        <v>277901</v>
      </c>
      <c r="S7" s="8">
        <v>254</v>
      </c>
      <c r="T7" s="8">
        <v>185267</v>
      </c>
      <c r="U7" s="8">
        <v>128</v>
      </c>
      <c r="V7" s="8">
        <v>92633</v>
      </c>
      <c r="W7" s="8">
        <v>313</v>
      </c>
      <c r="X7" s="8">
        <v>268898</v>
      </c>
      <c r="Y7" s="7">
        <f>SUM(O7+Q7+S7+U7+W7)</f>
        <v>841</v>
      </c>
      <c r="Z7" s="7">
        <f>SUM(P7+R7+T7+V7+X7)</f>
        <v>1102600</v>
      </c>
      <c r="AA7" s="12">
        <v>0</v>
      </c>
      <c r="AB7" s="12">
        <v>0</v>
      </c>
      <c r="AC7" s="12">
        <v>92</v>
      </c>
      <c r="AD7" s="12">
        <v>95938</v>
      </c>
      <c r="AE7" s="12">
        <v>246</v>
      </c>
      <c r="AF7" s="12">
        <v>675337</v>
      </c>
      <c r="AG7" s="12">
        <v>12</v>
      </c>
      <c r="AH7" s="12">
        <v>11002</v>
      </c>
      <c r="AI7" s="12">
        <v>18</v>
      </c>
      <c r="AJ7" s="12">
        <v>11002</v>
      </c>
      <c r="AK7" s="12">
        <v>62</v>
      </c>
      <c r="AL7" s="12">
        <v>784675</v>
      </c>
      <c r="AM7" s="20">
        <f>SUM(M7,Y7,AA7,AC7,AE7,AG7,AI7,AK7)</f>
        <v>61181</v>
      </c>
      <c r="AN7" s="20">
        <f>SUM(N7,Z7,AB7,AD7,AF7,AH7,AJ7,AL7)</f>
        <v>7192165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5</v>
      </c>
      <c r="BB7" s="8">
        <v>10000</v>
      </c>
      <c r="BC7" s="8">
        <v>20</v>
      </c>
      <c r="BD7" s="8">
        <v>18377.667750000001</v>
      </c>
      <c r="BE7" s="8">
        <v>110</v>
      </c>
      <c r="BF7" s="8">
        <v>43500</v>
      </c>
      <c r="BG7" s="8">
        <v>105</v>
      </c>
      <c r="BH7" s="8">
        <v>300000</v>
      </c>
      <c r="BI7" s="7">
        <f>SUM(AQ7,AY7,BA7,BC7,BE7,BG7)</f>
        <v>240</v>
      </c>
      <c r="BJ7" s="7">
        <f>SUM(AR7,AZ7,BB7,BD7,BF7,BH7)</f>
        <v>371877.66775000002</v>
      </c>
      <c r="BK7" s="7">
        <f>SUM(AM7,BI7)</f>
        <v>61421</v>
      </c>
      <c r="BL7" s="7">
        <f>SUM(AN7,BJ7)</f>
        <v>7564042.66775</v>
      </c>
    </row>
    <row r="8" spans="1:64" ht="20.25" x14ac:dyDescent="0.4">
      <c r="A8" s="14">
        <v>2</v>
      </c>
      <c r="B8" s="15" t="s">
        <v>44</v>
      </c>
      <c r="C8" s="8">
        <v>9645</v>
      </c>
      <c r="D8" s="8">
        <v>7414410</v>
      </c>
      <c r="E8" s="8">
        <v>874</v>
      </c>
      <c r="F8" s="8">
        <v>924284</v>
      </c>
      <c r="G8" s="19">
        <f t="shared" ref="G8:H53" si="0">SUM(C8,E8)</f>
        <v>10519</v>
      </c>
      <c r="H8" s="19">
        <f t="shared" si="0"/>
        <v>8338694</v>
      </c>
      <c r="I8" s="8">
        <v>428</v>
      </c>
      <c r="J8" s="8">
        <v>862531</v>
      </c>
      <c r="K8" s="8">
        <v>302</v>
      </c>
      <c r="L8" s="8">
        <v>9336</v>
      </c>
      <c r="M8" s="7">
        <f t="shared" ref="M8:N53" si="1">SUM(G8,I8,K8)</f>
        <v>11249</v>
      </c>
      <c r="N8" s="7">
        <f t="shared" si="1"/>
        <v>9210561</v>
      </c>
      <c r="O8" s="8">
        <v>281</v>
      </c>
      <c r="P8" s="8">
        <v>757129</v>
      </c>
      <c r="Q8" s="8">
        <v>281</v>
      </c>
      <c r="R8" s="8">
        <v>757129</v>
      </c>
      <c r="S8" s="8">
        <v>195</v>
      </c>
      <c r="T8" s="8">
        <v>504752</v>
      </c>
      <c r="U8" s="8">
        <v>53</v>
      </c>
      <c r="V8" s="8">
        <v>252376</v>
      </c>
      <c r="W8" s="8">
        <v>360</v>
      </c>
      <c r="X8" s="8">
        <v>740665</v>
      </c>
      <c r="Y8" s="7">
        <f t="shared" ref="Y8:Y53" si="2">SUM(O8+Q8+S8+U8+W8)</f>
        <v>1170</v>
      </c>
      <c r="Z8" s="7">
        <f t="shared" ref="Z8:Z53" si="3">SUM(P8+R8+T8+V8+X8)</f>
        <v>3012051</v>
      </c>
      <c r="AA8" s="12">
        <v>0</v>
      </c>
      <c r="AB8" s="12">
        <v>0</v>
      </c>
      <c r="AC8" s="12">
        <v>104</v>
      </c>
      <c r="AD8" s="12">
        <v>214649</v>
      </c>
      <c r="AE8" s="12">
        <v>230</v>
      </c>
      <c r="AF8" s="12">
        <v>1091620</v>
      </c>
      <c r="AG8" s="12">
        <v>17</v>
      </c>
      <c r="AH8" s="12">
        <v>90651</v>
      </c>
      <c r="AI8" s="12">
        <v>25</v>
      </c>
      <c r="AJ8" s="12">
        <v>90651</v>
      </c>
      <c r="AK8" s="12">
        <v>156</v>
      </c>
      <c r="AL8" s="12">
        <v>1423037</v>
      </c>
      <c r="AM8" s="20">
        <f t="shared" ref="AM8:AN53" si="4">SUM(M8,Y8,AA8,AC8,AE8,AG8,AI8,AK8)</f>
        <v>12951</v>
      </c>
      <c r="AN8" s="20">
        <f t="shared" ref="AN8:AN52" si="5">SUM(N8+Z8+AB8+AD8+AF8+AH8+AJ8+AL8)</f>
        <v>15133220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2</v>
      </c>
      <c r="BB8" s="8">
        <v>5500</v>
      </c>
      <c r="BC8" s="8">
        <v>20</v>
      </c>
      <c r="BD8" s="8">
        <v>43352.447</v>
      </c>
      <c r="BE8" s="8">
        <v>80</v>
      </c>
      <c r="BF8" s="8">
        <v>79400</v>
      </c>
      <c r="BG8" s="8">
        <v>63</v>
      </c>
      <c r="BH8" s="8">
        <v>350000</v>
      </c>
      <c r="BI8" s="7">
        <f t="shared" ref="BI8:BJ53" si="7">SUM(AQ8,AY8,BA8,BC8,BE8,BG8)</f>
        <v>165</v>
      </c>
      <c r="BJ8" s="7">
        <f t="shared" si="7"/>
        <v>478252.44699999999</v>
      </c>
      <c r="BK8" s="7">
        <f t="shared" ref="BK8:BL53" si="8">SUM(AM8,BI8)</f>
        <v>13116</v>
      </c>
      <c r="BL8" s="7">
        <f t="shared" si="8"/>
        <v>15611472.447000001</v>
      </c>
    </row>
    <row r="9" spans="1:64" ht="20.25" x14ac:dyDescent="0.4">
      <c r="A9" s="14">
        <v>3</v>
      </c>
      <c r="B9" s="15" t="s">
        <v>45</v>
      </c>
      <c r="C9" s="8">
        <v>5042</v>
      </c>
      <c r="D9" s="8">
        <v>1389902</v>
      </c>
      <c r="E9" s="8">
        <v>312</v>
      </c>
      <c r="F9" s="8">
        <v>303344</v>
      </c>
      <c r="G9" s="19">
        <f t="shared" si="0"/>
        <v>5354</v>
      </c>
      <c r="H9" s="19">
        <f t="shared" si="0"/>
        <v>1693246</v>
      </c>
      <c r="I9" s="8">
        <v>31</v>
      </c>
      <c r="J9" s="8">
        <v>11006</v>
      </c>
      <c r="K9" s="8">
        <v>221</v>
      </c>
      <c r="L9" s="8">
        <v>3064</v>
      </c>
      <c r="M9" s="7">
        <f t="shared" si="1"/>
        <v>5606</v>
      </c>
      <c r="N9" s="7">
        <f t="shared" si="1"/>
        <v>1707316</v>
      </c>
      <c r="O9" s="8">
        <v>88</v>
      </c>
      <c r="P9" s="8">
        <v>218967</v>
      </c>
      <c r="Q9" s="8">
        <v>88</v>
      </c>
      <c r="R9" s="8">
        <v>218967</v>
      </c>
      <c r="S9" s="8">
        <v>91</v>
      </c>
      <c r="T9" s="8">
        <v>145978</v>
      </c>
      <c r="U9" s="8">
        <v>77</v>
      </c>
      <c r="V9" s="8">
        <v>72989</v>
      </c>
      <c r="W9" s="8">
        <v>105</v>
      </c>
      <c r="X9" s="8">
        <v>195984</v>
      </c>
      <c r="Y9" s="7">
        <f t="shared" si="2"/>
        <v>449</v>
      </c>
      <c r="Z9" s="7">
        <f t="shared" si="3"/>
        <v>852885</v>
      </c>
      <c r="AA9" s="12">
        <v>0</v>
      </c>
      <c r="AB9" s="12">
        <v>0</v>
      </c>
      <c r="AC9" s="12">
        <v>54</v>
      </c>
      <c r="AD9" s="12">
        <v>58725</v>
      </c>
      <c r="AE9" s="12">
        <v>85</v>
      </c>
      <c r="AF9" s="12">
        <v>360140</v>
      </c>
      <c r="AG9" s="12">
        <v>7</v>
      </c>
      <c r="AH9" s="12">
        <v>39701</v>
      </c>
      <c r="AI9" s="12">
        <v>55</v>
      </c>
      <c r="AJ9" s="12">
        <v>39701</v>
      </c>
      <c r="AK9" s="12">
        <v>61</v>
      </c>
      <c r="AL9" s="12">
        <v>185273</v>
      </c>
      <c r="AM9" s="20">
        <f t="shared" si="4"/>
        <v>6317</v>
      </c>
      <c r="AN9" s="20">
        <f t="shared" si="5"/>
        <v>3243741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3</v>
      </c>
      <c r="BB9" s="8">
        <v>7500</v>
      </c>
      <c r="BC9" s="8">
        <v>10</v>
      </c>
      <c r="BD9" s="8">
        <v>9424.4449999999997</v>
      </c>
      <c r="BE9" s="8">
        <v>40</v>
      </c>
      <c r="BF9" s="8">
        <v>14200</v>
      </c>
      <c r="BG9" s="8">
        <v>87</v>
      </c>
      <c r="BH9" s="8">
        <v>130000</v>
      </c>
      <c r="BI9" s="7">
        <f t="shared" si="7"/>
        <v>140</v>
      </c>
      <c r="BJ9" s="7">
        <f t="shared" si="7"/>
        <v>161124.44500000001</v>
      </c>
      <c r="BK9" s="7">
        <f t="shared" si="8"/>
        <v>6457</v>
      </c>
      <c r="BL9" s="7">
        <f t="shared" si="8"/>
        <v>3404865.4449999998</v>
      </c>
    </row>
    <row r="10" spans="1:64" ht="20.25" x14ac:dyDescent="0.4">
      <c r="A10" s="14">
        <v>4</v>
      </c>
      <c r="B10" s="15" t="s">
        <v>46</v>
      </c>
      <c r="C10" s="9">
        <v>1992</v>
      </c>
      <c r="D10" s="9">
        <v>322516</v>
      </c>
      <c r="E10" s="9">
        <v>171</v>
      </c>
      <c r="F10" s="9">
        <v>131169</v>
      </c>
      <c r="G10" s="19">
        <f t="shared" si="0"/>
        <v>2163</v>
      </c>
      <c r="H10" s="19">
        <f t="shared" si="0"/>
        <v>453685</v>
      </c>
      <c r="I10" s="9">
        <v>26</v>
      </c>
      <c r="J10" s="9">
        <v>5242</v>
      </c>
      <c r="K10" s="9">
        <v>42</v>
      </c>
      <c r="L10" s="9">
        <v>1325</v>
      </c>
      <c r="M10" s="7">
        <f t="shared" si="1"/>
        <v>2231</v>
      </c>
      <c r="N10" s="7">
        <f t="shared" si="1"/>
        <v>460252</v>
      </c>
      <c r="O10" s="9">
        <v>132</v>
      </c>
      <c r="P10" s="9">
        <v>95259</v>
      </c>
      <c r="Q10" s="9">
        <v>132</v>
      </c>
      <c r="R10" s="9">
        <v>95259</v>
      </c>
      <c r="S10" s="9">
        <v>70</v>
      </c>
      <c r="T10" s="9">
        <v>63505</v>
      </c>
      <c r="U10" s="9">
        <v>63</v>
      </c>
      <c r="V10" s="9">
        <v>31753</v>
      </c>
      <c r="W10" s="9">
        <v>70</v>
      </c>
      <c r="X10" s="9">
        <v>81830</v>
      </c>
      <c r="Y10" s="7">
        <f t="shared" si="2"/>
        <v>467</v>
      </c>
      <c r="Z10" s="7">
        <f t="shared" si="3"/>
        <v>367606</v>
      </c>
      <c r="AA10" s="12">
        <v>0</v>
      </c>
      <c r="AB10" s="12">
        <v>0</v>
      </c>
      <c r="AC10" s="12">
        <v>18</v>
      </c>
      <c r="AD10" s="12">
        <v>27444</v>
      </c>
      <c r="AE10" s="12">
        <v>48</v>
      </c>
      <c r="AF10" s="12">
        <v>120528</v>
      </c>
      <c r="AG10" s="12">
        <v>8</v>
      </c>
      <c r="AH10" s="12">
        <v>17691</v>
      </c>
      <c r="AI10" s="12">
        <v>27</v>
      </c>
      <c r="AJ10" s="12">
        <v>17691</v>
      </c>
      <c r="AK10" s="12">
        <v>62</v>
      </c>
      <c r="AL10" s="12">
        <v>82560</v>
      </c>
      <c r="AM10" s="20">
        <f t="shared" si="4"/>
        <v>2861</v>
      </c>
      <c r="AN10" s="20">
        <f t="shared" si="5"/>
        <v>1093772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2</v>
      </c>
      <c r="BB10" s="9">
        <v>5000</v>
      </c>
      <c r="BC10" s="9">
        <v>10</v>
      </c>
      <c r="BD10" s="9">
        <v>9424.4449999999997</v>
      </c>
      <c r="BE10" s="9">
        <v>20</v>
      </c>
      <c r="BF10" s="9">
        <v>2000</v>
      </c>
      <c r="BG10" s="9">
        <v>50</v>
      </c>
      <c r="BH10" s="9">
        <v>10000</v>
      </c>
      <c r="BI10" s="7">
        <f t="shared" si="7"/>
        <v>82</v>
      </c>
      <c r="BJ10" s="7">
        <f t="shared" si="7"/>
        <v>26424.445</v>
      </c>
      <c r="BK10" s="7">
        <f t="shared" si="8"/>
        <v>2943</v>
      </c>
      <c r="BL10" s="7">
        <f t="shared" si="8"/>
        <v>1120196.4450000001</v>
      </c>
    </row>
    <row r="11" spans="1:64" ht="20.25" x14ac:dyDescent="0.4">
      <c r="A11" s="14">
        <v>5</v>
      </c>
      <c r="B11" s="15" t="s">
        <v>47</v>
      </c>
      <c r="C11" s="8">
        <v>105</v>
      </c>
      <c r="D11" s="8">
        <v>20966</v>
      </c>
      <c r="E11" s="8">
        <v>10</v>
      </c>
      <c r="F11" s="8">
        <v>4732</v>
      </c>
      <c r="G11" s="19">
        <f t="shared" si="0"/>
        <v>115</v>
      </c>
      <c r="H11" s="19">
        <f t="shared" si="0"/>
        <v>25698</v>
      </c>
      <c r="I11" s="8">
        <v>0</v>
      </c>
      <c r="J11" s="8">
        <v>0</v>
      </c>
      <c r="K11" s="8">
        <v>15</v>
      </c>
      <c r="L11" s="8">
        <v>48</v>
      </c>
      <c r="M11" s="7">
        <f t="shared" si="1"/>
        <v>130</v>
      </c>
      <c r="N11" s="7">
        <f t="shared" si="1"/>
        <v>25746</v>
      </c>
      <c r="O11" s="8">
        <v>11</v>
      </c>
      <c r="P11" s="8">
        <v>6713</v>
      </c>
      <c r="Q11" s="8">
        <v>11</v>
      </c>
      <c r="R11" s="8">
        <v>6713</v>
      </c>
      <c r="S11" s="8">
        <v>11</v>
      </c>
      <c r="T11" s="8">
        <v>4476</v>
      </c>
      <c r="U11" s="8">
        <v>11</v>
      </c>
      <c r="V11" s="8">
        <v>2238</v>
      </c>
      <c r="W11" s="8">
        <v>25</v>
      </c>
      <c r="X11" s="8">
        <v>5767</v>
      </c>
      <c r="Y11" s="7">
        <f t="shared" si="2"/>
        <v>69</v>
      </c>
      <c r="Z11" s="7">
        <f t="shared" si="3"/>
        <v>25907</v>
      </c>
      <c r="AA11" s="12">
        <v>0</v>
      </c>
      <c r="AB11" s="12">
        <v>0</v>
      </c>
      <c r="AC11" s="12">
        <v>8</v>
      </c>
      <c r="AD11" s="12">
        <v>2447</v>
      </c>
      <c r="AE11" s="12">
        <v>10</v>
      </c>
      <c r="AF11" s="12">
        <v>3821</v>
      </c>
      <c r="AG11" s="12">
        <v>1</v>
      </c>
      <c r="AH11" s="12">
        <v>750</v>
      </c>
      <c r="AI11" s="12">
        <v>10</v>
      </c>
      <c r="AJ11" s="12">
        <v>750</v>
      </c>
      <c r="AK11" s="12">
        <v>15</v>
      </c>
      <c r="AL11" s="12">
        <v>3500</v>
      </c>
      <c r="AM11" s="20">
        <f t="shared" si="4"/>
        <v>243</v>
      </c>
      <c r="AN11" s="20">
        <f t="shared" si="5"/>
        <v>62921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7">
        <f t="shared" si="7"/>
        <v>0</v>
      </c>
      <c r="BJ11" s="7">
        <f t="shared" si="7"/>
        <v>0</v>
      </c>
      <c r="BK11" s="7">
        <f t="shared" si="8"/>
        <v>243</v>
      </c>
      <c r="BL11" s="7">
        <f t="shared" si="8"/>
        <v>62921</v>
      </c>
    </row>
    <row r="12" spans="1:64" ht="20.25" x14ac:dyDescent="0.4">
      <c r="A12" s="14">
        <v>6</v>
      </c>
      <c r="B12" s="15" t="s">
        <v>48</v>
      </c>
      <c r="C12" s="8">
        <v>105</v>
      </c>
      <c r="D12" s="8">
        <v>10200</v>
      </c>
      <c r="E12" s="8">
        <v>40</v>
      </c>
      <c r="F12" s="8">
        <v>7524</v>
      </c>
      <c r="G12" s="19">
        <f t="shared" si="0"/>
        <v>145</v>
      </c>
      <c r="H12" s="19">
        <f t="shared" si="0"/>
        <v>17724</v>
      </c>
      <c r="I12" s="8">
        <v>0</v>
      </c>
      <c r="J12" s="8">
        <v>0</v>
      </c>
      <c r="K12" s="8">
        <v>15</v>
      </c>
      <c r="L12" s="8">
        <v>76</v>
      </c>
      <c r="M12" s="7">
        <f t="shared" si="1"/>
        <v>160</v>
      </c>
      <c r="N12" s="7">
        <f t="shared" si="1"/>
        <v>17800</v>
      </c>
      <c r="O12" s="8">
        <v>11</v>
      </c>
      <c r="P12" s="8">
        <v>1440</v>
      </c>
      <c r="Q12" s="8">
        <v>11</v>
      </c>
      <c r="R12" s="8">
        <v>1440</v>
      </c>
      <c r="S12" s="8">
        <v>9</v>
      </c>
      <c r="T12" s="8">
        <v>960</v>
      </c>
      <c r="U12" s="8">
        <v>4</v>
      </c>
      <c r="V12" s="8">
        <v>480</v>
      </c>
      <c r="W12" s="8">
        <v>20</v>
      </c>
      <c r="X12" s="8">
        <v>1237</v>
      </c>
      <c r="Y12" s="7">
        <f t="shared" si="2"/>
        <v>55</v>
      </c>
      <c r="Z12" s="7">
        <f t="shared" si="3"/>
        <v>5557</v>
      </c>
      <c r="AA12" s="12">
        <v>0</v>
      </c>
      <c r="AB12" s="12">
        <v>0</v>
      </c>
      <c r="AC12" s="12">
        <v>5</v>
      </c>
      <c r="AD12" s="12">
        <v>3200</v>
      </c>
      <c r="AE12" s="12">
        <v>25</v>
      </c>
      <c r="AF12" s="12">
        <v>18100</v>
      </c>
      <c r="AG12" s="12">
        <v>1</v>
      </c>
      <c r="AH12" s="12">
        <v>9735</v>
      </c>
      <c r="AI12" s="12">
        <v>28</v>
      </c>
      <c r="AJ12" s="12">
        <v>9735</v>
      </c>
      <c r="AK12" s="12">
        <v>27</v>
      </c>
      <c r="AL12" s="12">
        <v>45430</v>
      </c>
      <c r="AM12" s="20">
        <f t="shared" si="4"/>
        <v>301</v>
      </c>
      <c r="AN12" s="20">
        <f t="shared" si="5"/>
        <v>109557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301</v>
      </c>
      <c r="BL12" s="7">
        <f t="shared" si="8"/>
        <v>109557</v>
      </c>
    </row>
    <row r="13" spans="1:64" ht="20.25" x14ac:dyDescent="0.4">
      <c r="A13" s="14">
        <v>7</v>
      </c>
      <c r="B13" s="15" t="s">
        <v>49</v>
      </c>
      <c r="C13" s="8">
        <v>52</v>
      </c>
      <c r="D13" s="8">
        <v>278211</v>
      </c>
      <c r="E13" s="8">
        <v>17</v>
      </c>
      <c r="F13" s="8">
        <v>224168</v>
      </c>
      <c r="G13" s="19">
        <f t="shared" si="0"/>
        <v>69</v>
      </c>
      <c r="H13" s="19">
        <f t="shared" si="0"/>
        <v>502379</v>
      </c>
      <c r="I13" s="8">
        <v>0</v>
      </c>
      <c r="J13" s="8">
        <v>0</v>
      </c>
      <c r="K13" s="8">
        <v>42</v>
      </c>
      <c r="L13" s="8">
        <v>2264</v>
      </c>
      <c r="M13" s="7">
        <f t="shared" si="1"/>
        <v>111</v>
      </c>
      <c r="N13" s="7">
        <f t="shared" si="1"/>
        <v>504643</v>
      </c>
      <c r="O13" s="8">
        <v>11</v>
      </c>
      <c r="P13" s="8">
        <v>8349</v>
      </c>
      <c r="Q13" s="8">
        <v>11</v>
      </c>
      <c r="R13" s="8">
        <v>8349</v>
      </c>
      <c r="S13" s="8">
        <v>11</v>
      </c>
      <c r="T13" s="8">
        <v>5566</v>
      </c>
      <c r="U13" s="8">
        <v>11</v>
      </c>
      <c r="V13" s="8">
        <v>2783</v>
      </c>
      <c r="W13" s="8">
        <v>21</v>
      </c>
      <c r="X13" s="8">
        <v>7172</v>
      </c>
      <c r="Y13" s="7">
        <f t="shared" si="2"/>
        <v>65</v>
      </c>
      <c r="Z13" s="7">
        <f t="shared" si="3"/>
        <v>32219</v>
      </c>
      <c r="AA13" s="12">
        <v>0</v>
      </c>
      <c r="AB13" s="12">
        <v>0</v>
      </c>
      <c r="AC13" s="12">
        <v>5</v>
      </c>
      <c r="AD13" s="12">
        <v>10789</v>
      </c>
      <c r="AE13" s="12">
        <v>25</v>
      </c>
      <c r="AF13" s="12">
        <v>50571</v>
      </c>
      <c r="AG13" s="12">
        <v>1</v>
      </c>
      <c r="AH13" s="12">
        <v>3000</v>
      </c>
      <c r="AI13" s="12">
        <v>30</v>
      </c>
      <c r="AJ13" s="12">
        <v>3000</v>
      </c>
      <c r="AK13" s="12">
        <v>28</v>
      </c>
      <c r="AL13" s="12">
        <v>14000</v>
      </c>
      <c r="AM13" s="20">
        <f t="shared" si="4"/>
        <v>265</v>
      </c>
      <c r="AN13" s="20">
        <f t="shared" si="5"/>
        <v>618222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20</v>
      </c>
      <c r="BF13" s="8">
        <v>4000</v>
      </c>
      <c r="BG13" s="8">
        <v>50</v>
      </c>
      <c r="BH13" s="8">
        <v>15000</v>
      </c>
      <c r="BI13" s="7">
        <f t="shared" si="7"/>
        <v>70</v>
      </c>
      <c r="BJ13" s="7">
        <f t="shared" si="7"/>
        <v>19000</v>
      </c>
      <c r="BK13" s="7">
        <f t="shared" si="8"/>
        <v>335</v>
      </c>
      <c r="BL13" s="7">
        <f t="shared" si="8"/>
        <v>637222</v>
      </c>
    </row>
    <row r="14" spans="1:64" ht="20.25" x14ac:dyDescent="0.4">
      <c r="A14" s="14">
        <v>8</v>
      </c>
      <c r="B14" s="15" t="s">
        <v>50</v>
      </c>
      <c r="C14" s="8">
        <v>840</v>
      </c>
      <c r="D14" s="8">
        <v>114105</v>
      </c>
      <c r="E14" s="8">
        <v>159</v>
      </c>
      <c r="F14" s="8">
        <v>86239</v>
      </c>
      <c r="G14" s="19">
        <f t="shared" si="0"/>
        <v>999</v>
      </c>
      <c r="H14" s="19">
        <f t="shared" si="0"/>
        <v>200344</v>
      </c>
      <c r="I14" s="8">
        <v>40</v>
      </c>
      <c r="J14" s="8">
        <v>13265</v>
      </c>
      <c r="K14" s="8">
        <v>33</v>
      </c>
      <c r="L14" s="8">
        <v>871</v>
      </c>
      <c r="M14" s="7">
        <f t="shared" si="1"/>
        <v>1072</v>
      </c>
      <c r="N14" s="7">
        <f t="shared" si="1"/>
        <v>214480</v>
      </c>
      <c r="O14" s="8">
        <v>50</v>
      </c>
      <c r="P14" s="8">
        <v>20337</v>
      </c>
      <c r="Q14" s="8">
        <v>51</v>
      </c>
      <c r="R14" s="8">
        <v>20337</v>
      </c>
      <c r="S14" s="8">
        <v>39</v>
      </c>
      <c r="T14" s="8">
        <v>13557</v>
      </c>
      <c r="U14" s="8">
        <v>13</v>
      </c>
      <c r="V14" s="8">
        <v>6779</v>
      </c>
      <c r="W14" s="8">
        <v>81</v>
      </c>
      <c r="X14" s="8">
        <v>17470</v>
      </c>
      <c r="Y14" s="7">
        <f t="shared" si="2"/>
        <v>234</v>
      </c>
      <c r="Z14" s="7">
        <f t="shared" si="3"/>
        <v>78480</v>
      </c>
      <c r="AA14" s="12">
        <v>0</v>
      </c>
      <c r="AB14" s="12">
        <v>0</v>
      </c>
      <c r="AC14" s="12">
        <v>18</v>
      </c>
      <c r="AD14" s="12">
        <v>4935</v>
      </c>
      <c r="AE14" s="12">
        <v>40</v>
      </c>
      <c r="AF14" s="12">
        <v>32174</v>
      </c>
      <c r="AG14" s="12">
        <v>2</v>
      </c>
      <c r="AH14" s="12">
        <v>11265</v>
      </c>
      <c r="AI14" s="12">
        <v>35</v>
      </c>
      <c r="AJ14" s="12">
        <v>11265</v>
      </c>
      <c r="AK14" s="12">
        <v>33</v>
      </c>
      <c r="AL14" s="12">
        <v>52570</v>
      </c>
      <c r="AM14" s="20">
        <f t="shared" si="4"/>
        <v>1434</v>
      </c>
      <c r="AN14" s="20">
        <f t="shared" si="5"/>
        <v>405169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5</v>
      </c>
      <c r="BD14" s="8">
        <v>7539.5559999999996</v>
      </c>
      <c r="BE14" s="8">
        <v>10</v>
      </c>
      <c r="BF14" s="8">
        <v>1200</v>
      </c>
      <c r="BG14" s="8">
        <v>50</v>
      </c>
      <c r="BH14" s="8">
        <v>5000</v>
      </c>
      <c r="BI14" s="7">
        <f t="shared" si="7"/>
        <v>65</v>
      </c>
      <c r="BJ14" s="7">
        <f t="shared" si="7"/>
        <v>13739.556</v>
      </c>
      <c r="BK14" s="7">
        <f t="shared" si="8"/>
        <v>1499</v>
      </c>
      <c r="BL14" s="7">
        <f t="shared" si="8"/>
        <v>418908.55599999998</v>
      </c>
    </row>
    <row r="15" spans="1:64" ht="20.25" x14ac:dyDescent="0.4">
      <c r="A15" s="14">
        <v>9</v>
      </c>
      <c r="B15" s="15" t="s">
        <v>51</v>
      </c>
      <c r="C15" s="8">
        <v>630</v>
      </c>
      <c r="D15" s="8">
        <v>211038</v>
      </c>
      <c r="E15" s="8">
        <v>145</v>
      </c>
      <c r="F15" s="8">
        <v>49817</v>
      </c>
      <c r="G15" s="19">
        <f t="shared" si="0"/>
        <v>775</v>
      </c>
      <c r="H15" s="19">
        <f t="shared" si="0"/>
        <v>260855</v>
      </c>
      <c r="I15" s="8">
        <v>0</v>
      </c>
      <c r="J15" s="8">
        <v>0</v>
      </c>
      <c r="K15" s="8">
        <v>36</v>
      </c>
      <c r="L15" s="8">
        <v>503</v>
      </c>
      <c r="M15" s="7">
        <f t="shared" si="1"/>
        <v>811</v>
      </c>
      <c r="N15" s="7">
        <f t="shared" si="1"/>
        <v>261358</v>
      </c>
      <c r="O15" s="8">
        <v>44</v>
      </c>
      <c r="P15" s="8">
        <v>23885</v>
      </c>
      <c r="Q15" s="8">
        <v>65</v>
      </c>
      <c r="R15" s="8">
        <v>23885</v>
      </c>
      <c r="S15" s="8">
        <v>34</v>
      </c>
      <c r="T15" s="8">
        <v>15923</v>
      </c>
      <c r="U15" s="8">
        <v>25</v>
      </c>
      <c r="V15" s="8">
        <v>7961</v>
      </c>
      <c r="W15" s="8">
        <v>21</v>
      </c>
      <c r="X15" s="8">
        <v>20517</v>
      </c>
      <c r="Y15" s="7">
        <f t="shared" si="2"/>
        <v>189</v>
      </c>
      <c r="Z15" s="7">
        <f t="shared" si="3"/>
        <v>92171</v>
      </c>
      <c r="AA15" s="12">
        <v>0</v>
      </c>
      <c r="AB15" s="12">
        <v>0</v>
      </c>
      <c r="AC15" s="12">
        <v>10</v>
      </c>
      <c r="AD15" s="12">
        <v>11671</v>
      </c>
      <c r="AE15" s="12">
        <v>30</v>
      </c>
      <c r="AF15" s="12">
        <v>37578</v>
      </c>
      <c r="AG15" s="12">
        <v>1</v>
      </c>
      <c r="AH15" s="12">
        <v>22826</v>
      </c>
      <c r="AI15" s="12">
        <v>38</v>
      </c>
      <c r="AJ15" s="12">
        <v>22826</v>
      </c>
      <c r="AK15" s="12">
        <v>17</v>
      </c>
      <c r="AL15" s="12">
        <v>106523</v>
      </c>
      <c r="AM15" s="20">
        <f t="shared" si="4"/>
        <v>1096</v>
      </c>
      <c r="AN15" s="20">
        <f t="shared" si="5"/>
        <v>554953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10</v>
      </c>
      <c r="BF15" s="8">
        <v>3600</v>
      </c>
      <c r="BG15" s="8">
        <v>50</v>
      </c>
      <c r="BH15" s="8">
        <v>5000</v>
      </c>
      <c r="BI15" s="7">
        <f t="shared" si="7"/>
        <v>60</v>
      </c>
      <c r="BJ15" s="7">
        <f t="shared" si="7"/>
        <v>8600</v>
      </c>
      <c r="BK15" s="7">
        <f t="shared" si="8"/>
        <v>1156</v>
      </c>
      <c r="BL15" s="7">
        <f t="shared" si="8"/>
        <v>563553</v>
      </c>
    </row>
    <row r="16" spans="1:64" ht="20.25" x14ac:dyDescent="0.4">
      <c r="A16" s="14">
        <v>10</v>
      </c>
      <c r="B16" s="15" t="s">
        <v>52</v>
      </c>
      <c r="C16" s="8">
        <v>367</v>
      </c>
      <c r="D16" s="8">
        <v>30000</v>
      </c>
      <c r="E16" s="8">
        <v>104</v>
      </c>
      <c r="F16" s="8">
        <v>5397</v>
      </c>
      <c r="G16" s="19">
        <f t="shared" si="0"/>
        <v>471</v>
      </c>
      <c r="H16" s="19">
        <f t="shared" si="0"/>
        <v>35397</v>
      </c>
      <c r="I16" s="8">
        <v>0</v>
      </c>
      <c r="J16" s="8">
        <v>0</v>
      </c>
      <c r="K16" s="8">
        <v>20</v>
      </c>
      <c r="L16" s="8">
        <v>55</v>
      </c>
      <c r="M16" s="7">
        <f t="shared" si="1"/>
        <v>491</v>
      </c>
      <c r="N16" s="7">
        <f t="shared" si="1"/>
        <v>35452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0</v>
      </c>
      <c r="Z16" s="7">
        <f t="shared" si="3"/>
        <v>0</v>
      </c>
      <c r="AA16" s="12">
        <v>0</v>
      </c>
      <c r="AB16" s="12">
        <v>0</v>
      </c>
      <c r="AC16" s="12">
        <v>25</v>
      </c>
      <c r="AD16" s="12">
        <v>1346</v>
      </c>
      <c r="AE16" s="12">
        <v>66</v>
      </c>
      <c r="AF16" s="12">
        <v>75855</v>
      </c>
      <c r="AG16" s="12">
        <v>2</v>
      </c>
      <c r="AH16" s="12">
        <v>8285</v>
      </c>
      <c r="AI16" s="12">
        <v>61</v>
      </c>
      <c r="AJ16" s="12">
        <v>8285</v>
      </c>
      <c r="AK16" s="12">
        <v>33</v>
      </c>
      <c r="AL16" s="12">
        <v>38665</v>
      </c>
      <c r="AM16" s="20">
        <f t="shared" si="4"/>
        <v>678</v>
      </c>
      <c r="AN16" s="20">
        <f t="shared" si="5"/>
        <v>167888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10</v>
      </c>
      <c r="BF16" s="8">
        <v>500</v>
      </c>
      <c r="BG16" s="8">
        <v>0</v>
      </c>
      <c r="BH16" s="8">
        <v>0</v>
      </c>
      <c r="BI16" s="7">
        <f t="shared" si="7"/>
        <v>10</v>
      </c>
      <c r="BJ16" s="7">
        <f t="shared" si="7"/>
        <v>500</v>
      </c>
      <c r="BK16" s="7">
        <f t="shared" si="8"/>
        <v>688</v>
      </c>
      <c r="BL16" s="7">
        <f t="shared" si="8"/>
        <v>168388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52</v>
      </c>
      <c r="D18" s="8">
        <v>55989</v>
      </c>
      <c r="E18" s="8">
        <v>52</v>
      </c>
      <c r="F18" s="8">
        <v>39832</v>
      </c>
      <c r="G18" s="19">
        <f t="shared" si="0"/>
        <v>104</v>
      </c>
      <c r="H18" s="19">
        <f t="shared" si="0"/>
        <v>95821</v>
      </c>
      <c r="I18" s="8">
        <v>0</v>
      </c>
      <c r="J18" s="8">
        <v>0</v>
      </c>
      <c r="K18" s="8">
        <v>28</v>
      </c>
      <c r="L18" s="8">
        <v>402</v>
      </c>
      <c r="M18" s="7">
        <f t="shared" si="1"/>
        <v>132</v>
      </c>
      <c r="N18" s="7">
        <f t="shared" si="1"/>
        <v>96223</v>
      </c>
      <c r="O18" s="8">
        <v>50</v>
      </c>
      <c r="P18" s="8">
        <v>15000</v>
      </c>
      <c r="Q18" s="8">
        <v>25</v>
      </c>
      <c r="R18" s="8">
        <v>15000</v>
      </c>
      <c r="S18" s="8">
        <v>50</v>
      </c>
      <c r="T18" s="8">
        <v>10000</v>
      </c>
      <c r="U18" s="8">
        <v>30</v>
      </c>
      <c r="V18" s="8">
        <v>5000</v>
      </c>
      <c r="W18" s="8">
        <v>20</v>
      </c>
      <c r="X18" s="8">
        <v>12885</v>
      </c>
      <c r="Y18" s="7">
        <f t="shared" si="2"/>
        <v>175</v>
      </c>
      <c r="Z18" s="7">
        <f t="shared" si="3"/>
        <v>57885</v>
      </c>
      <c r="AA18" s="12">
        <v>0</v>
      </c>
      <c r="AB18" s="12">
        <v>0</v>
      </c>
      <c r="AC18" s="12">
        <v>10</v>
      </c>
      <c r="AD18" s="12">
        <v>1223</v>
      </c>
      <c r="AE18" s="12">
        <v>10</v>
      </c>
      <c r="AF18" s="12">
        <v>7866</v>
      </c>
      <c r="AG18" s="12">
        <v>2</v>
      </c>
      <c r="AH18" s="12">
        <v>9694</v>
      </c>
      <c r="AI18" s="12">
        <v>27</v>
      </c>
      <c r="AJ18" s="12">
        <v>9694</v>
      </c>
      <c r="AK18" s="12">
        <v>26</v>
      </c>
      <c r="AL18" s="12">
        <v>45238</v>
      </c>
      <c r="AM18" s="20">
        <f t="shared" si="4"/>
        <v>382</v>
      </c>
      <c r="AN18" s="20">
        <f t="shared" si="5"/>
        <v>227823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382</v>
      </c>
      <c r="BL18" s="7">
        <f t="shared" si="8"/>
        <v>227823</v>
      </c>
    </row>
    <row r="19" spans="1:64" ht="20.25" x14ac:dyDescent="0.4">
      <c r="A19" s="14">
        <v>13</v>
      </c>
      <c r="B19" s="15" t="s">
        <v>55</v>
      </c>
      <c r="C19" s="8">
        <v>524</v>
      </c>
      <c r="D19" s="8">
        <v>83864</v>
      </c>
      <c r="E19" s="8">
        <v>315</v>
      </c>
      <c r="F19" s="8">
        <v>258498</v>
      </c>
      <c r="G19" s="19">
        <f t="shared" si="0"/>
        <v>839</v>
      </c>
      <c r="H19" s="19">
        <f t="shared" si="0"/>
        <v>342362</v>
      </c>
      <c r="I19" s="8">
        <v>21</v>
      </c>
      <c r="J19" s="8">
        <v>131037</v>
      </c>
      <c r="K19" s="8">
        <v>21</v>
      </c>
      <c r="L19" s="8">
        <v>2611</v>
      </c>
      <c r="M19" s="7">
        <f t="shared" si="1"/>
        <v>881</v>
      </c>
      <c r="N19" s="7">
        <f t="shared" si="1"/>
        <v>476010</v>
      </c>
      <c r="O19" s="8">
        <v>22</v>
      </c>
      <c r="P19" s="8">
        <v>90000</v>
      </c>
      <c r="Q19" s="8">
        <v>22</v>
      </c>
      <c r="R19" s="8">
        <v>90000</v>
      </c>
      <c r="S19" s="8">
        <v>25</v>
      </c>
      <c r="T19" s="8">
        <v>60000</v>
      </c>
      <c r="U19" s="8">
        <v>11</v>
      </c>
      <c r="V19" s="8">
        <v>30000</v>
      </c>
      <c r="W19" s="8">
        <v>35</v>
      </c>
      <c r="X19" s="8">
        <v>77312</v>
      </c>
      <c r="Y19" s="7">
        <f t="shared" si="2"/>
        <v>115</v>
      </c>
      <c r="Z19" s="7">
        <f t="shared" si="3"/>
        <v>347312</v>
      </c>
      <c r="AA19" s="12">
        <v>0</v>
      </c>
      <c r="AB19" s="12">
        <v>0</v>
      </c>
      <c r="AC19" s="12">
        <v>40</v>
      </c>
      <c r="AD19" s="12">
        <v>7342</v>
      </c>
      <c r="AE19" s="12">
        <v>66</v>
      </c>
      <c r="AF19" s="12">
        <v>18553</v>
      </c>
      <c r="AG19" s="12">
        <v>1</v>
      </c>
      <c r="AH19" s="12">
        <v>38470</v>
      </c>
      <c r="AI19" s="12">
        <v>45</v>
      </c>
      <c r="AJ19" s="12">
        <v>38470</v>
      </c>
      <c r="AK19" s="12">
        <v>278</v>
      </c>
      <c r="AL19" s="12">
        <v>179524</v>
      </c>
      <c r="AM19" s="20">
        <f t="shared" si="4"/>
        <v>1426</v>
      </c>
      <c r="AN19" s="20">
        <f t="shared" si="5"/>
        <v>1105681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1</v>
      </c>
      <c r="BB19" s="8">
        <v>2500</v>
      </c>
      <c r="BC19" s="8">
        <v>5</v>
      </c>
      <c r="BD19" s="8">
        <v>3769.7779999999998</v>
      </c>
      <c r="BE19" s="8">
        <v>10</v>
      </c>
      <c r="BF19" s="8">
        <v>2600</v>
      </c>
      <c r="BG19" s="8">
        <v>40</v>
      </c>
      <c r="BH19" s="8">
        <v>5000</v>
      </c>
      <c r="BI19" s="7">
        <f t="shared" si="7"/>
        <v>56</v>
      </c>
      <c r="BJ19" s="7">
        <f t="shared" si="7"/>
        <v>13869.778</v>
      </c>
      <c r="BK19" s="7">
        <f t="shared" si="8"/>
        <v>1482</v>
      </c>
      <c r="BL19" s="7">
        <f t="shared" si="8"/>
        <v>1119550.7779999999</v>
      </c>
    </row>
    <row r="20" spans="1:64" ht="20.25" x14ac:dyDescent="0.4">
      <c r="A20" s="14">
        <v>14</v>
      </c>
      <c r="B20" s="15" t="s">
        <v>56</v>
      </c>
      <c r="C20" s="8">
        <v>2097</v>
      </c>
      <c r="D20" s="8">
        <v>265313</v>
      </c>
      <c r="E20" s="8">
        <v>524</v>
      </c>
      <c r="F20" s="8">
        <v>204933</v>
      </c>
      <c r="G20" s="19">
        <f t="shared" si="0"/>
        <v>2621</v>
      </c>
      <c r="H20" s="19">
        <f t="shared" si="0"/>
        <v>470246</v>
      </c>
      <c r="I20" s="8">
        <v>0</v>
      </c>
      <c r="J20" s="8">
        <v>0</v>
      </c>
      <c r="K20" s="8">
        <v>21</v>
      </c>
      <c r="L20" s="8">
        <v>2070</v>
      </c>
      <c r="M20" s="7">
        <f t="shared" si="1"/>
        <v>2642</v>
      </c>
      <c r="N20" s="7">
        <f t="shared" si="1"/>
        <v>472316</v>
      </c>
      <c r="O20" s="8">
        <v>22</v>
      </c>
      <c r="P20" s="8">
        <v>81713</v>
      </c>
      <c r="Q20" s="8">
        <v>22</v>
      </c>
      <c r="R20" s="8">
        <v>81713</v>
      </c>
      <c r="S20" s="8">
        <v>11</v>
      </c>
      <c r="T20" s="8">
        <v>54475</v>
      </c>
      <c r="U20" s="8">
        <v>11</v>
      </c>
      <c r="V20" s="8">
        <v>27237</v>
      </c>
      <c r="W20" s="8">
        <v>15</v>
      </c>
      <c r="X20" s="8">
        <v>70193</v>
      </c>
      <c r="Y20" s="7">
        <f t="shared" si="2"/>
        <v>81</v>
      </c>
      <c r="Z20" s="7">
        <f t="shared" si="3"/>
        <v>315331</v>
      </c>
      <c r="AA20" s="12">
        <v>0</v>
      </c>
      <c r="AB20" s="12">
        <v>0</v>
      </c>
      <c r="AC20" s="12">
        <v>50</v>
      </c>
      <c r="AD20" s="12">
        <v>14447</v>
      </c>
      <c r="AE20" s="12">
        <v>98</v>
      </c>
      <c r="AF20" s="12">
        <v>57553</v>
      </c>
      <c r="AG20" s="12">
        <v>1</v>
      </c>
      <c r="AH20" s="12">
        <v>26512</v>
      </c>
      <c r="AI20" s="12">
        <v>26</v>
      </c>
      <c r="AJ20" s="12">
        <v>26512</v>
      </c>
      <c r="AK20" s="12">
        <v>216</v>
      </c>
      <c r="AL20" s="12">
        <v>123722</v>
      </c>
      <c r="AM20" s="20">
        <f t="shared" si="4"/>
        <v>3114</v>
      </c>
      <c r="AN20" s="20">
        <f t="shared" si="5"/>
        <v>1036393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1</v>
      </c>
      <c r="BB20" s="8">
        <v>2500</v>
      </c>
      <c r="BC20" s="8">
        <v>15</v>
      </c>
      <c r="BD20" s="8">
        <v>9424.4449999999997</v>
      </c>
      <c r="BE20" s="8">
        <v>20</v>
      </c>
      <c r="BF20" s="8">
        <v>11000</v>
      </c>
      <c r="BG20" s="8">
        <v>10</v>
      </c>
      <c r="BH20" s="8">
        <v>5000</v>
      </c>
      <c r="BI20" s="7">
        <f t="shared" si="7"/>
        <v>46</v>
      </c>
      <c r="BJ20" s="7">
        <f t="shared" si="7"/>
        <v>27924.445</v>
      </c>
      <c r="BK20" s="7">
        <f t="shared" si="8"/>
        <v>3160</v>
      </c>
      <c r="BL20" s="7">
        <f t="shared" si="8"/>
        <v>1064317.4450000001</v>
      </c>
    </row>
    <row r="21" spans="1:64" ht="20.25" x14ac:dyDescent="0.4">
      <c r="A21" s="14">
        <v>15</v>
      </c>
      <c r="B21" s="15" t="s">
        <v>57</v>
      </c>
      <c r="C21" s="8">
        <v>0</v>
      </c>
      <c r="D21" s="8">
        <v>0</v>
      </c>
      <c r="E21" s="8">
        <v>150</v>
      </c>
      <c r="F21" s="8">
        <v>19800</v>
      </c>
      <c r="G21" s="19">
        <f t="shared" si="0"/>
        <v>150</v>
      </c>
      <c r="H21" s="19">
        <f t="shared" si="0"/>
        <v>19800</v>
      </c>
      <c r="I21" s="8">
        <v>21</v>
      </c>
      <c r="J21" s="8">
        <v>104830</v>
      </c>
      <c r="K21" s="8">
        <v>20</v>
      </c>
      <c r="L21" s="8">
        <v>200</v>
      </c>
      <c r="M21" s="7">
        <f t="shared" si="1"/>
        <v>191</v>
      </c>
      <c r="N21" s="7">
        <f t="shared" si="1"/>
        <v>124830</v>
      </c>
      <c r="O21" s="8">
        <v>27</v>
      </c>
      <c r="P21" s="8">
        <v>478259</v>
      </c>
      <c r="Q21" s="8">
        <v>28</v>
      </c>
      <c r="R21" s="8">
        <v>478259</v>
      </c>
      <c r="S21" s="8">
        <v>34</v>
      </c>
      <c r="T21" s="8">
        <v>318840</v>
      </c>
      <c r="U21" s="8">
        <v>31</v>
      </c>
      <c r="V21" s="8">
        <v>159420</v>
      </c>
      <c r="W21" s="8">
        <v>15</v>
      </c>
      <c r="X21" s="8">
        <v>410837</v>
      </c>
      <c r="Y21" s="7">
        <f t="shared" si="2"/>
        <v>135</v>
      </c>
      <c r="Z21" s="7">
        <f t="shared" si="3"/>
        <v>1845615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1</v>
      </c>
      <c r="AH21" s="12">
        <v>15000</v>
      </c>
      <c r="AI21" s="12">
        <v>15</v>
      </c>
      <c r="AJ21" s="12">
        <v>15000</v>
      </c>
      <c r="AK21" s="12">
        <v>50</v>
      </c>
      <c r="AL21" s="12">
        <v>70000</v>
      </c>
      <c r="AM21" s="20">
        <f t="shared" si="4"/>
        <v>392</v>
      </c>
      <c r="AN21" s="20">
        <f t="shared" si="5"/>
        <v>2070445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1</v>
      </c>
      <c r="BB21" s="8">
        <v>2000</v>
      </c>
      <c r="BC21" s="8">
        <v>0</v>
      </c>
      <c r="BD21" s="8">
        <v>0</v>
      </c>
      <c r="BE21" s="8">
        <v>0</v>
      </c>
      <c r="BF21" s="8">
        <v>0</v>
      </c>
      <c r="BG21" s="8">
        <v>4</v>
      </c>
      <c r="BH21" s="8">
        <v>250000</v>
      </c>
      <c r="BI21" s="7">
        <f t="shared" si="7"/>
        <v>5</v>
      </c>
      <c r="BJ21" s="7">
        <f t="shared" si="7"/>
        <v>252000</v>
      </c>
      <c r="BK21" s="7">
        <f t="shared" si="8"/>
        <v>397</v>
      </c>
      <c r="BL21" s="7">
        <f t="shared" si="8"/>
        <v>2322445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210</v>
      </c>
      <c r="D25" s="8">
        <v>209660</v>
      </c>
      <c r="E25" s="8">
        <v>52</v>
      </c>
      <c r="F25" s="8">
        <v>51891</v>
      </c>
      <c r="G25" s="19">
        <f t="shared" si="0"/>
        <v>262</v>
      </c>
      <c r="H25" s="19">
        <f t="shared" si="0"/>
        <v>261551</v>
      </c>
      <c r="I25" s="8">
        <v>0</v>
      </c>
      <c r="J25" s="8">
        <v>0</v>
      </c>
      <c r="K25" s="8">
        <v>20</v>
      </c>
      <c r="L25" s="8">
        <v>524</v>
      </c>
      <c r="M25" s="7">
        <f t="shared" si="1"/>
        <v>282</v>
      </c>
      <c r="N25" s="7">
        <f t="shared" si="1"/>
        <v>262075</v>
      </c>
      <c r="O25" s="8">
        <v>11</v>
      </c>
      <c r="P25" s="8">
        <v>15000</v>
      </c>
      <c r="Q25" s="8">
        <v>11</v>
      </c>
      <c r="R25" s="8">
        <v>15000</v>
      </c>
      <c r="S25" s="8">
        <v>11</v>
      </c>
      <c r="T25" s="8">
        <v>10000</v>
      </c>
      <c r="U25" s="8">
        <v>11</v>
      </c>
      <c r="V25" s="8">
        <v>5000</v>
      </c>
      <c r="W25" s="8">
        <v>25</v>
      </c>
      <c r="X25" s="8">
        <v>12885</v>
      </c>
      <c r="Y25" s="7">
        <f t="shared" si="2"/>
        <v>69</v>
      </c>
      <c r="Z25" s="7">
        <f t="shared" si="3"/>
        <v>57885</v>
      </c>
      <c r="AA25" s="12">
        <v>0</v>
      </c>
      <c r="AB25" s="12">
        <v>0</v>
      </c>
      <c r="AC25" s="12">
        <v>25</v>
      </c>
      <c r="AD25" s="12">
        <v>1224</v>
      </c>
      <c r="AE25" s="12">
        <v>26</v>
      </c>
      <c r="AF25" s="12">
        <v>9553</v>
      </c>
      <c r="AG25" s="12">
        <v>1</v>
      </c>
      <c r="AH25" s="12">
        <v>4388</v>
      </c>
      <c r="AI25" s="12">
        <v>10</v>
      </c>
      <c r="AJ25" s="12">
        <v>4388</v>
      </c>
      <c r="AK25" s="12">
        <v>36</v>
      </c>
      <c r="AL25" s="12">
        <v>20475</v>
      </c>
      <c r="AM25" s="20">
        <f t="shared" si="4"/>
        <v>449</v>
      </c>
      <c r="AN25" s="20">
        <f t="shared" si="5"/>
        <v>359988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1</v>
      </c>
      <c r="BB25" s="8">
        <v>2000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1</v>
      </c>
      <c r="BJ25" s="7">
        <f t="shared" si="7"/>
        <v>2000</v>
      </c>
      <c r="BK25" s="7">
        <f t="shared" si="8"/>
        <v>450</v>
      </c>
      <c r="BL25" s="7">
        <f t="shared" si="8"/>
        <v>361988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105</v>
      </c>
      <c r="D27" s="8">
        <v>20966</v>
      </c>
      <c r="E27" s="8">
        <v>52</v>
      </c>
      <c r="F27" s="8">
        <v>106418</v>
      </c>
      <c r="G27" s="19">
        <f t="shared" si="0"/>
        <v>157</v>
      </c>
      <c r="H27" s="19">
        <f t="shared" si="0"/>
        <v>127384</v>
      </c>
      <c r="I27" s="8">
        <v>0</v>
      </c>
      <c r="J27" s="8">
        <v>0</v>
      </c>
      <c r="K27" s="8">
        <v>21</v>
      </c>
      <c r="L27" s="8">
        <v>1075</v>
      </c>
      <c r="M27" s="7">
        <f t="shared" si="1"/>
        <v>178</v>
      </c>
      <c r="N27" s="7">
        <f t="shared" si="1"/>
        <v>128459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30</v>
      </c>
      <c r="AD27" s="12">
        <v>6118</v>
      </c>
      <c r="AE27" s="12">
        <v>35</v>
      </c>
      <c r="AF27" s="12">
        <v>60302</v>
      </c>
      <c r="AG27" s="12">
        <v>1</v>
      </c>
      <c r="AH27" s="12">
        <v>7888</v>
      </c>
      <c r="AI27" s="12">
        <v>15</v>
      </c>
      <c r="AJ27" s="12">
        <v>7888</v>
      </c>
      <c r="AK27" s="12">
        <v>48</v>
      </c>
      <c r="AL27" s="12">
        <v>36812</v>
      </c>
      <c r="AM27" s="20">
        <f t="shared" si="4"/>
        <v>307</v>
      </c>
      <c r="AN27" s="20">
        <f t="shared" si="5"/>
        <v>247467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1</v>
      </c>
      <c r="BB27" s="8">
        <v>2000</v>
      </c>
      <c r="BC27" s="8">
        <v>0</v>
      </c>
      <c r="BD27" s="8">
        <v>0</v>
      </c>
      <c r="BE27" s="8">
        <v>0</v>
      </c>
      <c r="BF27" s="8">
        <v>0</v>
      </c>
      <c r="BG27" s="8">
        <v>1</v>
      </c>
      <c r="BH27" s="8">
        <v>50000</v>
      </c>
      <c r="BI27" s="7">
        <f t="shared" si="7"/>
        <v>2</v>
      </c>
      <c r="BJ27" s="7">
        <f t="shared" si="7"/>
        <v>52000</v>
      </c>
      <c r="BK27" s="7">
        <f t="shared" si="8"/>
        <v>309</v>
      </c>
      <c r="BL27" s="7">
        <f t="shared" si="8"/>
        <v>299467</v>
      </c>
    </row>
    <row r="28" spans="1:64" ht="20.25" x14ac:dyDescent="0.4">
      <c r="A28" s="14">
        <v>22</v>
      </c>
      <c r="B28" s="15" t="s">
        <v>64</v>
      </c>
      <c r="C28" s="8">
        <v>210</v>
      </c>
      <c r="D28" s="8">
        <v>10483</v>
      </c>
      <c r="E28" s="8">
        <v>52</v>
      </c>
      <c r="F28" s="8">
        <v>5189</v>
      </c>
      <c r="G28" s="19">
        <f t="shared" si="0"/>
        <v>262</v>
      </c>
      <c r="H28" s="19">
        <f t="shared" si="0"/>
        <v>15672</v>
      </c>
      <c r="I28" s="8">
        <v>0</v>
      </c>
      <c r="J28" s="8">
        <v>0</v>
      </c>
      <c r="K28" s="8">
        <v>5</v>
      </c>
      <c r="L28" s="8">
        <v>52</v>
      </c>
      <c r="M28" s="7">
        <f t="shared" si="1"/>
        <v>267</v>
      </c>
      <c r="N28" s="7">
        <f t="shared" si="1"/>
        <v>15724</v>
      </c>
      <c r="O28" s="8">
        <v>26</v>
      </c>
      <c r="P28" s="8">
        <v>16783</v>
      </c>
      <c r="Q28" s="8">
        <v>27</v>
      </c>
      <c r="R28" s="8">
        <v>16783</v>
      </c>
      <c r="S28" s="8">
        <v>18</v>
      </c>
      <c r="T28" s="8">
        <v>11189</v>
      </c>
      <c r="U28" s="8">
        <v>10</v>
      </c>
      <c r="V28" s="8">
        <v>5594</v>
      </c>
      <c r="W28" s="8">
        <v>20</v>
      </c>
      <c r="X28" s="8">
        <v>14417</v>
      </c>
      <c r="Y28" s="7">
        <f t="shared" si="2"/>
        <v>101</v>
      </c>
      <c r="Z28" s="7">
        <f t="shared" si="3"/>
        <v>64766</v>
      </c>
      <c r="AA28" s="12">
        <v>0</v>
      </c>
      <c r="AB28" s="12">
        <v>0</v>
      </c>
      <c r="AC28" s="12">
        <v>0</v>
      </c>
      <c r="AD28" s="12">
        <v>0</v>
      </c>
      <c r="AE28" s="12">
        <v>45</v>
      </c>
      <c r="AF28" s="12">
        <v>3821</v>
      </c>
      <c r="AG28" s="12">
        <v>1</v>
      </c>
      <c r="AH28" s="12">
        <v>3071</v>
      </c>
      <c r="AI28" s="12">
        <v>18</v>
      </c>
      <c r="AJ28" s="12">
        <v>3071</v>
      </c>
      <c r="AK28" s="12">
        <v>37</v>
      </c>
      <c r="AL28" s="12">
        <v>14333</v>
      </c>
      <c r="AM28" s="20">
        <f t="shared" si="4"/>
        <v>469</v>
      </c>
      <c r="AN28" s="20">
        <f t="shared" si="5"/>
        <v>104786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469</v>
      </c>
      <c r="BL28" s="7">
        <f t="shared" si="8"/>
        <v>104786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839</v>
      </c>
      <c r="D33" s="8">
        <v>1191511</v>
      </c>
      <c r="E33" s="8">
        <v>209</v>
      </c>
      <c r="F33" s="8">
        <v>696356</v>
      </c>
      <c r="G33" s="19">
        <f t="shared" si="0"/>
        <v>1048</v>
      </c>
      <c r="H33" s="19">
        <f t="shared" si="0"/>
        <v>1887867</v>
      </c>
      <c r="I33" s="8">
        <v>0</v>
      </c>
      <c r="J33" s="8">
        <v>0</v>
      </c>
      <c r="K33" s="8">
        <v>31</v>
      </c>
      <c r="L33" s="8">
        <v>7034</v>
      </c>
      <c r="M33" s="7">
        <f t="shared" si="1"/>
        <v>1079</v>
      </c>
      <c r="N33" s="7">
        <f t="shared" si="1"/>
        <v>1894901</v>
      </c>
      <c r="O33" s="8">
        <v>11</v>
      </c>
      <c r="P33" s="8">
        <v>75000</v>
      </c>
      <c r="Q33" s="8">
        <v>11</v>
      </c>
      <c r="R33" s="8">
        <v>75000</v>
      </c>
      <c r="S33" s="8">
        <v>11</v>
      </c>
      <c r="T33" s="8">
        <v>50000</v>
      </c>
      <c r="U33" s="8">
        <v>12</v>
      </c>
      <c r="V33" s="8">
        <v>25000</v>
      </c>
      <c r="W33" s="8">
        <v>70</v>
      </c>
      <c r="X33" s="8">
        <v>73889</v>
      </c>
      <c r="Y33" s="7">
        <f t="shared" si="2"/>
        <v>115</v>
      </c>
      <c r="Z33" s="7">
        <f t="shared" si="3"/>
        <v>298889</v>
      </c>
      <c r="AA33" s="12">
        <v>0</v>
      </c>
      <c r="AB33" s="12">
        <v>0</v>
      </c>
      <c r="AC33" s="12">
        <v>45</v>
      </c>
      <c r="AD33" s="12">
        <v>2447</v>
      </c>
      <c r="AE33" s="12">
        <v>0</v>
      </c>
      <c r="AF33" s="12">
        <v>0</v>
      </c>
      <c r="AG33" s="12">
        <v>1</v>
      </c>
      <c r="AH33" s="12">
        <v>11010</v>
      </c>
      <c r="AI33" s="12">
        <v>10</v>
      </c>
      <c r="AJ33" s="12">
        <v>11010</v>
      </c>
      <c r="AK33" s="12">
        <v>42</v>
      </c>
      <c r="AL33" s="12">
        <v>51380</v>
      </c>
      <c r="AM33" s="20">
        <f t="shared" si="4"/>
        <v>1292</v>
      </c>
      <c r="AN33" s="20">
        <f t="shared" si="5"/>
        <v>2269637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</v>
      </c>
      <c r="BB33" s="8">
        <v>2500</v>
      </c>
      <c r="BC33" s="8">
        <v>0</v>
      </c>
      <c r="BD33" s="8">
        <v>0</v>
      </c>
      <c r="BE33" s="8">
        <v>100</v>
      </c>
      <c r="BF33" s="8">
        <v>22000</v>
      </c>
      <c r="BG33" s="8">
        <v>100</v>
      </c>
      <c r="BH33" s="8">
        <v>50000</v>
      </c>
      <c r="BI33" s="7">
        <f t="shared" si="7"/>
        <v>201</v>
      </c>
      <c r="BJ33" s="7">
        <f t="shared" si="7"/>
        <v>74500</v>
      </c>
      <c r="BK33" s="7">
        <f t="shared" si="8"/>
        <v>1493</v>
      </c>
      <c r="BL33" s="7">
        <f t="shared" si="8"/>
        <v>2344137</v>
      </c>
    </row>
    <row r="34" spans="1:64" ht="20.25" x14ac:dyDescent="0.4">
      <c r="A34" s="14">
        <v>28</v>
      </c>
      <c r="B34" s="15" t="s">
        <v>70</v>
      </c>
      <c r="C34" s="8">
        <v>1573</v>
      </c>
      <c r="D34" s="8">
        <v>1958640</v>
      </c>
      <c r="E34" s="8">
        <v>209</v>
      </c>
      <c r="F34" s="8">
        <v>166852</v>
      </c>
      <c r="G34" s="19">
        <f t="shared" si="0"/>
        <v>1782</v>
      </c>
      <c r="H34" s="19">
        <f t="shared" si="0"/>
        <v>2125492</v>
      </c>
      <c r="I34" s="8">
        <v>0</v>
      </c>
      <c r="J34" s="8">
        <v>0</v>
      </c>
      <c r="K34" s="8">
        <v>21</v>
      </c>
      <c r="L34" s="8">
        <v>1685</v>
      </c>
      <c r="M34" s="7">
        <f t="shared" si="1"/>
        <v>1803</v>
      </c>
      <c r="N34" s="7">
        <f t="shared" si="1"/>
        <v>2127177</v>
      </c>
      <c r="O34" s="8">
        <v>187</v>
      </c>
      <c r="P34" s="8">
        <v>148637</v>
      </c>
      <c r="Q34" s="8">
        <v>188</v>
      </c>
      <c r="R34" s="8">
        <v>148637</v>
      </c>
      <c r="S34" s="8">
        <v>125</v>
      </c>
      <c r="T34" s="8">
        <v>99091</v>
      </c>
      <c r="U34" s="8">
        <v>64</v>
      </c>
      <c r="V34" s="8">
        <v>49545</v>
      </c>
      <c r="W34" s="8">
        <v>75</v>
      </c>
      <c r="X34" s="8">
        <v>127682</v>
      </c>
      <c r="Y34" s="7">
        <f t="shared" si="2"/>
        <v>639</v>
      </c>
      <c r="Z34" s="7">
        <f t="shared" si="3"/>
        <v>573592</v>
      </c>
      <c r="AA34" s="12">
        <v>0</v>
      </c>
      <c r="AB34" s="12">
        <v>0</v>
      </c>
      <c r="AC34" s="12">
        <v>50</v>
      </c>
      <c r="AD34" s="12">
        <v>10000</v>
      </c>
      <c r="AE34" s="12">
        <v>25</v>
      </c>
      <c r="AF34" s="12">
        <v>145000</v>
      </c>
      <c r="AG34" s="12">
        <v>15</v>
      </c>
      <c r="AH34" s="12">
        <v>15960</v>
      </c>
      <c r="AI34" s="12">
        <v>18</v>
      </c>
      <c r="AJ34" s="12">
        <v>15960</v>
      </c>
      <c r="AK34" s="12">
        <v>151</v>
      </c>
      <c r="AL34" s="12">
        <v>207331</v>
      </c>
      <c r="AM34" s="20">
        <f t="shared" si="4"/>
        <v>2701</v>
      </c>
      <c r="AN34" s="20">
        <f t="shared" si="5"/>
        <v>3095020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1</v>
      </c>
      <c r="BB34" s="8">
        <v>2500</v>
      </c>
      <c r="BC34" s="8">
        <v>0</v>
      </c>
      <c r="BD34" s="8">
        <v>0</v>
      </c>
      <c r="BE34" s="8">
        <v>20</v>
      </c>
      <c r="BF34" s="8">
        <v>4000</v>
      </c>
      <c r="BG34" s="8">
        <v>50</v>
      </c>
      <c r="BH34" s="8">
        <v>10000</v>
      </c>
      <c r="BI34" s="7">
        <f t="shared" si="7"/>
        <v>71</v>
      </c>
      <c r="BJ34" s="7">
        <f t="shared" si="7"/>
        <v>16500</v>
      </c>
      <c r="BK34" s="7">
        <f t="shared" si="8"/>
        <v>2772</v>
      </c>
      <c r="BL34" s="7">
        <f t="shared" si="8"/>
        <v>3111520</v>
      </c>
    </row>
    <row r="35" spans="1:64" ht="20.25" x14ac:dyDescent="0.4">
      <c r="A35" s="14">
        <v>29</v>
      </c>
      <c r="B35" s="15" t="s">
        <v>71</v>
      </c>
      <c r="C35" s="8">
        <v>1363</v>
      </c>
      <c r="D35" s="8">
        <v>2769243</v>
      </c>
      <c r="E35" s="8">
        <v>209</v>
      </c>
      <c r="F35" s="8">
        <v>551276</v>
      </c>
      <c r="G35" s="19">
        <f t="shared" si="0"/>
        <v>1572</v>
      </c>
      <c r="H35" s="19">
        <f t="shared" si="0"/>
        <v>3320519</v>
      </c>
      <c r="I35" s="8">
        <v>0</v>
      </c>
      <c r="J35" s="8">
        <v>0</v>
      </c>
      <c r="K35" s="8">
        <v>31</v>
      </c>
      <c r="L35" s="8">
        <v>5568</v>
      </c>
      <c r="M35" s="7">
        <f t="shared" si="1"/>
        <v>1603</v>
      </c>
      <c r="N35" s="7">
        <f t="shared" si="1"/>
        <v>3326087</v>
      </c>
      <c r="O35" s="8">
        <v>56</v>
      </c>
      <c r="P35" s="8">
        <v>365374</v>
      </c>
      <c r="Q35" s="8">
        <v>56</v>
      </c>
      <c r="R35" s="8">
        <v>365374</v>
      </c>
      <c r="S35" s="8">
        <v>11</v>
      </c>
      <c r="T35" s="8">
        <v>243582</v>
      </c>
      <c r="U35" s="8">
        <v>11</v>
      </c>
      <c r="V35" s="8">
        <v>121791</v>
      </c>
      <c r="W35" s="8">
        <v>95</v>
      </c>
      <c r="X35" s="8">
        <v>313865</v>
      </c>
      <c r="Y35" s="7">
        <f t="shared" si="2"/>
        <v>229</v>
      </c>
      <c r="Z35" s="7">
        <f t="shared" si="3"/>
        <v>1409986</v>
      </c>
      <c r="AA35" s="12">
        <v>0</v>
      </c>
      <c r="AB35" s="12">
        <v>0</v>
      </c>
      <c r="AC35" s="12">
        <v>50</v>
      </c>
      <c r="AD35" s="12">
        <v>10000</v>
      </c>
      <c r="AE35" s="12">
        <v>30</v>
      </c>
      <c r="AF35" s="12">
        <v>788548</v>
      </c>
      <c r="AG35" s="12">
        <v>26</v>
      </c>
      <c r="AH35" s="12">
        <v>48230</v>
      </c>
      <c r="AI35" s="12">
        <v>55</v>
      </c>
      <c r="AJ35" s="12">
        <v>48230</v>
      </c>
      <c r="AK35" s="12">
        <v>165</v>
      </c>
      <c r="AL35" s="12">
        <v>225075</v>
      </c>
      <c r="AM35" s="20">
        <f t="shared" si="4"/>
        <v>2158</v>
      </c>
      <c r="AN35" s="20">
        <f t="shared" si="5"/>
        <v>5856156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1</v>
      </c>
      <c r="BB35" s="8">
        <v>2500</v>
      </c>
      <c r="BC35" s="8">
        <v>0</v>
      </c>
      <c r="BD35" s="8">
        <v>0</v>
      </c>
      <c r="BE35" s="8">
        <v>50</v>
      </c>
      <c r="BF35" s="8">
        <v>42000</v>
      </c>
      <c r="BG35" s="8">
        <v>452</v>
      </c>
      <c r="BH35" s="8">
        <v>150000</v>
      </c>
      <c r="BI35" s="7">
        <f t="shared" si="7"/>
        <v>503</v>
      </c>
      <c r="BJ35" s="7">
        <f t="shared" si="7"/>
        <v>194500</v>
      </c>
      <c r="BK35" s="7">
        <f t="shared" si="8"/>
        <v>2661</v>
      </c>
      <c r="BL35" s="7">
        <f t="shared" si="8"/>
        <v>6050656</v>
      </c>
    </row>
    <row r="36" spans="1:64" ht="20.25" x14ac:dyDescent="0.4">
      <c r="A36" s="14">
        <v>30</v>
      </c>
      <c r="B36" s="15" t="s">
        <v>72</v>
      </c>
      <c r="C36" s="8">
        <v>105</v>
      </c>
      <c r="D36" s="8">
        <v>772603</v>
      </c>
      <c r="E36" s="8">
        <v>104</v>
      </c>
      <c r="F36" s="8">
        <v>259358</v>
      </c>
      <c r="G36" s="19">
        <f t="shared" si="0"/>
        <v>209</v>
      </c>
      <c r="H36" s="19">
        <f t="shared" si="0"/>
        <v>1031961</v>
      </c>
      <c r="I36" s="8">
        <v>0</v>
      </c>
      <c r="J36" s="8">
        <v>0</v>
      </c>
      <c r="K36" s="8">
        <v>21</v>
      </c>
      <c r="L36" s="8">
        <v>2619</v>
      </c>
      <c r="M36" s="7">
        <f t="shared" si="1"/>
        <v>230</v>
      </c>
      <c r="N36" s="7">
        <f t="shared" si="1"/>
        <v>1034580</v>
      </c>
      <c r="O36" s="8">
        <v>11</v>
      </c>
      <c r="P36" s="8">
        <v>72134</v>
      </c>
      <c r="Q36" s="8">
        <v>11</v>
      </c>
      <c r="R36" s="8">
        <v>72134</v>
      </c>
      <c r="S36" s="8">
        <v>11</v>
      </c>
      <c r="T36" s="8">
        <v>48089</v>
      </c>
      <c r="U36" s="8">
        <v>11</v>
      </c>
      <c r="V36" s="8">
        <v>24044</v>
      </c>
      <c r="W36" s="8">
        <v>35</v>
      </c>
      <c r="X36" s="8">
        <v>61964</v>
      </c>
      <c r="Y36" s="7">
        <f t="shared" si="2"/>
        <v>79</v>
      </c>
      <c r="Z36" s="7">
        <f t="shared" si="3"/>
        <v>278365</v>
      </c>
      <c r="AA36" s="12">
        <v>0</v>
      </c>
      <c r="AB36" s="12">
        <v>0</v>
      </c>
      <c r="AC36" s="12">
        <v>25</v>
      </c>
      <c r="AD36" s="12">
        <v>5000</v>
      </c>
      <c r="AE36" s="12">
        <v>36</v>
      </c>
      <c r="AF36" s="12">
        <v>34884</v>
      </c>
      <c r="AG36" s="12">
        <v>23</v>
      </c>
      <c r="AH36" s="12">
        <v>30470</v>
      </c>
      <c r="AI36" s="12">
        <v>26</v>
      </c>
      <c r="AJ36" s="12">
        <v>30470</v>
      </c>
      <c r="AK36" s="12">
        <v>105</v>
      </c>
      <c r="AL36" s="12">
        <v>142193</v>
      </c>
      <c r="AM36" s="20">
        <f t="shared" si="4"/>
        <v>524</v>
      </c>
      <c r="AN36" s="20">
        <f t="shared" si="5"/>
        <v>1555962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20</v>
      </c>
      <c r="BF36" s="8">
        <v>1000</v>
      </c>
      <c r="BG36" s="8">
        <v>0</v>
      </c>
      <c r="BH36" s="8">
        <v>0</v>
      </c>
      <c r="BI36" s="7">
        <f t="shared" si="7"/>
        <v>20</v>
      </c>
      <c r="BJ36" s="7">
        <f t="shared" si="7"/>
        <v>1000</v>
      </c>
      <c r="BK36" s="7">
        <f t="shared" si="8"/>
        <v>544</v>
      </c>
      <c r="BL36" s="7">
        <f t="shared" si="8"/>
        <v>1556962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55</v>
      </c>
      <c r="D38" s="8">
        <v>10000</v>
      </c>
      <c r="E38" s="8">
        <v>120</v>
      </c>
      <c r="F38" s="8">
        <v>32175</v>
      </c>
      <c r="G38" s="19">
        <f t="shared" si="0"/>
        <v>175</v>
      </c>
      <c r="H38" s="19">
        <f t="shared" si="0"/>
        <v>42175</v>
      </c>
      <c r="I38" s="8">
        <v>0</v>
      </c>
      <c r="J38" s="8">
        <v>0</v>
      </c>
      <c r="K38" s="8">
        <v>45</v>
      </c>
      <c r="L38" s="8">
        <v>325</v>
      </c>
      <c r="M38" s="7">
        <f t="shared" si="1"/>
        <v>220</v>
      </c>
      <c r="N38" s="7">
        <f t="shared" si="1"/>
        <v>42500</v>
      </c>
      <c r="O38" s="8">
        <v>500</v>
      </c>
      <c r="P38" s="8">
        <v>18000</v>
      </c>
      <c r="Q38" s="8">
        <v>25</v>
      </c>
      <c r="R38" s="8">
        <v>18000</v>
      </c>
      <c r="S38" s="8">
        <v>35</v>
      </c>
      <c r="T38" s="8">
        <v>12000</v>
      </c>
      <c r="U38" s="8">
        <v>25</v>
      </c>
      <c r="V38" s="8">
        <v>6000</v>
      </c>
      <c r="W38" s="8">
        <v>30</v>
      </c>
      <c r="X38" s="8">
        <v>6000</v>
      </c>
      <c r="Y38" s="7">
        <f t="shared" si="2"/>
        <v>615</v>
      </c>
      <c r="Z38" s="7">
        <f t="shared" si="3"/>
        <v>60000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10</v>
      </c>
      <c r="AH38" s="12">
        <v>9000</v>
      </c>
      <c r="AI38" s="12">
        <v>20</v>
      </c>
      <c r="AJ38" s="12">
        <v>9000</v>
      </c>
      <c r="AK38" s="12">
        <v>45</v>
      </c>
      <c r="AL38" s="12">
        <v>42000</v>
      </c>
      <c r="AM38" s="20">
        <f t="shared" si="4"/>
        <v>910</v>
      </c>
      <c r="AN38" s="20">
        <f t="shared" si="5"/>
        <v>162500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910</v>
      </c>
      <c r="BL38" s="7">
        <f t="shared" si="8"/>
        <v>162500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38372</v>
      </c>
      <c r="D40" s="8">
        <v>5416056</v>
      </c>
      <c r="E40" s="8">
        <v>20966</v>
      </c>
      <c r="F40" s="8">
        <v>86319</v>
      </c>
      <c r="G40" s="19">
        <f t="shared" si="0"/>
        <v>59338</v>
      </c>
      <c r="H40" s="19">
        <f t="shared" si="0"/>
        <v>5502375</v>
      </c>
      <c r="I40" s="8">
        <v>2262</v>
      </c>
      <c r="J40" s="8">
        <v>546691</v>
      </c>
      <c r="K40" s="8">
        <v>1048</v>
      </c>
      <c r="L40" s="8">
        <v>871</v>
      </c>
      <c r="M40" s="7">
        <f t="shared" si="1"/>
        <v>62648</v>
      </c>
      <c r="N40" s="7">
        <f t="shared" si="1"/>
        <v>6049937</v>
      </c>
      <c r="O40" s="8">
        <v>2254</v>
      </c>
      <c r="P40" s="8">
        <v>171723</v>
      </c>
      <c r="Q40" s="8">
        <v>2254</v>
      </c>
      <c r="R40" s="8">
        <v>171723</v>
      </c>
      <c r="S40" s="8">
        <v>1503</v>
      </c>
      <c r="T40" s="8">
        <v>114482</v>
      </c>
      <c r="U40" s="8">
        <v>752</v>
      </c>
      <c r="V40" s="8">
        <v>57241</v>
      </c>
      <c r="W40" s="8">
        <v>45</v>
      </c>
      <c r="X40" s="8">
        <v>57241</v>
      </c>
      <c r="Y40" s="7">
        <f t="shared" si="2"/>
        <v>6808</v>
      </c>
      <c r="Z40" s="7">
        <f t="shared" si="3"/>
        <v>572410</v>
      </c>
      <c r="AA40" s="12">
        <v>0</v>
      </c>
      <c r="AB40" s="12">
        <v>0</v>
      </c>
      <c r="AC40" s="12">
        <v>60</v>
      </c>
      <c r="AD40" s="12">
        <v>11055</v>
      </c>
      <c r="AE40" s="12">
        <v>35</v>
      </c>
      <c r="AF40" s="12">
        <v>66780</v>
      </c>
      <c r="AG40" s="12">
        <v>8</v>
      </c>
      <c r="AH40" s="12">
        <v>5719</v>
      </c>
      <c r="AI40" s="12">
        <v>15</v>
      </c>
      <c r="AJ40" s="12">
        <v>5719</v>
      </c>
      <c r="AK40" s="12">
        <v>36</v>
      </c>
      <c r="AL40" s="12">
        <v>360021</v>
      </c>
      <c r="AM40" s="20">
        <f t="shared" si="4"/>
        <v>69610</v>
      </c>
      <c r="AN40" s="20">
        <f t="shared" si="5"/>
        <v>7071641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2</v>
      </c>
      <c r="BB40" s="8">
        <v>3500</v>
      </c>
      <c r="BC40" s="8">
        <v>26</v>
      </c>
      <c r="BD40" s="8">
        <v>7387</v>
      </c>
      <c r="BE40" s="8">
        <v>20</v>
      </c>
      <c r="BF40" s="8">
        <v>19000</v>
      </c>
      <c r="BG40" s="8">
        <v>300</v>
      </c>
      <c r="BH40" s="8">
        <v>50000</v>
      </c>
      <c r="BI40" s="7">
        <f t="shared" si="7"/>
        <v>348</v>
      </c>
      <c r="BJ40" s="7">
        <f t="shared" si="7"/>
        <v>79887</v>
      </c>
      <c r="BK40" s="7">
        <f t="shared" si="8"/>
        <v>69958</v>
      </c>
      <c r="BL40" s="7">
        <f t="shared" si="8"/>
        <v>7151528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1048</v>
      </c>
      <c r="F42" s="8">
        <v>88730</v>
      </c>
      <c r="G42" s="19">
        <f t="shared" si="0"/>
        <v>1048</v>
      </c>
      <c r="H42" s="19">
        <f t="shared" si="0"/>
        <v>88730</v>
      </c>
      <c r="I42" s="8">
        <v>52</v>
      </c>
      <c r="J42" s="8">
        <v>3908</v>
      </c>
      <c r="K42" s="8">
        <v>40</v>
      </c>
      <c r="L42" s="8">
        <v>896</v>
      </c>
      <c r="M42" s="7">
        <f t="shared" si="1"/>
        <v>1140</v>
      </c>
      <c r="N42" s="7">
        <f t="shared" si="1"/>
        <v>93534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1140</v>
      </c>
      <c r="AN42" s="20">
        <f t="shared" si="5"/>
        <v>93534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1140</v>
      </c>
      <c r="BL42" s="7">
        <f t="shared" si="8"/>
        <v>93534</v>
      </c>
    </row>
    <row r="43" spans="1:64" ht="20.25" x14ac:dyDescent="0.4">
      <c r="A43" s="14">
        <v>37</v>
      </c>
      <c r="B43" s="15" t="s">
        <v>79</v>
      </c>
      <c r="C43" s="8">
        <v>111386</v>
      </c>
      <c r="D43" s="8">
        <v>3143125</v>
      </c>
      <c r="E43" s="8">
        <v>42</v>
      </c>
      <c r="F43" s="8">
        <v>37125</v>
      </c>
      <c r="G43" s="19">
        <f t="shared" si="0"/>
        <v>111428</v>
      </c>
      <c r="H43" s="19">
        <f t="shared" si="0"/>
        <v>3180250</v>
      </c>
      <c r="I43" s="8">
        <v>5</v>
      </c>
      <c r="J43" s="8">
        <v>0</v>
      </c>
      <c r="K43" s="8">
        <v>40</v>
      </c>
      <c r="L43" s="8">
        <v>375</v>
      </c>
      <c r="M43" s="7">
        <f t="shared" si="1"/>
        <v>111473</v>
      </c>
      <c r="N43" s="7">
        <f t="shared" si="1"/>
        <v>3180625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111473</v>
      </c>
      <c r="AN43" s="20">
        <f t="shared" si="5"/>
        <v>3180625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56</v>
      </c>
      <c r="BD43" s="8">
        <v>91300.216281999994</v>
      </c>
      <c r="BE43" s="8">
        <v>50</v>
      </c>
      <c r="BF43" s="8">
        <v>50000</v>
      </c>
      <c r="BG43" s="8">
        <v>175</v>
      </c>
      <c r="BH43" s="8">
        <v>65000</v>
      </c>
      <c r="BI43" s="7">
        <f t="shared" si="7"/>
        <v>281</v>
      </c>
      <c r="BJ43" s="7">
        <f t="shared" si="7"/>
        <v>206300.21628200001</v>
      </c>
      <c r="BK43" s="7">
        <f t="shared" si="8"/>
        <v>111754</v>
      </c>
      <c r="BL43" s="7">
        <f t="shared" si="8"/>
        <v>3386925.2162819998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40</v>
      </c>
      <c r="P45" s="8">
        <v>15000</v>
      </c>
      <c r="Q45" s="8">
        <v>40</v>
      </c>
      <c r="R45" s="8">
        <v>15000</v>
      </c>
      <c r="S45" s="8">
        <v>27</v>
      </c>
      <c r="T45" s="8">
        <v>10000</v>
      </c>
      <c r="U45" s="8">
        <v>13</v>
      </c>
      <c r="V45" s="8">
        <v>5000</v>
      </c>
      <c r="W45" s="8">
        <v>50</v>
      </c>
      <c r="X45" s="8">
        <v>5000</v>
      </c>
      <c r="Y45" s="7">
        <f t="shared" si="2"/>
        <v>170</v>
      </c>
      <c r="Z45" s="7">
        <f t="shared" si="3"/>
        <v>50000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170</v>
      </c>
      <c r="AN45" s="20">
        <f t="shared" si="5"/>
        <v>50000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170</v>
      </c>
      <c r="BL45" s="7">
        <f t="shared" si="8"/>
        <v>50000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49" si="9">SUM(C48,E48)</f>
        <v>0</v>
      </c>
      <c r="H48" s="19">
        <f t="shared" ref="H48:H49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49" si="11">SUM(G48,I48,K48)</f>
        <v>0</v>
      </c>
      <c r="N48" s="7">
        <f t="shared" ref="N48:N49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49" si="13">SUM(O48+Q48+S48+U48+W48)</f>
        <v>0</v>
      </c>
      <c r="Z48" s="7">
        <f t="shared" ref="Z48:Z49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49" si="15">SUM(M48,Y48,AA48,AC48,AE48,AG48,AI48,AK48)</f>
        <v>0</v>
      </c>
      <c r="AN48" s="20">
        <f t="shared" ref="AN48:AN49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49" si="17">SUM(AS48+AU48+AW48)</f>
        <v>0</v>
      </c>
      <c r="AZ48" s="7">
        <f t="shared" ref="AZ48:AZ49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49" si="19">SUM(AQ48,AY48,BA48,BC48,BE48,BG48)</f>
        <v>0</v>
      </c>
      <c r="BJ48" s="7">
        <f t="shared" ref="BJ48:BJ49" si="20">SUM(AR48,AZ48,BB48,BD48,BF48,BH48)</f>
        <v>0</v>
      </c>
      <c r="BK48" s="7">
        <f t="shared" ref="BK48:BK49" si="21">SUM(AM48,BI48)</f>
        <v>0</v>
      </c>
      <c r="BL48" s="7">
        <f t="shared" ref="BL48:BL49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 x14ac:dyDescent="0.4">
      <c r="A51" s="14">
        <v>45</v>
      </c>
      <c r="B51" s="15" t="s">
        <v>87</v>
      </c>
      <c r="C51" s="8">
        <v>9500</v>
      </c>
      <c r="D51" s="8">
        <v>8006</v>
      </c>
      <c r="E51" s="8">
        <v>500</v>
      </c>
      <c r="F51" s="8">
        <v>116611</v>
      </c>
      <c r="G51" s="19">
        <f t="shared" si="0"/>
        <v>10000</v>
      </c>
      <c r="H51" s="19">
        <f t="shared" si="0"/>
        <v>124617</v>
      </c>
      <c r="I51" s="8">
        <v>0</v>
      </c>
      <c r="J51" s="8">
        <v>0</v>
      </c>
      <c r="K51" s="8">
        <v>25</v>
      </c>
      <c r="L51" s="8">
        <v>101186</v>
      </c>
      <c r="M51" s="7">
        <f t="shared" si="1"/>
        <v>10025</v>
      </c>
      <c r="N51" s="7">
        <f t="shared" si="1"/>
        <v>225803</v>
      </c>
      <c r="O51" s="8">
        <v>50</v>
      </c>
      <c r="P51" s="8">
        <v>57397</v>
      </c>
      <c r="Q51" s="8">
        <v>50</v>
      </c>
      <c r="R51" s="8">
        <v>57397</v>
      </c>
      <c r="S51" s="8">
        <v>40</v>
      </c>
      <c r="T51" s="8">
        <v>38268</v>
      </c>
      <c r="U51" s="8">
        <v>35</v>
      </c>
      <c r="V51" s="8">
        <v>19136</v>
      </c>
      <c r="W51" s="8">
        <v>35</v>
      </c>
      <c r="X51" s="8">
        <v>19136</v>
      </c>
      <c r="Y51" s="7">
        <f t="shared" si="2"/>
        <v>210</v>
      </c>
      <c r="Z51" s="7">
        <f t="shared" si="3"/>
        <v>191334</v>
      </c>
      <c r="AA51" s="12">
        <v>0</v>
      </c>
      <c r="AB51" s="12">
        <v>0</v>
      </c>
      <c r="AC51" s="12">
        <v>0</v>
      </c>
      <c r="AD51" s="12">
        <v>0</v>
      </c>
      <c r="AE51" s="12">
        <v>20</v>
      </c>
      <c r="AF51" s="12">
        <v>41416</v>
      </c>
      <c r="AG51" s="12">
        <v>25</v>
      </c>
      <c r="AH51" s="12">
        <v>9682</v>
      </c>
      <c r="AI51" s="12">
        <v>30</v>
      </c>
      <c r="AJ51" s="12">
        <v>9682</v>
      </c>
      <c r="AK51" s="12">
        <v>50</v>
      </c>
      <c r="AL51" s="12">
        <v>45663</v>
      </c>
      <c r="AM51" s="20">
        <f t="shared" si="4"/>
        <v>10360</v>
      </c>
      <c r="AN51" s="20">
        <f t="shared" si="5"/>
        <v>523580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10360</v>
      </c>
      <c r="BL51" s="7">
        <f t="shared" si="8"/>
        <v>523580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243068</v>
      </c>
      <c r="D53" s="13">
        <f>SUM(D7:D52)</f>
        <v>27900000</v>
      </c>
      <c r="E53" s="13">
        <f>SUM(E7:E52)</f>
        <v>27777</v>
      </c>
      <c r="F53" s="13">
        <f>SUM(F7:F52)</f>
        <v>6731996</v>
      </c>
      <c r="G53" s="19">
        <f t="shared" si="0"/>
        <v>270845</v>
      </c>
      <c r="H53" s="19">
        <f t="shared" si="0"/>
        <v>34631996</v>
      </c>
      <c r="I53" s="13">
        <f>SUM(I7:I52)</f>
        <v>3222</v>
      </c>
      <c r="J53" s="13">
        <f>SUM(J7:J52)</f>
        <v>1700000</v>
      </c>
      <c r="K53" s="13">
        <f>SUM(K7:K52)</f>
        <v>2498</v>
      </c>
      <c r="L53" s="13">
        <f>SUM(L7:L52)</f>
        <v>168004</v>
      </c>
      <c r="M53" s="7">
        <f t="shared" si="1"/>
        <v>276565</v>
      </c>
      <c r="N53" s="7">
        <f t="shared" si="1"/>
        <v>36500000</v>
      </c>
      <c r="O53" s="13">
        <f t="shared" ref="O53:X53" si="23">SUM(O7:O52)</f>
        <v>3986</v>
      </c>
      <c r="P53" s="13">
        <f t="shared" si="23"/>
        <v>3030000</v>
      </c>
      <c r="Q53" s="13">
        <f t="shared" si="23"/>
        <v>3475</v>
      </c>
      <c r="R53" s="13">
        <f t="shared" si="23"/>
        <v>3030000</v>
      </c>
      <c r="S53" s="13">
        <f t="shared" si="23"/>
        <v>2626</v>
      </c>
      <c r="T53" s="13">
        <f t="shared" si="23"/>
        <v>2020000</v>
      </c>
      <c r="U53" s="13">
        <f t="shared" si="23"/>
        <v>1412</v>
      </c>
      <c r="V53" s="13">
        <f t="shared" si="23"/>
        <v>1010000</v>
      </c>
      <c r="W53" s="13">
        <f t="shared" si="23"/>
        <v>1581</v>
      </c>
      <c r="X53" s="13">
        <f t="shared" si="23"/>
        <v>2602846</v>
      </c>
      <c r="Y53" s="7">
        <f t="shared" si="2"/>
        <v>13080</v>
      </c>
      <c r="Z53" s="7">
        <f t="shared" si="3"/>
        <v>11692846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724</v>
      </c>
      <c r="AD53" s="13">
        <f t="shared" si="24"/>
        <v>500000</v>
      </c>
      <c r="AE53" s="13">
        <f t="shared" si="24"/>
        <v>1231</v>
      </c>
      <c r="AF53" s="13">
        <f t="shared" si="24"/>
        <v>3700000</v>
      </c>
      <c r="AG53" s="13">
        <f t="shared" si="24"/>
        <v>168</v>
      </c>
      <c r="AH53" s="13">
        <f t="shared" si="24"/>
        <v>450000</v>
      </c>
      <c r="AI53" s="13">
        <f t="shared" si="24"/>
        <v>657</v>
      </c>
      <c r="AJ53" s="13">
        <f t="shared" si="24"/>
        <v>450000</v>
      </c>
      <c r="AK53" s="13">
        <f t="shared" si="24"/>
        <v>1779</v>
      </c>
      <c r="AL53" s="13">
        <f t="shared" si="24"/>
        <v>4300000</v>
      </c>
      <c r="AM53" s="20">
        <f t="shared" si="4"/>
        <v>294204</v>
      </c>
      <c r="AN53" s="20">
        <f t="shared" si="4"/>
        <v>57592846</v>
      </c>
      <c r="AO53" s="13">
        <f t="shared" ref="AO53:AX53" si="25">SUM(AO7:AO52)</f>
        <v>0</v>
      </c>
      <c r="AP53" s="13">
        <f t="shared" si="25"/>
        <v>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22</v>
      </c>
      <c r="BB53" s="13">
        <f t="shared" si="26"/>
        <v>50000</v>
      </c>
      <c r="BC53" s="13">
        <f t="shared" si="26"/>
        <v>167</v>
      </c>
      <c r="BD53" s="13">
        <f t="shared" si="26"/>
        <v>200000.00003200001</v>
      </c>
      <c r="BE53" s="13">
        <f t="shared" si="26"/>
        <v>590</v>
      </c>
      <c r="BF53" s="13">
        <f t="shared" si="26"/>
        <v>300000</v>
      </c>
      <c r="BG53" s="13">
        <f t="shared" si="26"/>
        <v>1587</v>
      </c>
      <c r="BH53" s="13">
        <f t="shared" si="26"/>
        <v>1450000</v>
      </c>
      <c r="BI53" s="7">
        <f t="shared" si="7"/>
        <v>2366</v>
      </c>
      <c r="BJ53" s="7">
        <f t="shared" si="7"/>
        <v>2000000.000032</v>
      </c>
      <c r="BK53" s="7">
        <f t="shared" si="8"/>
        <v>296570</v>
      </c>
      <c r="BL53" s="7">
        <f t="shared" si="8"/>
        <v>59592846.000032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5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.2851562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9.28515625" style="1" bestFit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11.28515625" style="1" bestFit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110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10200</v>
      </c>
      <c r="D7" s="8">
        <v>4684300</v>
      </c>
      <c r="E7" s="8">
        <v>1325</v>
      </c>
      <c r="F7" s="8">
        <v>743400</v>
      </c>
      <c r="G7" s="19">
        <f>SUM(C7,E7)</f>
        <v>11525</v>
      </c>
      <c r="H7" s="19">
        <f>SUM(D7,F7)</f>
        <v>5427700</v>
      </c>
      <c r="I7" s="8">
        <v>125</v>
      </c>
      <c r="J7" s="8">
        <v>253400</v>
      </c>
      <c r="K7" s="8">
        <v>4800</v>
      </c>
      <c r="L7" s="8">
        <v>465900</v>
      </c>
      <c r="M7" s="7">
        <f>SUM(G7,I7,K7)</f>
        <v>16450</v>
      </c>
      <c r="N7" s="7">
        <f>SUM(H7,J7,L7)</f>
        <v>6147000</v>
      </c>
      <c r="O7" s="8">
        <v>500</v>
      </c>
      <c r="P7" s="8">
        <v>205000</v>
      </c>
      <c r="Q7" s="8">
        <v>240</v>
      </c>
      <c r="R7" s="8">
        <v>245000</v>
      </c>
      <c r="S7" s="8">
        <v>50</v>
      </c>
      <c r="T7" s="8">
        <v>200000</v>
      </c>
      <c r="U7" s="8">
        <v>0</v>
      </c>
      <c r="V7" s="8">
        <v>0</v>
      </c>
      <c r="W7" s="8">
        <v>240</v>
      </c>
      <c r="X7" s="8">
        <v>134932</v>
      </c>
      <c r="Y7" s="7">
        <f>SUM(O7+Q7+S7+U7+W7)</f>
        <v>1030</v>
      </c>
      <c r="Z7" s="7">
        <f>SUM(P7+R7+T7+V7+X7)</f>
        <v>784932</v>
      </c>
      <c r="AA7" s="12">
        <v>0</v>
      </c>
      <c r="AB7" s="12">
        <v>0</v>
      </c>
      <c r="AC7" s="12">
        <v>150</v>
      </c>
      <c r="AD7" s="12">
        <v>150000</v>
      </c>
      <c r="AE7" s="12">
        <v>320</v>
      </c>
      <c r="AF7" s="12">
        <v>950000</v>
      </c>
      <c r="AG7" s="12">
        <v>50</v>
      </c>
      <c r="AH7" s="12">
        <v>250000</v>
      </c>
      <c r="AI7" s="12">
        <v>25</v>
      </c>
      <c r="AJ7" s="12">
        <v>50000</v>
      </c>
      <c r="AK7" s="12">
        <v>230</v>
      </c>
      <c r="AL7" s="12">
        <v>144500</v>
      </c>
      <c r="AM7" s="20">
        <f>SUM(M7,Y7,AA7,AC7,AE7,AG7,AI7,AK7)</f>
        <v>18255</v>
      </c>
      <c r="AN7" s="20">
        <f>SUM(N7,Z7,AB7,AD7,AF7,AH7,AJ7,AL7)</f>
        <v>8476432</v>
      </c>
      <c r="AO7" s="12">
        <v>1380</v>
      </c>
      <c r="AP7" s="12">
        <v>937000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10</v>
      </c>
      <c r="BB7" s="8">
        <v>20000</v>
      </c>
      <c r="BC7" s="8">
        <v>25</v>
      </c>
      <c r="BD7" s="8">
        <v>140000</v>
      </c>
      <c r="BE7" s="8">
        <v>0</v>
      </c>
      <c r="BF7" s="8">
        <v>0</v>
      </c>
      <c r="BG7" s="8">
        <v>50</v>
      </c>
      <c r="BH7" s="8">
        <v>22290</v>
      </c>
      <c r="BI7" s="7">
        <f>SUM(AQ7,AY7,BA7,BC7,BE7,BG7)</f>
        <v>85</v>
      </c>
      <c r="BJ7" s="7">
        <f>SUM(AR7,AZ7,BB7,BD7,BF7,BH7)</f>
        <v>182290</v>
      </c>
      <c r="BK7" s="7">
        <f>SUM(AM7,BI7)</f>
        <v>18340</v>
      </c>
      <c r="BL7" s="7">
        <f>SUM(AN7,BJ7)</f>
        <v>8658722</v>
      </c>
    </row>
    <row r="8" spans="1:64" ht="20.25" x14ac:dyDescent="0.4">
      <c r="A8" s="14">
        <v>2</v>
      </c>
      <c r="B8" s="15" t="s">
        <v>44</v>
      </c>
      <c r="C8" s="8">
        <v>7500</v>
      </c>
      <c r="D8" s="8">
        <v>2892000</v>
      </c>
      <c r="E8" s="8">
        <v>2100</v>
      </c>
      <c r="F8" s="8">
        <v>1143800</v>
      </c>
      <c r="G8" s="19">
        <f t="shared" ref="G8:H53" si="0">SUM(C8,E8)</f>
        <v>9600</v>
      </c>
      <c r="H8" s="19">
        <f t="shared" si="0"/>
        <v>4035800</v>
      </c>
      <c r="I8" s="8">
        <v>125</v>
      </c>
      <c r="J8" s="8">
        <v>248400</v>
      </c>
      <c r="K8" s="8">
        <v>3000</v>
      </c>
      <c r="L8" s="8">
        <v>300000</v>
      </c>
      <c r="M8" s="7">
        <f t="shared" ref="M8:N53" si="1">SUM(G8,I8,K8)</f>
        <v>12725</v>
      </c>
      <c r="N8" s="7">
        <f t="shared" si="1"/>
        <v>4584200</v>
      </c>
      <c r="O8" s="8">
        <v>1000</v>
      </c>
      <c r="P8" s="8">
        <v>400000</v>
      </c>
      <c r="Q8" s="8">
        <v>400</v>
      </c>
      <c r="R8" s="8">
        <v>400000</v>
      </c>
      <c r="S8" s="8">
        <v>110</v>
      </c>
      <c r="T8" s="8">
        <v>375000</v>
      </c>
      <c r="U8" s="8">
        <v>0</v>
      </c>
      <c r="V8" s="8">
        <v>0</v>
      </c>
      <c r="W8" s="8">
        <v>1100</v>
      </c>
      <c r="X8" s="8">
        <v>639160</v>
      </c>
      <c r="Y8" s="7">
        <f t="shared" ref="Y8:Y53" si="2">SUM(O8+Q8+S8+U8+W8)</f>
        <v>2610</v>
      </c>
      <c r="Z8" s="7">
        <f t="shared" ref="Z8:Z53" si="3">SUM(P8+R8+T8+V8+X8)</f>
        <v>1814160</v>
      </c>
      <c r="AA8" s="12">
        <v>0</v>
      </c>
      <c r="AB8" s="12">
        <v>0</v>
      </c>
      <c r="AC8" s="12">
        <v>1000</v>
      </c>
      <c r="AD8" s="12">
        <v>1000000</v>
      </c>
      <c r="AE8" s="12">
        <v>90</v>
      </c>
      <c r="AF8" s="12">
        <v>259600</v>
      </c>
      <c r="AG8" s="12">
        <v>0</v>
      </c>
      <c r="AH8" s="12">
        <v>0</v>
      </c>
      <c r="AI8" s="12">
        <v>0</v>
      </c>
      <c r="AJ8" s="12">
        <v>0</v>
      </c>
      <c r="AK8" s="12">
        <v>500</v>
      </c>
      <c r="AL8" s="12">
        <v>1000000</v>
      </c>
      <c r="AM8" s="20">
        <f t="shared" ref="AM8:AN53" si="4">SUM(M8,Y8,AA8,AC8,AE8,AG8,AI8,AK8)</f>
        <v>16925</v>
      </c>
      <c r="AN8" s="20">
        <f t="shared" ref="AN8:AN52" si="5">SUM(N8+Z8+AB8+AD8+AF8+AH8+AJ8+AL8)</f>
        <v>8657960</v>
      </c>
      <c r="AO8" s="12">
        <v>1600</v>
      </c>
      <c r="AP8" s="12">
        <v>800000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100000</v>
      </c>
      <c r="BC8" s="8">
        <v>25</v>
      </c>
      <c r="BD8" s="8">
        <v>100000</v>
      </c>
      <c r="BE8" s="8">
        <v>0</v>
      </c>
      <c r="BF8" s="8">
        <v>0</v>
      </c>
      <c r="BG8" s="8">
        <v>600</v>
      </c>
      <c r="BH8" s="8">
        <v>138200</v>
      </c>
      <c r="BI8" s="7">
        <f t="shared" ref="BI8:BJ53" si="7">SUM(AQ8,AY8,BA8,BC8,BE8,BG8)</f>
        <v>625</v>
      </c>
      <c r="BJ8" s="7">
        <f t="shared" si="7"/>
        <v>338200</v>
      </c>
      <c r="BK8" s="7">
        <f t="shared" ref="BK8:BL53" si="8">SUM(AM8,BI8)</f>
        <v>17550</v>
      </c>
      <c r="BL8" s="7">
        <f t="shared" si="8"/>
        <v>8996160</v>
      </c>
    </row>
    <row r="9" spans="1:64" ht="20.25" x14ac:dyDescent="0.4">
      <c r="A9" s="14">
        <v>3</v>
      </c>
      <c r="B9" s="15" t="s">
        <v>45</v>
      </c>
      <c r="C9" s="8">
        <v>1740</v>
      </c>
      <c r="D9" s="8">
        <v>676700</v>
      </c>
      <c r="E9" s="8">
        <v>910</v>
      </c>
      <c r="F9" s="8">
        <v>479600</v>
      </c>
      <c r="G9" s="19">
        <f t="shared" si="0"/>
        <v>2650</v>
      </c>
      <c r="H9" s="19">
        <f t="shared" si="0"/>
        <v>1156300</v>
      </c>
      <c r="I9" s="8">
        <v>55</v>
      </c>
      <c r="J9" s="8">
        <v>110000</v>
      </c>
      <c r="K9" s="8">
        <v>3650</v>
      </c>
      <c r="L9" s="8">
        <v>357300</v>
      </c>
      <c r="M9" s="7">
        <f t="shared" si="1"/>
        <v>6355</v>
      </c>
      <c r="N9" s="7">
        <f t="shared" si="1"/>
        <v>1623600</v>
      </c>
      <c r="O9" s="8">
        <v>360</v>
      </c>
      <c r="P9" s="8">
        <v>155000</v>
      </c>
      <c r="Q9" s="8">
        <v>120</v>
      </c>
      <c r="R9" s="8">
        <v>120000</v>
      </c>
      <c r="S9" s="8">
        <v>20</v>
      </c>
      <c r="T9" s="8">
        <v>75000</v>
      </c>
      <c r="U9" s="8">
        <v>0</v>
      </c>
      <c r="V9" s="8">
        <v>0</v>
      </c>
      <c r="W9" s="8">
        <v>225</v>
      </c>
      <c r="X9" s="8">
        <v>127920</v>
      </c>
      <c r="Y9" s="7">
        <f t="shared" si="2"/>
        <v>725</v>
      </c>
      <c r="Z9" s="7">
        <f t="shared" si="3"/>
        <v>477920</v>
      </c>
      <c r="AA9" s="12">
        <v>0</v>
      </c>
      <c r="AB9" s="12">
        <v>0</v>
      </c>
      <c r="AC9" s="12">
        <v>140</v>
      </c>
      <c r="AD9" s="12">
        <v>130000</v>
      </c>
      <c r="AE9" s="12">
        <v>80</v>
      </c>
      <c r="AF9" s="12">
        <v>210000</v>
      </c>
      <c r="AG9" s="12">
        <v>0</v>
      </c>
      <c r="AH9" s="12">
        <v>0</v>
      </c>
      <c r="AI9" s="12">
        <v>25</v>
      </c>
      <c r="AJ9" s="12">
        <v>50000</v>
      </c>
      <c r="AK9" s="12">
        <v>335</v>
      </c>
      <c r="AL9" s="12">
        <v>185300</v>
      </c>
      <c r="AM9" s="20">
        <f t="shared" si="4"/>
        <v>7660</v>
      </c>
      <c r="AN9" s="20">
        <f t="shared" si="5"/>
        <v>2676820</v>
      </c>
      <c r="AO9" s="12">
        <v>480</v>
      </c>
      <c r="AP9" s="12">
        <v>229520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25</v>
      </c>
      <c r="BB9" s="8">
        <v>40000</v>
      </c>
      <c r="BC9" s="8">
        <v>30</v>
      </c>
      <c r="BD9" s="8">
        <v>115000</v>
      </c>
      <c r="BE9" s="8">
        <v>0</v>
      </c>
      <c r="BF9" s="8">
        <v>0</v>
      </c>
      <c r="BG9" s="8">
        <v>165</v>
      </c>
      <c r="BH9" s="8">
        <v>37500</v>
      </c>
      <c r="BI9" s="7">
        <f t="shared" si="7"/>
        <v>220</v>
      </c>
      <c r="BJ9" s="7">
        <f t="shared" si="7"/>
        <v>192500</v>
      </c>
      <c r="BK9" s="7">
        <f t="shared" si="8"/>
        <v>7880</v>
      </c>
      <c r="BL9" s="7">
        <f t="shared" si="8"/>
        <v>2869320</v>
      </c>
    </row>
    <row r="10" spans="1:64" ht="20.25" x14ac:dyDescent="0.4">
      <c r="A10" s="14">
        <v>4</v>
      </c>
      <c r="B10" s="15" t="s">
        <v>46</v>
      </c>
      <c r="C10" s="9">
        <v>2500</v>
      </c>
      <c r="D10" s="9">
        <v>706600</v>
      </c>
      <c r="E10" s="9">
        <v>1000</v>
      </c>
      <c r="F10" s="9">
        <v>540100</v>
      </c>
      <c r="G10" s="19">
        <f t="shared" si="0"/>
        <v>3500</v>
      </c>
      <c r="H10" s="19">
        <f t="shared" si="0"/>
        <v>1246700</v>
      </c>
      <c r="I10" s="9">
        <v>0</v>
      </c>
      <c r="J10" s="9">
        <v>0</v>
      </c>
      <c r="K10" s="9">
        <v>3000</v>
      </c>
      <c r="L10" s="9">
        <v>310000</v>
      </c>
      <c r="M10" s="7">
        <f t="shared" si="1"/>
        <v>6500</v>
      </c>
      <c r="N10" s="7">
        <f t="shared" si="1"/>
        <v>1556700</v>
      </c>
      <c r="O10" s="9">
        <v>250</v>
      </c>
      <c r="P10" s="9">
        <v>100000</v>
      </c>
      <c r="Q10" s="9">
        <v>200</v>
      </c>
      <c r="R10" s="9">
        <v>200000</v>
      </c>
      <c r="S10" s="9">
        <v>0</v>
      </c>
      <c r="T10" s="9">
        <v>0</v>
      </c>
      <c r="U10" s="9">
        <v>0</v>
      </c>
      <c r="V10" s="9">
        <v>0</v>
      </c>
      <c r="W10" s="9">
        <v>180</v>
      </c>
      <c r="X10" s="9">
        <v>109860</v>
      </c>
      <c r="Y10" s="7">
        <f t="shared" si="2"/>
        <v>630</v>
      </c>
      <c r="Z10" s="7">
        <f t="shared" si="3"/>
        <v>409860</v>
      </c>
      <c r="AA10" s="12">
        <v>0</v>
      </c>
      <c r="AB10" s="12">
        <v>0</v>
      </c>
      <c r="AC10" s="12">
        <v>80</v>
      </c>
      <c r="AD10" s="12">
        <v>75000</v>
      </c>
      <c r="AE10" s="12">
        <v>75</v>
      </c>
      <c r="AF10" s="12">
        <v>205000</v>
      </c>
      <c r="AG10" s="12">
        <v>0</v>
      </c>
      <c r="AH10" s="12">
        <v>0</v>
      </c>
      <c r="AI10" s="12">
        <v>0</v>
      </c>
      <c r="AJ10" s="12">
        <v>0</v>
      </c>
      <c r="AK10" s="12">
        <v>220</v>
      </c>
      <c r="AL10" s="12">
        <v>104700</v>
      </c>
      <c r="AM10" s="20">
        <f t="shared" si="4"/>
        <v>7505</v>
      </c>
      <c r="AN10" s="20">
        <f t="shared" si="5"/>
        <v>2351260</v>
      </c>
      <c r="AO10" s="12">
        <v>400</v>
      </c>
      <c r="AP10" s="12">
        <v>194620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15</v>
      </c>
      <c r="BB10" s="9">
        <v>20000</v>
      </c>
      <c r="BC10" s="9">
        <v>30</v>
      </c>
      <c r="BD10" s="9">
        <v>120000</v>
      </c>
      <c r="BE10" s="9">
        <v>0</v>
      </c>
      <c r="BF10" s="9">
        <v>0</v>
      </c>
      <c r="BG10" s="9">
        <v>200</v>
      </c>
      <c r="BH10" s="9">
        <v>24100</v>
      </c>
      <c r="BI10" s="7">
        <f t="shared" si="7"/>
        <v>245</v>
      </c>
      <c r="BJ10" s="7">
        <f t="shared" si="7"/>
        <v>164100</v>
      </c>
      <c r="BK10" s="7">
        <f t="shared" si="8"/>
        <v>7750</v>
      </c>
      <c r="BL10" s="7">
        <f t="shared" si="8"/>
        <v>2515360</v>
      </c>
    </row>
    <row r="11" spans="1:64" ht="20.25" x14ac:dyDescent="0.4">
      <c r="A11" s="14">
        <v>5</v>
      </c>
      <c r="B11" s="15" t="s">
        <v>47</v>
      </c>
      <c r="C11" s="8">
        <v>90</v>
      </c>
      <c r="D11" s="8">
        <v>32700</v>
      </c>
      <c r="E11" s="8">
        <v>30</v>
      </c>
      <c r="F11" s="8">
        <v>18500</v>
      </c>
      <c r="G11" s="19">
        <f t="shared" si="0"/>
        <v>120</v>
      </c>
      <c r="H11" s="19">
        <f t="shared" si="0"/>
        <v>51200</v>
      </c>
      <c r="I11" s="8">
        <v>0</v>
      </c>
      <c r="J11" s="8">
        <v>0</v>
      </c>
      <c r="K11" s="8">
        <v>150</v>
      </c>
      <c r="L11" s="8">
        <v>14700</v>
      </c>
      <c r="M11" s="7">
        <f t="shared" si="1"/>
        <v>270</v>
      </c>
      <c r="N11" s="7">
        <f t="shared" si="1"/>
        <v>65900</v>
      </c>
      <c r="O11" s="8">
        <v>30</v>
      </c>
      <c r="P11" s="8">
        <v>10000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</v>
      </c>
      <c r="X11" s="8">
        <v>11074</v>
      </c>
      <c r="Y11" s="7">
        <f t="shared" si="2"/>
        <v>50</v>
      </c>
      <c r="Z11" s="7">
        <f t="shared" si="3"/>
        <v>21074</v>
      </c>
      <c r="AA11" s="12">
        <v>0</v>
      </c>
      <c r="AB11" s="12">
        <v>0</v>
      </c>
      <c r="AC11" s="12">
        <v>10</v>
      </c>
      <c r="AD11" s="12">
        <v>7000</v>
      </c>
      <c r="AE11" s="12">
        <v>5</v>
      </c>
      <c r="AF11" s="12">
        <v>12000</v>
      </c>
      <c r="AG11" s="12">
        <v>0</v>
      </c>
      <c r="AH11" s="12">
        <v>0</v>
      </c>
      <c r="AI11" s="12">
        <v>0</v>
      </c>
      <c r="AJ11" s="12">
        <v>0</v>
      </c>
      <c r="AK11" s="12">
        <v>20</v>
      </c>
      <c r="AL11" s="12">
        <v>7400</v>
      </c>
      <c r="AM11" s="20">
        <f t="shared" si="4"/>
        <v>355</v>
      </c>
      <c r="AN11" s="20">
        <f t="shared" si="5"/>
        <v>113374</v>
      </c>
      <c r="AO11" s="12">
        <v>25</v>
      </c>
      <c r="AP11" s="12">
        <v>10000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30</v>
      </c>
      <c r="BH11" s="8">
        <v>270</v>
      </c>
      <c r="BI11" s="7">
        <f t="shared" si="7"/>
        <v>30</v>
      </c>
      <c r="BJ11" s="7">
        <f t="shared" si="7"/>
        <v>270</v>
      </c>
      <c r="BK11" s="7">
        <f t="shared" si="8"/>
        <v>385</v>
      </c>
      <c r="BL11" s="7">
        <f t="shared" si="8"/>
        <v>113644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70</v>
      </c>
      <c r="D13" s="8">
        <v>27000</v>
      </c>
      <c r="E13" s="8">
        <v>25</v>
      </c>
      <c r="F13" s="8">
        <v>14000</v>
      </c>
      <c r="G13" s="19">
        <f t="shared" si="0"/>
        <v>95</v>
      </c>
      <c r="H13" s="19">
        <f t="shared" si="0"/>
        <v>41000</v>
      </c>
      <c r="I13" s="8">
        <v>0</v>
      </c>
      <c r="J13" s="8">
        <v>0</v>
      </c>
      <c r="K13" s="8">
        <v>350</v>
      </c>
      <c r="L13" s="8">
        <v>35700</v>
      </c>
      <c r="M13" s="7">
        <f t="shared" si="1"/>
        <v>445</v>
      </c>
      <c r="N13" s="7">
        <f t="shared" si="1"/>
        <v>76700</v>
      </c>
      <c r="O13" s="8">
        <v>30</v>
      </c>
      <c r="P13" s="8">
        <v>10000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</v>
      </c>
      <c r="X13" s="8">
        <v>6048</v>
      </c>
      <c r="Y13" s="7">
        <f t="shared" si="2"/>
        <v>40</v>
      </c>
      <c r="Z13" s="7">
        <f t="shared" si="3"/>
        <v>16048</v>
      </c>
      <c r="AA13" s="12">
        <v>0</v>
      </c>
      <c r="AB13" s="12">
        <v>0</v>
      </c>
      <c r="AC13" s="12">
        <v>10</v>
      </c>
      <c r="AD13" s="12">
        <v>5000</v>
      </c>
      <c r="AE13" s="12">
        <v>10</v>
      </c>
      <c r="AF13" s="12">
        <v>25000</v>
      </c>
      <c r="AG13" s="12">
        <v>0</v>
      </c>
      <c r="AH13" s="12">
        <v>0</v>
      </c>
      <c r="AI13" s="12">
        <v>0</v>
      </c>
      <c r="AJ13" s="12">
        <v>0</v>
      </c>
      <c r="AK13" s="12">
        <v>15</v>
      </c>
      <c r="AL13" s="12">
        <v>5200</v>
      </c>
      <c r="AM13" s="20">
        <f t="shared" si="4"/>
        <v>520</v>
      </c>
      <c r="AN13" s="20">
        <f t="shared" si="5"/>
        <v>127948</v>
      </c>
      <c r="AO13" s="12">
        <v>25</v>
      </c>
      <c r="AP13" s="12">
        <v>10000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60</v>
      </c>
      <c r="BH13" s="8">
        <v>5700</v>
      </c>
      <c r="BI13" s="7">
        <f t="shared" si="7"/>
        <v>60</v>
      </c>
      <c r="BJ13" s="7">
        <f t="shared" si="7"/>
        <v>5700</v>
      </c>
      <c r="BK13" s="7">
        <f t="shared" si="8"/>
        <v>580</v>
      </c>
      <c r="BL13" s="7">
        <f t="shared" si="8"/>
        <v>133648</v>
      </c>
    </row>
    <row r="14" spans="1:64" ht="20.25" x14ac:dyDescent="0.4">
      <c r="A14" s="14">
        <v>8</v>
      </c>
      <c r="B14" s="15" t="s">
        <v>50</v>
      </c>
      <c r="C14" s="8">
        <v>100</v>
      </c>
      <c r="D14" s="8">
        <v>35600</v>
      </c>
      <c r="E14" s="8">
        <v>55</v>
      </c>
      <c r="F14" s="8">
        <v>28200</v>
      </c>
      <c r="G14" s="19">
        <f t="shared" si="0"/>
        <v>155</v>
      </c>
      <c r="H14" s="19">
        <f t="shared" si="0"/>
        <v>63800</v>
      </c>
      <c r="I14" s="8">
        <v>0</v>
      </c>
      <c r="J14" s="8">
        <v>0</v>
      </c>
      <c r="K14" s="8">
        <v>450</v>
      </c>
      <c r="L14" s="8">
        <v>40800</v>
      </c>
      <c r="M14" s="7">
        <f t="shared" si="1"/>
        <v>605</v>
      </c>
      <c r="N14" s="7">
        <f t="shared" si="1"/>
        <v>104600</v>
      </c>
      <c r="O14" s="8">
        <v>570</v>
      </c>
      <c r="P14" s="8">
        <v>256000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315</v>
      </c>
      <c r="X14" s="8">
        <v>155612</v>
      </c>
      <c r="Y14" s="7">
        <f t="shared" si="2"/>
        <v>885</v>
      </c>
      <c r="Z14" s="7">
        <f t="shared" si="3"/>
        <v>411612</v>
      </c>
      <c r="AA14" s="12">
        <v>0</v>
      </c>
      <c r="AB14" s="12">
        <v>0</v>
      </c>
      <c r="AC14" s="12">
        <v>105</v>
      </c>
      <c r="AD14" s="12">
        <v>102000</v>
      </c>
      <c r="AE14" s="12">
        <v>22</v>
      </c>
      <c r="AF14" s="12">
        <v>55000</v>
      </c>
      <c r="AG14" s="12">
        <v>0</v>
      </c>
      <c r="AH14" s="12">
        <v>0</v>
      </c>
      <c r="AI14" s="12">
        <v>0</v>
      </c>
      <c r="AJ14" s="12">
        <v>0</v>
      </c>
      <c r="AK14" s="12">
        <v>315</v>
      </c>
      <c r="AL14" s="12">
        <v>162400</v>
      </c>
      <c r="AM14" s="20">
        <f t="shared" si="4"/>
        <v>1932</v>
      </c>
      <c r="AN14" s="20">
        <f t="shared" si="5"/>
        <v>835612</v>
      </c>
      <c r="AO14" s="12">
        <v>130</v>
      </c>
      <c r="AP14" s="12">
        <v>57000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30</v>
      </c>
      <c r="BB14" s="8">
        <v>50000</v>
      </c>
      <c r="BC14" s="8">
        <v>15</v>
      </c>
      <c r="BD14" s="8">
        <v>50000</v>
      </c>
      <c r="BE14" s="8">
        <v>0</v>
      </c>
      <c r="BF14" s="8">
        <v>0</v>
      </c>
      <c r="BG14" s="8">
        <v>110</v>
      </c>
      <c r="BH14" s="8">
        <v>10200</v>
      </c>
      <c r="BI14" s="7">
        <f t="shared" si="7"/>
        <v>155</v>
      </c>
      <c r="BJ14" s="7">
        <f t="shared" si="7"/>
        <v>110200</v>
      </c>
      <c r="BK14" s="7">
        <f t="shared" si="8"/>
        <v>2087</v>
      </c>
      <c r="BL14" s="7">
        <f t="shared" si="8"/>
        <v>945812</v>
      </c>
    </row>
    <row r="15" spans="1:64" ht="20.25" x14ac:dyDescent="0.4">
      <c r="A15" s="14">
        <v>9</v>
      </c>
      <c r="B15" s="15" t="s">
        <v>51</v>
      </c>
      <c r="C15" s="8">
        <v>130</v>
      </c>
      <c r="D15" s="8">
        <v>49500</v>
      </c>
      <c r="E15" s="8">
        <v>100</v>
      </c>
      <c r="F15" s="8">
        <v>56000</v>
      </c>
      <c r="G15" s="19">
        <f t="shared" si="0"/>
        <v>230</v>
      </c>
      <c r="H15" s="19">
        <f t="shared" si="0"/>
        <v>105500</v>
      </c>
      <c r="I15" s="8">
        <v>25</v>
      </c>
      <c r="J15" s="8">
        <v>50000</v>
      </c>
      <c r="K15" s="8">
        <v>700</v>
      </c>
      <c r="L15" s="8">
        <v>65100</v>
      </c>
      <c r="M15" s="7">
        <f t="shared" si="1"/>
        <v>955</v>
      </c>
      <c r="N15" s="7">
        <f t="shared" si="1"/>
        <v>220600</v>
      </c>
      <c r="O15" s="8">
        <v>100</v>
      </c>
      <c r="P15" s="8">
        <v>40000</v>
      </c>
      <c r="Q15" s="8">
        <v>20</v>
      </c>
      <c r="R15" s="8">
        <v>20000</v>
      </c>
      <c r="S15" s="8">
        <v>12</v>
      </c>
      <c r="T15" s="8">
        <v>33900</v>
      </c>
      <c r="U15" s="8">
        <v>0</v>
      </c>
      <c r="V15" s="8">
        <v>0</v>
      </c>
      <c r="W15" s="8">
        <v>20</v>
      </c>
      <c r="X15" s="8">
        <v>23840</v>
      </c>
      <c r="Y15" s="7">
        <f t="shared" si="2"/>
        <v>152</v>
      </c>
      <c r="Z15" s="7">
        <f t="shared" si="3"/>
        <v>117740</v>
      </c>
      <c r="AA15" s="12">
        <v>0</v>
      </c>
      <c r="AB15" s="12">
        <v>0</v>
      </c>
      <c r="AC15" s="12">
        <v>100</v>
      </c>
      <c r="AD15" s="12">
        <v>100000</v>
      </c>
      <c r="AE15" s="12">
        <v>40</v>
      </c>
      <c r="AF15" s="12">
        <v>100000</v>
      </c>
      <c r="AG15" s="12">
        <v>0</v>
      </c>
      <c r="AH15" s="12">
        <v>0</v>
      </c>
      <c r="AI15" s="12">
        <v>0</v>
      </c>
      <c r="AJ15" s="12">
        <v>0</v>
      </c>
      <c r="AK15" s="12">
        <v>350</v>
      </c>
      <c r="AL15" s="12">
        <v>174300</v>
      </c>
      <c r="AM15" s="20">
        <f t="shared" si="4"/>
        <v>1597</v>
      </c>
      <c r="AN15" s="20">
        <f t="shared" si="5"/>
        <v>712640</v>
      </c>
      <c r="AO15" s="12">
        <v>140</v>
      </c>
      <c r="AP15" s="12">
        <v>66000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20</v>
      </c>
      <c r="BB15" s="8">
        <v>30000</v>
      </c>
      <c r="BC15" s="8">
        <v>0</v>
      </c>
      <c r="BD15" s="8">
        <v>0</v>
      </c>
      <c r="BE15" s="8">
        <v>0</v>
      </c>
      <c r="BF15" s="8">
        <v>0</v>
      </c>
      <c r="BG15" s="8">
        <v>100</v>
      </c>
      <c r="BH15" s="8">
        <v>9400</v>
      </c>
      <c r="BI15" s="7">
        <f t="shared" si="7"/>
        <v>120</v>
      </c>
      <c r="BJ15" s="7">
        <f t="shared" si="7"/>
        <v>39400</v>
      </c>
      <c r="BK15" s="7">
        <f t="shared" si="8"/>
        <v>1717</v>
      </c>
      <c r="BL15" s="7">
        <f t="shared" si="8"/>
        <v>752040</v>
      </c>
    </row>
    <row r="16" spans="1:64" ht="20.25" x14ac:dyDescent="0.4">
      <c r="A16" s="14">
        <v>10</v>
      </c>
      <c r="B16" s="15" t="s">
        <v>52</v>
      </c>
      <c r="C16" s="8">
        <v>145</v>
      </c>
      <c r="D16" s="8">
        <v>56000</v>
      </c>
      <c r="E16" s="8">
        <v>100</v>
      </c>
      <c r="F16" s="8">
        <v>54700</v>
      </c>
      <c r="G16" s="19">
        <f t="shared" si="0"/>
        <v>245</v>
      </c>
      <c r="H16" s="19">
        <f t="shared" si="0"/>
        <v>110700</v>
      </c>
      <c r="I16" s="8">
        <v>0</v>
      </c>
      <c r="J16" s="8">
        <v>0</v>
      </c>
      <c r="K16" s="8">
        <v>800</v>
      </c>
      <c r="L16" s="8">
        <v>74300</v>
      </c>
      <c r="M16" s="7">
        <f t="shared" si="1"/>
        <v>1045</v>
      </c>
      <c r="N16" s="7">
        <f t="shared" si="1"/>
        <v>185000</v>
      </c>
      <c r="O16" s="8">
        <v>110</v>
      </c>
      <c r="P16" s="8">
        <v>40022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110</v>
      </c>
      <c r="Z16" s="7">
        <f t="shared" si="3"/>
        <v>40022</v>
      </c>
      <c r="AA16" s="12">
        <v>0</v>
      </c>
      <c r="AB16" s="12">
        <v>0</v>
      </c>
      <c r="AC16" s="12">
        <v>50</v>
      </c>
      <c r="AD16" s="12">
        <v>40000</v>
      </c>
      <c r="AE16" s="12">
        <v>5</v>
      </c>
      <c r="AF16" s="12">
        <v>10000</v>
      </c>
      <c r="AG16" s="12">
        <v>0</v>
      </c>
      <c r="AH16" s="12">
        <v>0</v>
      </c>
      <c r="AI16" s="12">
        <v>0</v>
      </c>
      <c r="AJ16" s="12">
        <v>0</v>
      </c>
      <c r="AK16" s="12">
        <v>75</v>
      </c>
      <c r="AL16" s="12">
        <v>32900</v>
      </c>
      <c r="AM16" s="20">
        <f t="shared" si="4"/>
        <v>1285</v>
      </c>
      <c r="AN16" s="20">
        <f t="shared" si="5"/>
        <v>307922</v>
      </c>
      <c r="AO16" s="12">
        <v>55</v>
      </c>
      <c r="AP16" s="12">
        <v>23000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90</v>
      </c>
      <c r="BH16" s="8">
        <v>7600</v>
      </c>
      <c r="BI16" s="7">
        <f t="shared" si="7"/>
        <v>90</v>
      </c>
      <c r="BJ16" s="7">
        <f t="shared" si="7"/>
        <v>7600</v>
      </c>
      <c r="BK16" s="7">
        <f t="shared" si="8"/>
        <v>1375</v>
      </c>
      <c r="BL16" s="7">
        <f t="shared" si="8"/>
        <v>315522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170</v>
      </c>
      <c r="D18" s="8">
        <v>68000</v>
      </c>
      <c r="E18" s="8">
        <v>130</v>
      </c>
      <c r="F18" s="8">
        <v>72000</v>
      </c>
      <c r="G18" s="19">
        <f t="shared" si="0"/>
        <v>300</v>
      </c>
      <c r="H18" s="19">
        <f t="shared" si="0"/>
        <v>140000</v>
      </c>
      <c r="I18" s="8">
        <v>10</v>
      </c>
      <c r="J18" s="8">
        <v>26600</v>
      </c>
      <c r="K18" s="8">
        <v>550</v>
      </c>
      <c r="L18" s="8">
        <v>50000</v>
      </c>
      <c r="M18" s="7">
        <f t="shared" si="1"/>
        <v>860</v>
      </c>
      <c r="N18" s="7">
        <f t="shared" si="1"/>
        <v>216600</v>
      </c>
      <c r="O18" s="8">
        <v>120</v>
      </c>
      <c r="P18" s="8">
        <v>45000</v>
      </c>
      <c r="Q18" s="8">
        <v>40</v>
      </c>
      <c r="R18" s="8">
        <v>37164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160</v>
      </c>
      <c r="Z18" s="7">
        <f t="shared" si="3"/>
        <v>82164</v>
      </c>
      <c r="AA18" s="12">
        <v>0</v>
      </c>
      <c r="AB18" s="12">
        <v>0</v>
      </c>
      <c r="AC18" s="12">
        <v>60</v>
      </c>
      <c r="AD18" s="12">
        <v>50000</v>
      </c>
      <c r="AE18" s="12">
        <v>20</v>
      </c>
      <c r="AF18" s="12">
        <v>50000</v>
      </c>
      <c r="AG18" s="12">
        <v>0</v>
      </c>
      <c r="AH18" s="12">
        <v>0</v>
      </c>
      <c r="AI18" s="12">
        <v>0</v>
      </c>
      <c r="AJ18" s="12">
        <v>0</v>
      </c>
      <c r="AK18" s="12">
        <v>200</v>
      </c>
      <c r="AL18" s="12">
        <v>110300</v>
      </c>
      <c r="AM18" s="20">
        <f t="shared" si="4"/>
        <v>1300</v>
      </c>
      <c r="AN18" s="20">
        <f t="shared" si="5"/>
        <v>509064</v>
      </c>
      <c r="AO18" s="12">
        <v>100</v>
      </c>
      <c r="AP18" s="12">
        <v>45000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10</v>
      </c>
      <c r="BB18" s="8">
        <v>15000</v>
      </c>
      <c r="BC18" s="8">
        <v>3</v>
      </c>
      <c r="BD18" s="8">
        <v>8600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13</v>
      </c>
      <c r="BJ18" s="7">
        <f t="shared" si="7"/>
        <v>23600</v>
      </c>
      <c r="BK18" s="7">
        <f t="shared" si="8"/>
        <v>1313</v>
      </c>
      <c r="BL18" s="7">
        <f t="shared" si="8"/>
        <v>532664</v>
      </c>
    </row>
    <row r="19" spans="1:64" ht="20.25" x14ac:dyDescent="0.4">
      <c r="A19" s="14">
        <v>13</v>
      </c>
      <c r="B19" s="15" t="s">
        <v>55</v>
      </c>
      <c r="C19" s="8">
        <v>450</v>
      </c>
      <c r="D19" s="8">
        <v>176800</v>
      </c>
      <c r="E19" s="8">
        <v>350</v>
      </c>
      <c r="F19" s="8">
        <v>184600</v>
      </c>
      <c r="G19" s="19">
        <f t="shared" si="0"/>
        <v>800</v>
      </c>
      <c r="H19" s="19">
        <f t="shared" si="0"/>
        <v>361400</v>
      </c>
      <c r="I19" s="8">
        <v>15</v>
      </c>
      <c r="J19" s="8">
        <v>30000</v>
      </c>
      <c r="K19" s="8">
        <v>550</v>
      </c>
      <c r="L19" s="8">
        <v>53300</v>
      </c>
      <c r="M19" s="7">
        <f t="shared" si="1"/>
        <v>1365</v>
      </c>
      <c r="N19" s="7">
        <f t="shared" si="1"/>
        <v>444700</v>
      </c>
      <c r="O19" s="8">
        <v>130</v>
      </c>
      <c r="P19" s="8">
        <v>50400</v>
      </c>
      <c r="Q19" s="8">
        <v>20</v>
      </c>
      <c r="R19" s="8">
        <v>8000</v>
      </c>
      <c r="S19" s="8">
        <v>0</v>
      </c>
      <c r="T19" s="8">
        <v>0</v>
      </c>
      <c r="U19" s="8">
        <v>0</v>
      </c>
      <c r="V19" s="8">
        <v>0</v>
      </c>
      <c r="W19" s="8">
        <v>60</v>
      </c>
      <c r="X19" s="8">
        <v>40590</v>
      </c>
      <c r="Y19" s="7">
        <f t="shared" si="2"/>
        <v>210</v>
      </c>
      <c r="Z19" s="7">
        <f t="shared" si="3"/>
        <v>98990</v>
      </c>
      <c r="AA19" s="12">
        <v>0</v>
      </c>
      <c r="AB19" s="12">
        <v>0</v>
      </c>
      <c r="AC19" s="12">
        <v>30</v>
      </c>
      <c r="AD19" s="12">
        <v>25000</v>
      </c>
      <c r="AE19" s="12">
        <v>40</v>
      </c>
      <c r="AF19" s="12">
        <v>100000</v>
      </c>
      <c r="AG19" s="12">
        <v>0</v>
      </c>
      <c r="AH19" s="12">
        <v>0</v>
      </c>
      <c r="AI19" s="12">
        <v>0</v>
      </c>
      <c r="AJ19" s="12">
        <v>0</v>
      </c>
      <c r="AK19" s="12">
        <v>125</v>
      </c>
      <c r="AL19" s="12">
        <v>65600</v>
      </c>
      <c r="AM19" s="20">
        <f t="shared" si="4"/>
        <v>1770</v>
      </c>
      <c r="AN19" s="20">
        <f t="shared" si="5"/>
        <v>734290</v>
      </c>
      <c r="AO19" s="12">
        <v>140</v>
      </c>
      <c r="AP19" s="12">
        <v>67000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15</v>
      </c>
      <c r="BB19" s="8">
        <v>20000</v>
      </c>
      <c r="BC19" s="8">
        <v>5</v>
      </c>
      <c r="BD19" s="8">
        <v>17000</v>
      </c>
      <c r="BE19" s="8">
        <v>0</v>
      </c>
      <c r="BF19" s="8">
        <v>0</v>
      </c>
      <c r="BG19" s="8">
        <v>5</v>
      </c>
      <c r="BH19" s="8">
        <v>200</v>
      </c>
      <c r="BI19" s="7">
        <f t="shared" si="7"/>
        <v>25</v>
      </c>
      <c r="BJ19" s="7">
        <f t="shared" si="7"/>
        <v>37200</v>
      </c>
      <c r="BK19" s="7">
        <f t="shared" si="8"/>
        <v>1795</v>
      </c>
      <c r="BL19" s="7">
        <f t="shared" si="8"/>
        <v>771490</v>
      </c>
    </row>
    <row r="20" spans="1:64" ht="20.25" x14ac:dyDescent="0.4">
      <c r="A20" s="14">
        <v>14</v>
      </c>
      <c r="B20" s="15" t="s">
        <v>56</v>
      </c>
      <c r="C20" s="8">
        <v>1400</v>
      </c>
      <c r="D20" s="8">
        <v>455900</v>
      </c>
      <c r="E20" s="8">
        <v>300</v>
      </c>
      <c r="F20" s="8">
        <v>157800</v>
      </c>
      <c r="G20" s="19">
        <f t="shared" si="0"/>
        <v>1700</v>
      </c>
      <c r="H20" s="19">
        <f t="shared" si="0"/>
        <v>613700</v>
      </c>
      <c r="I20" s="8">
        <v>15</v>
      </c>
      <c r="J20" s="8">
        <v>25850</v>
      </c>
      <c r="K20" s="8">
        <v>1600</v>
      </c>
      <c r="L20" s="8">
        <v>150000</v>
      </c>
      <c r="M20" s="7">
        <f t="shared" si="1"/>
        <v>3315</v>
      </c>
      <c r="N20" s="7">
        <f t="shared" si="1"/>
        <v>789550</v>
      </c>
      <c r="O20" s="8">
        <v>100</v>
      </c>
      <c r="P20" s="8">
        <v>40000</v>
      </c>
      <c r="Q20" s="8">
        <v>40</v>
      </c>
      <c r="R20" s="8">
        <v>40000</v>
      </c>
      <c r="S20" s="8">
        <v>0</v>
      </c>
      <c r="T20" s="8">
        <v>0</v>
      </c>
      <c r="U20" s="8">
        <v>0</v>
      </c>
      <c r="V20" s="8">
        <v>0</v>
      </c>
      <c r="W20" s="8">
        <v>70</v>
      </c>
      <c r="X20" s="8">
        <v>42574</v>
      </c>
      <c r="Y20" s="7">
        <f t="shared" si="2"/>
        <v>210</v>
      </c>
      <c r="Z20" s="7">
        <f t="shared" si="3"/>
        <v>122574</v>
      </c>
      <c r="AA20" s="12">
        <v>0</v>
      </c>
      <c r="AB20" s="12">
        <v>0</v>
      </c>
      <c r="AC20" s="12">
        <v>160</v>
      </c>
      <c r="AD20" s="12">
        <v>156900</v>
      </c>
      <c r="AE20" s="12">
        <v>40</v>
      </c>
      <c r="AF20" s="12">
        <v>100000</v>
      </c>
      <c r="AG20" s="12">
        <v>0</v>
      </c>
      <c r="AH20" s="12">
        <v>0</v>
      </c>
      <c r="AI20" s="12">
        <v>0</v>
      </c>
      <c r="AJ20" s="12">
        <v>0</v>
      </c>
      <c r="AK20" s="12">
        <v>200</v>
      </c>
      <c r="AL20" s="12">
        <v>100000</v>
      </c>
      <c r="AM20" s="20">
        <f t="shared" si="4"/>
        <v>3925</v>
      </c>
      <c r="AN20" s="20">
        <f t="shared" si="5"/>
        <v>1269024</v>
      </c>
      <c r="AO20" s="12">
        <v>270</v>
      </c>
      <c r="AP20" s="12">
        <v>130000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20</v>
      </c>
      <c r="BB20" s="8">
        <v>29000</v>
      </c>
      <c r="BC20" s="8">
        <v>10</v>
      </c>
      <c r="BD20" s="8">
        <v>30000</v>
      </c>
      <c r="BE20" s="8">
        <v>0</v>
      </c>
      <c r="BF20" s="8">
        <v>0</v>
      </c>
      <c r="BG20" s="8">
        <v>0</v>
      </c>
      <c r="BH20" s="8">
        <v>0</v>
      </c>
      <c r="BI20" s="7">
        <f t="shared" si="7"/>
        <v>30</v>
      </c>
      <c r="BJ20" s="7">
        <f t="shared" si="7"/>
        <v>59000</v>
      </c>
      <c r="BK20" s="7">
        <f t="shared" si="8"/>
        <v>3955</v>
      </c>
      <c r="BL20" s="7">
        <f t="shared" si="8"/>
        <v>1328024</v>
      </c>
    </row>
    <row r="21" spans="1:64" ht="20.25" x14ac:dyDescent="0.4">
      <c r="A21" s="14">
        <v>15</v>
      </c>
      <c r="B21" s="15" t="s">
        <v>57</v>
      </c>
      <c r="C21" s="8">
        <v>400</v>
      </c>
      <c r="D21" s="8">
        <v>160800</v>
      </c>
      <c r="E21" s="8">
        <v>25</v>
      </c>
      <c r="F21" s="8">
        <v>12400</v>
      </c>
      <c r="G21" s="19">
        <f t="shared" si="0"/>
        <v>425</v>
      </c>
      <c r="H21" s="19">
        <f t="shared" si="0"/>
        <v>173200</v>
      </c>
      <c r="I21" s="8">
        <v>0</v>
      </c>
      <c r="J21" s="8">
        <v>0</v>
      </c>
      <c r="K21" s="8">
        <v>550</v>
      </c>
      <c r="L21" s="8">
        <v>50000</v>
      </c>
      <c r="M21" s="7">
        <f t="shared" si="1"/>
        <v>975</v>
      </c>
      <c r="N21" s="7">
        <f t="shared" si="1"/>
        <v>223200</v>
      </c>
      <c r="O21" s="8">
        <v>80</v>
      </c>
      <c r="P21" s="8">
        <v>30000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30</v>
      </c>
      <c r="X21" s="8">
        <v>18138</v>
      </c>
      <c r="Y21" s="7">
        <f t="shared" si="2"/>
        <v>110</v>
      </c>
      <c r="Z21" s="7">
        <f t="shared" si="3"/>
        <v>48138</v>
      </c>
      <c r="AA21" s="12">
        <v>0</v>
      </c>
      <c r="AB21" s="12">
        <v>0</v>
      </c>
      <c r="AC21" s="12">
        <v>25</v>
      </c>
      <c r="AD21" s="12">
        <v>25000</v>
      </c>
      <c r="AE21" s="12">
        <v>15</v>
      </c>
      <c r="AF21" s="12">
        <v>30000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1125</v>
      </c>
      <c r="AN21" s="20">
        <f t="shared" si="5"/>
        <v>326338</v>
      </c>
      <c r="AO21" s="12">
        <v>60</v>
      </c>
      <c r="AP21" s="12">
        <v>29000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2</v>
      </c>
      <c r="BB21" s="8">
        <v>3000</v>
      </c>
      <c r="BC21" s="8">
        <v>0</v>
      </c>
      <c r="BD21" s="8">
        <v>0</v>
      </c>
      <c r="BE21" s="8">
        <v>0</v>
      </c>
      <c r="BF21" s="8">
        <v>0</v>
      </c>
      <c r="BG21" s="8">
        <v>60</v>
      </c>
      <c r="BH21" s="8">
        <v>5100</v>
      </c>
      <c r="BI21" s="7">
        <f t="shared" si="7"/>
        <v>62</v>
      </c>
      <c r="BJ21" s="7">
        <f t="shared" si="7"/>
        <v>8100</v>
      </c>
      <c r="BK21" s="7">
        <f t="shared" si="8"/>
        <v>1187</v>
      </c>
      <c r="BL21" s="7">
        <f t="shared" si="8"/>
        <v>334438</v>
      </c>
    </row>
    <row r="22" spans="1:64" ht="20.25" x14ac:dyDescent="0.4">
      <c r="A22" s="14">
        <v>16</v>
      </c>
      <c r="B22" s="15" t="s">
        <v>58</v>
      </c>
      <c r="C22" s="8">
        <v>40</v>
      </c>
      <c r="D22" s="8">
        <v>15100</v>
      </c>
      <c r="E22" s="8">
        <v>30</v>
      </c>
      <c r="F22" s="8">
        <v>16700</v>
      </c>
      <c r="G22" s="19">
        <f t="shared" si="0"/>
        <v>70</v>
      </c>
      <c r="H22" s="19">
        <f t="shared" si="0"/>
        <v>31800</v>
      </c>
      <c r="I22" s="8">
        <v>0</v>
      </c>
      <c r="J22" s="8">
        <v>0</v>
      </c>
      <c r="K22" s="8">
        <v>150</v>
      </c>
      <c r="L22" s="8">
        <v>14000</v>
      </c>
      <c r="M22" s="7">
        <f t="shared" si="1"/>
        <v>220</v>
      </c>
      <c r="N22" s="7">
        <f t="shared" si="1"/>
        <v>45800</v>
      </c>
      <c r="O22" s="8">
        <v>50</v>
      </c>
      <c r="P22" s="8">
        <v>20000</v>
      </c>
      <c r="Q22" s="8">
        <v>15</v>
      </c>
      <c r="R22" s="8">
        <v>10000</v>
      </c>
      <c r="S22" s="8">
        <v>0</v>
      </c>
      <c r="T22" s="8">
        <v>0</v>
      </c>
      <c r="U22" s="8">
        <v>0</v>
      </c>
      <c r="V22" s="8">
        <v>0</v>
      </c>
      <c r="W22" s="8">
        <v>40</v>
      </c>
      <c r="X22" s="8">
        <v>22202</v>
      </c>
      <c r="Y22" s="7">
        <f t="shared" si="2"/>
        <v>105</v>
      </c>
      <c r="Z22" s="7">
        <f t="shared" si="3"/>
        <v>52202</v>
      </c>
      <c r="AA22" s="12">
        <v>0</v>
      </c>
      <c r="AB22" s="12">
        <v>0</v>
      </c>
      <c r="AC22" s="12">
        <v>5</v>
      </c>
      <c r="AD22" s="12">
        <v>3000</v>
      </c>
      <c r="AE22" s="12">
        <v>5</v>
      </c>
      <c r="AF22" s="12">
        <v>10000</v>
      </c>
      <c r="AG22" s="12">
        <v>0</v>
      </c>
      <c r="AH22" s="12">
        <v>0</v>
      </c>
      <c r="AI22" s="12">
        <v>0</v>
      </c>
      <c r="AJ22" s="12">
        <v>0</v>
      </c>
      <c r="AK22" s="12">
        <v>10</v>
      </c>
      <c r="AL22" s="12">
        <v>2000</v>
      </c>
      <c r="AM22" s="20">
        <f t="shared" si="4"/>
        <v>345</v>
      </c>
      <c r="AN22" s="20">
        <f t="shared" si="5"/>
        <v>113002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3</v>
      </c>
      <c r="BB22" s="8">
        <v>5000</v>
      </c>
      <c r="BC22" s="8">
        <v>2</v>
      </c>
      <c r="BD22" s="8">
        <v>8000</v>
      </c>
      <c r="BE22" s="8">
        <v>0</v>
      </c>
      <c r="BF22" s="8">
        <v>0</v>
      </c>
      <c r="BG22" s="8">
        <v>25</v>
      </c>
      <c r="BH22" s="8">
        <v>2300</v>
      </c>
      <c r="BI22" s="7">
        <f t="shared" si="7"/>
        <v>30</v>
      </c>
      <c r="BJ22" s="7">
        <f t="shared" si="7"/>
        <v>15300</v>
      </c>
      <c r="BK22" s="7">
        <f t="shared" si="8"/>
        <v>375</v>
      </c>
      <c r="BL22" s="7">
        <f t="shared" si="8"/>
        <v>128302</v>
      </c>
    </row>
    <row r="23" spans="1:64" ht="20.25" x14ac:dyDescent="0.4">
      <c r="A23" s="14">
        <v>17</v>
      </c>
      <c r="B23" s="15" t="s">
        <v>59</v>
      </c>
      <c r="C23" s="8">
        <v>90</v>
      </c>
      <c r="D23" s="8">
        <v>32500</v>
      </c>
      <c r="E23" s="8">
        <v>30</v>
      </c>
      <c r="F23" s="8">
        <v>15000</v>
      </c>
      <c r="G23" s="19">
        <f t="shared" si="0"/>
        <v>120</v>
      </c>
      <c r="H23" s="19">
        <f t="shared" si="0"/>
        <v>47500</v>
      </c>
      <c r="I23" s="8">
        <v>0</v>
      </c>
      <c r="J23" s="8">
        <v>0</v>
      </c>
      <c r="K23" s="8">
        <v>200</v>
      </c>
      <c r="L23" s="8">
        <v>17500</v>
      </c>
      <c r="M23" s="7">
        <f t="shared" si="1"/>
        <v>320</v>
      </c>
      <c r="N23" s="7">
        <f t="shared" si="1"/>
        <v>65000</v>
      </c>
      <c r="O23" s="8">
        <v>120</v>
      </c>
      <c r="P23" s="8">
        <v>44000</v>
      </c>
      <c r="Q23" s="8">
        <v>40</v>
      </c>
      <c r="R23" s="8">
        <v>36000</v>
      </c>
      <c r="S23" s="8">
        <v>0</v>
      </c>
      <c r="T23" s="8">
        <v>0</v>
      </c>
      <c r="U23" s="8">
        <v>0</v>
      </c>
      <c r="V23" s="8">
        <v>0</v>
      </c>
      <c r="W23" s="8">
        <v>40</v>
      </c>
      <c r="X23" s="8">
        <v>23818</v>
      </c>
      <c r="Y23" s="7">
        <f t="shared" si="2"/>
        <v>200</v>
      </c>
      <c r="Z23" s="7">
        <f t="shared" si="3"/>
        <v>103818</v>
      </c>
      <c r="AA23" s="12">
        <v>0</v>
      </c>
      <c r="AB23" s="12">
        <v>0</v>
      </c>
      <c r="AC23" s="12">
        <v>5</v>
      </c>
      <c r="AD23" s="12">
        <v>1500</v>
      </c>
      <c r="AE23" s="12">
        <v>3</v>
      </c>
      <c r="AF23" s="12">
        <v>6500</v>
      </c>
      <c r="AG23" s="12">
        <v>0</v>
      </c>
      <c r="AH23" s="12">
        <v>0</v>
      </c>
      <c r="AI23" s="12">
        <v>0</v>
      </c>
      <c r="AJ23" s="12">
        <v>0</v>
      </c>
      <c r="AK23" s="12">
        <v>5</v>
      </c>
      <c r="AL23" s="12">
        <v>600</v>
      </c>
      <c r="AM23" s="20">
        <f t="shared" si="4"/>
        <v>533</v>
      </c>
      <c r="AN23" s="20">
        <f t="shared" si="5"/>
        <v>177418</v>
      </c>
      <c r="AO23" s="12">
        <v>30</v>
      </c>
      <c r="AP23" s="12">
        <v>13000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10</v>
      </c>
      <c r="BB23" s="8">
        <v>20000</v>
      </c>
      <c r="BC23" s="8">
        <v>15</v>
      </c>
      <c r="BD23" s="8">
        <v>50000</v>
      </c>
      <c r="BE23" s="8">
        <v>300</v>
      </c>
      <c r="BF23" s="8">
        <v>30000</v>
      </c>
      <c r="BG23" s="8">
        <v>200</v>
      </c>
      <c r="BH23" s="8">
        <v>19800</v>
      </c>
      <c r="BI23" s="7">
        <f t="shared" si="7"/>
        <v>525</v>
      </c>
      <c r="BJ23" s="7">
        <f t="shared" si="7"/>
        <v>119800</v>
      </c>
      <c r="BK23" s="7">
        <f t="shared" si="8"/>
        <v>1058</v>
      </c>
      <c r="BL23" s="7">
        <f t="shared" si="8"/>
        <v>297218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700</v>
      </c>
      <c r="D25" s="8">
        <v>216400</v>
      </c>
      <c r="E25" s="8">
        <v>120</v>
      </c>
      <c r="F25" s="8">
        <v>61400</v>
      </c>
      <c r="G25" s="19">
        <f t="shared" si="0"/>
        <v>820</v>
      </c>
      <c r="H25" s="19">
        <f t="shared" si="0"/>
        <v>277800</v>
      </c>
      <c r="I25" s="8">
        <v>0</v>
      </c>
      <c r="J25" s="8">
        <v>0</v>
      </c>
      <c r="K25" s="8">
        <v>500</v>
      </c>
      <c r="L25" s="8">
        <v>51300</v>
      </c>
      <c r="M25" s="7">
        <f t="shared" si="1"/>
        <v>1320</v>
      </c>
      <c r="N25" s="7">
        <f t="shared" si="1"/>
        <v>329100</v>
      </c>
      <c r="O25" s="8">
        <v>80</v>
      </c>
      <c r="P25" s="8">
        <v>30000</v>
      </c>
      <c r="Q25" s="8">
        <v>40</v>
      </c>
      <c r="R25" s="8">
        <v>30000</v>
      </c>
      <c r="S25" s="8">
        <v>0</v>
      </c>
      <c r="T25" s="8">
        <v>0</v>
      </c>
      <c r="U25" s="8">
        <v>0</v>
      </c>
      <c r="V25" s="8">
        <v>0</v>
      </c>
      <c r="W25" s="8">
        <v>70</v>
      </c>
      <c r="X25" s="8">
        <v>41306</v>
      </c>
      <c r="Y25" s="7">
        <f t="shared" si="2"/>
        <v>190</v>
      </c>
      <c r="Z25" s="7">
        <f t="shared" si="3"/>
        <v>101306</v>
      </c>
      <c r="AA25" s="12">
        <v>0</v>
      </c>
      <c r="AB25" s="12">
        <v>0</v>
      </c>
      <c r="AC25" s="12">
        <v>15</v>
      </c>
      <c r="AD25" s="12">
        <v>10000</v>
      </c>
      <c r="AE25" s="12">
        <v>10</v>
      </c>
      <c r="AF25" s="12">
        <v>29800</v>
      </c>
      <c r="AG25" s="12">
        <v>0</v>
      </c>
      <c r="AH25" s="12">
        <v>0</v>
      </c>
      <c r="AI25" s="12">
        <v>0</v>
      </c>
      <c r="AJ25" s="12">
        <v>0</v>
      </c>
      <c r="AK25" s="12">
        <v>80</v>
      </c>
      <c r="AL25" s="12">
        <v>40000</v>
      </c>
      <c r="AM25" s="20">
        <f t="shared" si="4"/>
        <v>1615</v>
      </c>
      <c r="AN25" s="20">
        <f t="shared" si="5"/>
        <v>510206</v>
      </c>
      <c r="AO25" s="12">
        <v>100</v>
      </c>
      <c r="AP25" s="12">
        <v>47000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35</v>
      </c>
      <c r="BH25" s="8">
        <v>3000</v>
      </c>
      <c r="BI25" s="7">
        <f t="shared" si="7"/>
        <v>35</v>
      </c>
      <c r="BJ25" s="7">
        <f t="shared" si="7"/>
        <v>3000</v>
      </c>
      <c r="BK25" s="7">
        <f t="shared" si="8"/>
        <v>1650</v>
      </c>
      <c r="BL25" s="7">
        <f t="shared" si="8"/>
        <v>513206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100</v>
      </c>
      <c r="D27" s="8">
        <v>38500</v>
      </c>
      <c r="E27" s="8">
        <v>20</v>
      </c>
      <c r="F27" s="8">
        <v>10000</v>
      </c>
      <c r="G27" s="19">
        <f t="shared" si="0"/>
        <v>120</v>
      </c>
      <c r="H27" s="19">
        <f t="shared" si="0"/>
        <v>48500</v>
      </c>
      <c r="I27" s="8">
        <v>0</v>
      </c>
      <c r="J27" s="8">
        <v>0</v>
      </c>
      <c r="K27" s="8">
        <v>250</v>
      </c>
      <c r="L27" s="8">
        <v>25300</v>
      </c>
      <c r="M27" s="7">
        <f t="shared" si="1"/>
        <v>370</v>
      </c>
      <c r="N27" s="7">
        <f t="shared" si="1"/>
        <v>73800</v>
      </c>
      <c r="O27" s="8">
        <v>60</v>
      </c>
      <c r="P27" s="8">
        <v>15000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</v>
      </c>
      <c r="X27" s="8">
        <v>23666</v>
      </c>
      <c r="Y27" s="7">
        <f t="shared" si="2"/>
        <v>90</v>
      </c>
      <c r="Z27" s="7">
        <f t="shared" si="3"/>
        <v>38666</v>
      </c>
      <c r="AA27" s="12">
        <v>0</v>
      </c>
      <c r="AB27" s="12">
        <v>0</v>
      </c>
      <c r="AC27" s="12">
        <v>15</v>
      </c>
      <c r="AD27" s="12">
        <v>10000</v>
      </c>
      <c r="AE27" s="12">
        <v>5</v>
      </c>
      <c r="AF27" s="12">
        <v>10000</v>
      </c>
      <c r="AG27" s="12">
        <v>0</v>
      </c>
      <c r="AH27" s="12">
        <v>0</v>
      </c>
      <c r="AI27" s="12">
        <v>0</v>
      </c>
      <c r="AJ27" s="12">
        <v>0</v>
      </c>
      <c r="AK27" s="12">
        <v>10</v>
      </c>
      <c r="AL27" s="12">
        <v>5600</v>
      </c>
      <c r="AM27" s="20">
        <f t="shared" si="4"/>
        <v>490</v>
      </c>
      <c r="AN27" s="20">
        <f t="shared" si="5"/>
        <v>138066</v>
      </c>
      <c r="AO27" s="12">
        <v>30</v>
      </c>
      <c r="AP27" s="12">
        <v>12000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3</v>
      </c>
      <c r="BB27" s="8">
        <v>5000</v>
      </c>
      <c r="BC27" s="8">
        <v>0</v>
      </c>
      <c r="BD27" s="8">
        <v>0</v>
      </c>
      <c r="BE27" s="8">
        <v>0</v>
      </c>
      <c r="BF27" s="8">
        <v>0</v>
      </c>
      <c r="BG27" s="8">
        <v>50</v>
      </c>
      <c r="BH27" s="8">
        <v>5000</v>
      </c>
      <c r="BI27" s="7">
        <f t="shared" si="7"/>
        <v>53</v>
      </c>
      <c r="BJ27" s="7">
        <f t="shared" si="7"/>
        <v>10000</v>
      </c>
      <c r="BK27" s="7">
        <f t="shared" si="8"/>
        <v>543</v>
      </c>
      <c r="BL27" s="7">
        <f t="shared" si="8"/>
        <v>148066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15</v>
      </c>
      <c r="D29" s="8">
        <v>5100</v>
      </c>
      <c r="E29" s="8">
        <v>1600</v>
      </c>
      <c r="F29" s="8">
        <v>880200</v>
      </c>
      <c r="G29" s="19">
        <f t="shared" si="0"/>
        <v>1615</v>
      </c>
      <c r="H29" s="19">
        <f t="shared" si="0"/>
        <v>885300</v>
      </c>
      <c r="I29" s="8">
        <v>50</v>
      </c>
      <c r="J29" s="8">
        <v>100000</v>
      </c>
      <c r="K29" s="8">
        <v>850</v>
      </c>
      <c r="L29" s="8">
        <v>82400</v>
      </c>
      <c r="M29" s="7">
        <f t="shared" si="1"/>
        <v>2515</v>
      </c>
      <c r="N29" s="7">
        <f t="shared" si="1"/>
        <v>1067700</v>
      </c>
      <c r="O29" s="8">
        <v>80</v>
      </c>
      <c r="P29" s="8">
        <v>28000</v>
      </c>
      <c r="Q29" s="8">
        <v>20</v>
      </c>
      <c r="R29" s="8">
        <v>15800</v>
      </c>
      <c r="S29" s="8">
        <v>0</v>
      </c>
      <c r="T29" s="8">
        <v>0</v>
      </c>
      <c r="U29" s="8">
        <v>0</v>
      </c>
      <c r="V29" s="8">
        <v>0</v>
      </c>
      <c r="W29" s="8">
        <v>20</v>
      </c>
      <c r="X29" s="8">
        <v>13810</v>
      </c>
      <c r="Y29" s="7">
        <f t="shared" si="2"/>
        <v>120</v>
      </c>
      <c r="Z29" s="7">
        <f t="shared" si="3"/>
        <v>57610</v>
      </c>
      <c r="AA29" s="12">
        <v>0</v>
      </c>
      <c r="AB29" s="12">
        <v>0</v>
      </c>
      <c r="AC29" s="12">
        <v>5</v>
      </c>
      <c r="AD29" s="12">
        <v>2500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2640</v>
      </c>
      <c r="AN29" s="20">
        <f t="shared" si="5"/>
        <v>1127810</v>
      </c>
      <c r="AO29" s="12">
        <v>250</v>
      </c>
      <c r="AP29" s="12">
        <v>120000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15</v>
      </c>
      <c r="BB29" s="8">
        <v>25500</v>
      </c>
      <c r="BC29" s="8">
        <v>0</v>
      </c>
      <c r="BD29" s="8">
        <v>0</v>
      </c>
      <c r="BE29" s="8">
        <v>0</v>
      </c>
      <c r="BF29" s="8">
        <v>0</v>
      </c>
      <c r="BG29" s="8">
        <v>300</v>
      </c>
      <c r="BH29" s="8">
        <v>50000</v>
      </c>
      <c r="BI29" s="7">
        <f t="shared" si="7"/>
        <v>315</v>
      </c>
      <c r="BJ29" s="7">
        <f t="shared" si="7"/>
        <v>75500</v>
      </c>
      <c r="BK29" s="7">
        <f t="shared" si="8"/>
        <v>2955</v>
      </c>
      <c r="BL29" s="7">
        <f t="shared" si="8"/>
        <v>1203310</v>
      </c>
    </row>
    <row r="30" spans="1:64" ht="24.75" customHeight="1" x14ac:dyDescent="0.4">
      <c r="A30" s="14">
        <v>24</v>
      </c>
      <c r="B30" s="15" t="s">
        <v>66</v>
      </c>
      <c r="C30" s="8">
        <v>140</v>
      </c>
      <c r="D30" s="8">
        <v>53400</v>
      </c>
      <c r="E30" s="8">
        <v>0</v>
      </c>
      <c r="F30" s="8">
        <v>0</v>
      </c>
      <c r="G30" s="19">
        <f t="shared" si="0"/>
        <v>140</v>
      </c>
      <c r="H30" s="19">
        <f t="shared" si="0"/>
        <v>53400</v>
      </c>
      <c r="I30" s="8">
        <v>10</v>
      </c>
      <c r="J30" s="8">
        <v>20000</v>
      </c>
      <c r="K30" s="8">
        <v>25</v>
      </c>
      <c r="L30" s="8">
        <v>2400</v>
      </c>
      <c r="M30" s="7">
        <f t="shared" si="1"/>
        <v>175</v>
      </c>
      <c r="N30" s="7">
        <f t="shared" si="1"/>
        <v>75800</v>
      </c>
      <c r="O30" s="8">
        <v>20</v>
      </c>
      <c r="P30" s="8">
        <v>4640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20</v>
      </c>
      <c r="Z30" s="7">
        <f t="shared" si="3"/>
        <v>4640</v>
      </c>
      <c r="AA30" s="12">
        <v>0</v>
      </c>
      <c r="AB30" s="12">
        <v>0</v>
      </c>
      <c r="AC30" s="12">
        <v>15</v>
      </c>
      <c r="AD30" s="12">
        <v>10000</v>
      </c>
      <c r="AE30" s="12">
        <v>5</v>
      </c>
      <c r="AF30" s="12">
        <v>8600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215</v>
      </c>
      <c r="AN30" s="20">
        <f t="shared" si="5"/>
        <v>99040</v>
      </c>
      <c r="AO30" s="12">
        <v>20</v>
      </c>
      <c r="AP30" s="12">
        <v>9000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3</v>
      </c>
      <c r="BB30" s="8">
        <v>5000</v>
      </c>
      <c r="BC30" s="8">
        <v>2</v>
      </c>
      <c r="BD30" s="8">
        <v>5600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5</v>
      </c>
      <c r="BJ30" s="7">
        <f t="shared" si="7"/>
        <v>10600</v>
      </c>
      <c r="BK30" s="7">
        <f t="shared" si="8"/>
        <v>220</v>
      </c>
      <c r="BL30" s="7">
        <f t="shared" si="8"/>
        <v>109640</v>
      </c>
    </row>
    <row r="31" spans="1:64" ht="20.25" x14ac:dyDescent="0.4">
      <c r="A31" s="14">
        <v>25</v>
      </c>
      <c r="B31" s="15" t="s">
        <v>67</v>
      </c>
      <c r="C31" s="8">
        <v>50</v>
      </c>
      <c r="D31" s="8">
        <v>18200</v>
      </c>
      <c r="E31" s="8">
        <v>90</v>
      </c>
      <c r="F31" s="8">
        <v>45000</v>
      </c>
      <c r="G31" s="19">
        <f t="shared" si="0"/>
        <v>140</v>
      </c>
      <c r="H31" s="19">
        <f t="shared" si="0"/>
        <v>63200</v>
      </c>
      <c r="I31" s="8">
        <v>0</v>
      </c>
      <c r="J31" s="8">
        <v>0</v>
      </c>
      <c r="K31" s="8">
        <v>550</v>
      </c>
      <c r="L31" s="8">
        <v>52300</v>
      </c>
      <c r="M31" s="7">
        <f t="shared" si="1"/>
        <v>690</v>
      </c>
      <c r="N31" s="7">
        <f t="shared" si="1"/>
        <v>115500</v>
      </c>
      <c r="O31" s="8">
        <v>150</v>
      </c>
      <c r="P31" s="8">
        <v>55000</v>
      </c>
      <c r="Q31" s="8">
        <v>20</v>
      </c>
      <c r="R31" s="8">
        <v>20000</v>
      </c>
      <c r="S31" s="8">
        <v>0</v>
      </c>
      <c r="T31" s="8">
        <v>0</v>
      </c>
      <c r="U31" s="8">
        <v>0</v>
      </c>
      <c r="V31" s="8">
        <v>0</v>
      </c>
      <c r="W31" s="8">
        <v>30</v>
      </c>
      <c r="X31" s="8">
        <v>17608</v>
      </c>
      <c r="Y31" s="7">
        <f t="shared" si="2"/>
        <v>200</v>
      </c>
      <c r="Z31" s="7">
        <f t="shared" si="3"/>
        <v>92608</v>
      </c>
      <c r="AA31" s="12">
        <v>0</v>
      </c>
      <c r="AB31" s="12">
        <v>0</v>
      </c>
      <c r="AC31" s="12">
        <v>50</v>
      </c>
      <c r="AD31" s="12">
        <v>51700</v>
      </c>
      <c r="AE31" s="12">
        <v>20</v>
      </c>
      <c r="AF31" s="12">
        <v>60000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960</v>
      </c>
      <c r="AN31" s="20">
        <f t="shared" si="5"/>
        <v>319808</v>
      </c>
      <c r="AO31" s="12">
        <v>65</v>
      </c>
      <c r="AP31" s="12">
        <v>28000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15</v>
      </c>
      <c r="BB31" s="8">
        <v>25500</v>
      </c>
      <c r="BC31" s="8">
        <v>5</v>
      </c>
      <c r="BD31" s="8">
        <v>20000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20</v>
      </c>
      <c r="BJ31" s="7">
        <f t="shared" si="7"/>
        <v>45500</v>
      </c>
      <c r="BK31" s="7">
        <f t="shared" si="8"/>
        <v>980</v>
      </c>
      <c r="BL31" s="7">
        <f t="shared" si="8"/>
        <v>365308</v>
      </c>
    </row>
    <row r="32" spans="1:64" ht="20.25" x14ac:dyDescent="0.4">
      <c r="A32" s="14">
        <v>26</v>
      </c>
      <c r="B32" s="15" t="s">
        <v>68</v>
      </c>
      <c r="C32" s="8">
        <v>50</v>
      </c>
      <c r="D32" s="8">
        <v>17700</v>
      </c>
      <c r="E32" s="8">
        <v>50</v>
      </c>
      <c r="F32" s="8">
        <v>25600</v>
      </c>
      <c r="G32" s="19">
        <f t="shared" si="0"/>
        <v>100</v>
      </c>
      <c r="H32" s="19">
        <f t="shared" si="0"/>
        <v>43300</v>
      </c>
      <c r="I32" s="8">
        <v>0</v>
      </c>
      <c r="J32" s="8">
        <v>0</v>
      </c>
      <c r="K32" s="8">
        <v>100</v>
      </c>
      <c r="L32" s="8">
        <v>10000</v>
      </c>
      <c r="M32" s="7">
        <f t="shared" si="1"/>
        <v>200</v>
      </c>
      <c r="N32" s="7">
        <f t="shared" si="1"/>
        <v>53300</v>
      </c>
      <c r="O32" s="8">
        <v>30</v>
      </c>
      <c r="P32" s="8">
        <v>10000</v>
      </c>
      <c r="Q32" s="8">
        <v>10</v>
      </c>
      <c r="R32" s="8">
        <v>10000</v>
      </c>
      <c r="S32" s="8">
        <v>0</v>
      </c>
      <c r="T32" s="8">
        <v>0</v>
      </c>
      <c r="U32" s="8">
        <v>0</v>
      </c>
      <c r="V32" s="8">
        <v>0</v>
      </c>
      <c r="W32" s="8">
        <v>20</v>
      </c>
      <c r="X32" s="8">
        <v>12866</v>
      </c>
      <c r="Y32" s="7">
        <f t="shared" si="2"/>
        <v>60</v>
      </c>
      <c r="Z32" s="7">
        <f t="shared" si="3"/>
        <v>32866</v>
      </c>
      <c r="AA32" s="12">
        <v>0</v>
      </c>
      <c r="AB32" s="12">
        <v>0</v>
      </c>
      <c r="AC32" s="12">
        <v>5</v>
      </c>
      <c r="AD32" s="12">
        <v>5000</v>
      </c>
      <c r="AE32" s="12">
        <v>5</v>
      </c>
      <c r="AF32" s="12">
        <v>15000</v>
      </c>
      <c r="AG32" s="12">
        <v>0</v>
      </c>
      <c r="AH32" s="12">
        <v>0</v>
      </c>
      <c r="AI32" s="12">
        <v>0</v>
      </c>
      <c r="AJ32" s="12">
        <v>0</v>
      </c>
      <c r="AK32" s="12">
        <v>10</v>
      </c>
      <c r="AL32" s="12">
        <v>5000</v>
      </c>
      <c r="AM32" s="20">
        <f t="shared" si="4"/>
        <v>280</v>
      </c>
      <c r="AN32" s="20">
        <f t="shared" si="5"/>
        <v>111166</v>
      </c>
      <c r="AO32" s="12">
        <v>20</v>
      </c>
      <c r="AP32" s="12">
        <v>9000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7</v>
      </c>
      <c r="BB32" s="8">
        <v>10400</v>
      </c>
      <c r="BC32" s="8">
        <v>3</v>
      </c>
      <c r="BD32" s="8">
        <v>10000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10</v>
      </c>
      <c r="BJ32" s="7">
        <f t="shared" si="7"/>
        <v>20400</v>
      </c>
      <c r="BK32" s="7">
        <f t="shared" si="8"/>
        <v>290</v>
      </c>
      <c r="BL32" s="7">
        <f t="shared" si="8"/>
        <v>131566</v>
      </c>
    </row>
    <row r="33" spans="1:64" ht="20.25" x14ac:dyDescent="0.4">
      <c r="A33" s="14">
        <v>27</v>
      </c>
      <c r="B33" s="15" t="s">
        <v>69</v>
      </c>
      <c r="C33" s="8">
        <v>140</v>
      </c>
      <c r="D33" s="8">
        <v>54700</v>
      </c>
      <c r="E33" s="8">
        <v>140</v>
      </c>
      <c r="F33" s="8">
        <v>74400</v>
      </c>
      <c r="G33" s="19">
        <f t="shared" si="0"/>
        <v>280</v>
      </c>
      <c r="H33" s="19">
        <f t="shared" si="0"/>
        <v>129100</v>
      </c>
      <c r="I33" s="8">
        <v>0</v>
      </c>
      <c r="J33" s="8">
        <v>0</v>
      </c>
      <c r="K33" s="8">
        <v>620</v>
      </c>
      <c r="L33" s="8">
        <v>63000</v>
      </c>
      <c r="M33" s="7">
        <f t="shared" si="1"/>
        <v>900</v>
      </c>
      <c r="N33" s="7">
        <f t="shared" si="1"/>
        <v>192100</v>
      </c>
      <c r="O33" s="8">
        <v>100</v>
      </c>
      <c r="P33" s="8">
        <v>36000</v>
      </c>
      <c r="Q33" s="8">
        <v>25</v>
      </c>
      <c r="R33" s="8">
        <v>22000</v>
      </c>
      <c r="S33" s="8">
        <v>0</v>
      </c>
      <c r="T33" s="8">
        <v>0</v>
      </c>
      <c r="U33" s="8">
        <v>0</v>
      </c>
      <c r="V33" s="8">
        <v>0</v>
      </c>
      <c r="W33" s="8">
        <v>60</v>
      </c>
      <c r="X33" s="8">
        <v>37314</v>
      </c>
      <c r="Y33" s="7">
        <f t="shared" si="2"/>
        <v>185</v>
      </c>
      <c r="Z33" s="7">
        <f t="shared" si="3"/>
        <v>95314</v>
      </c>
      <c r="AA33" s="12">
        <v>0</v>
      </c>
      <c r="AB33" s="12">
        <v>0</v>
      </c>
      <c r="AC33" s="12">
        <v>10</v>
      </c>
      <c r="AD33" s="12">
        <v>11000</v>
      </c>
      <c r="AE33" s="12">
        <v>5</v>
      </c>
      <c r="AF33" s="12">
        <v>13000</v>
      </c>
      <c r="AG33" s="12">
        <v>0</v>
      </c>
      <c r="AH33" s="12">
        <v>0</v>
      </c>
      <c r="AI33" s="12">
        <v>0</v>
      </c>
      <c r="AJ33" s="12">
        <v>0</v>
      </c>
      <c r="AK33" s="12">
        <v>125</v>
      </c>
      <c r="AL33" s="12">
        <v>60500</v>
      </c>
      <c r="AM33" s="20">
        <f t="shared" si="4"/>
        <v>1225</v>
      </c>
      <c r="AN33" s="20">
        <f t="shared" si="5"/>
        <v>371914</v>
      </c>
      <c r="AO33" s="12">
        <v>70</v>
      </c>
      <c r="AP33" s="12">
        <v>31000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15</v>
      </c>
      <c r="BB33" s="8">
        <v>22000</v>
      </c>
      <c r="BC33" s="8">
        <v>8</v>
      </c>
      <c r="BD33" s="8">
        <v>30000</v>
      </c>
      <c r="BE33" s="8">
        <v>0</v>
      </c>
      <c r="BF33" s="8">
        <v>0</v>
      </c>
      <c r="BG33" s="8">
        <v>100</v>
      </c>
      <c r="BH33" s="8">
        <v>15000</v>
      </c>
      <c r="BI33" s="7">
        <f t="shared" si="7"/>
        <v>123</v>
      </c>
      <c r="BJ33" s="7">
        <f t="shared" si="7"/>
        <v>67000</v>
      </c>
      <c r="BK33" s="7">
        <f t="shared" si="8"/>
        <v>1348</v>
      </c>
      <c r="BL33" s="7">
        <f t="shared" si="8"/>
        <v>438914</v>
      </c>
    </row>
    <row r="34" spans="1:64" ht="20.25" x14ac:dyDescent="0.4">
      <c r="A34" s="14">
        <v>28</v>
      </c>
      <c r="B34" s="15" t="s">
        <v>70</v>
      </c>
      <c r="C34" s="8">
        <v>80</v>
      </c>
      <c r="D34" s="8">
        <v>30100</v>
      </c>
      <c r="E34" s="8">
        <v>80</v>
      </c>
      <c r="F34" s="8">
        <v>42200</v>
      </c>
      <c r="G34" s="19">
        <f t="shared" si="0"/>
        <v>160</v>
      </c>
      <c r="H34" s="19">
        <f t="shared" si="0"/>
        <v>72300</v>
      </c>
      <c r="I34" s="8">
        <v>0</v>
      </c>
      <c r="J34" s="8">
        <v>0</v>
      </c>
      <c r="K34" s="8">
        <v>550</v>
      </c>
      <c r="L34" s="8">
        <v>53000</v>
      </c>
      <c r="M34" s="7">
        <f t="shared" si="1"/>
        <v>710</v>
      </c>
      <c r="N34" s="7">
        <f t="shared" si="1"/>
        <v>125300</v>
      </c>
      <c r="O34" s="8">
        <v>30</v>
      </c>
      <c r="P34" s="8">
        <v>8854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</v>
      </c>
      <c r="X34" s="8">
        <v>1200</v>
      </c>
      <c r="Y34" s="7">
        <f t="shared" si="2"/>
        <v>35</v>
      </c>
      <c r="Z34" s="7">
        <f t="shared" si="3"/>
        <v>10054</v>
      </c>
      <c r="AA34" s="12">
        <v>0</v>
      </c>
      <c r="AB34" s="12">
        <v>0</v>
      </c>
      <c r="AC34" s="12">
        <v>5</v>
      </c>
      <c r="AD34" s="12">
        <v>5000</v>
      </c>
      <c r="AE34" s="12">
        <v>5</v>
      </c>
      <c r="AF34" s="12">
        <v>10000</v>
      </c>
      <c r="AG34" s="12">
        <v>0</v>
      </c>
      <c r="AH34" s="12">
        <v>0</v>
      </c>
      <c r="AI34" s="12">
        <v>0</v>
      </c>
      <c r="AJ34" s="12">
        <v>0</v>
      </c>
      <c r="AK34" s="12">
        <v>10</v>
      </c>
      <c r="AL34" s="12">
        <v>1900</v>
      </c>
      <c r="AM34" s="20">
        <f t="shared" si="4"/>
        <v>765</v>
      </c>
      <c r="AN34" s="20">
        <f t="shared" si="5"/>
        <v>152254</v>
      </c>
      <c r="AO34" s="12">
        <v>30</v>
      </c>
      <c r="AP34" s="12">
        <v>15000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3</v>
      </c>
      <c r="BB34" s="8">
        <v>5000</v>
      </c>
      <c r="BC34" s="8">
        <v>3</v>
      </c>
      <c r="BD34" s="8">
        <v>10000</v>
      </c>
      <c r="BE34" s="8">
        <v>0</v>
      </c>
      <c r="BF34" s="8">
        <v>0</v>
      </c>
      <c r="BG34" s="8">
        <v>15</v>
      </c>
      <c r="BH34" s="8">
        <v>1200</v>
      </c>
      <c r="BI34" s="7">
        <f t="shared" si="7"/>
        <v>21</v>
      </c>
      <c r="BJ34" s="7">
        <f t="shared" si="7"/>
        <v>16200</v>
      </c>
      <c r="BK34" s="7">
        <f t="shared" si="8"/>
        <v>786</v>
      </c>
      <c r="BL34" s="7">
        <f t="shared" si="8"/>
        <v>168454</v>
      </c>
    </row>
    <row r="35" spans="1:64" ht="20.25" x14ac:dyDescent="0.4">
      <c r="A35" s="14">
        <v>29</v>
      </c>
      <c r="B35" s="15" t="s">
        <v>71</v>
      </c>
      <c r="C35" s="8">
        <v>270</v>
      </c>
      <c r="D35" s="8">
        <v>107900</v>
      </c>
      <c r="E35" s="8">
        <v>125</v>
      </c>
      <c r="F35" s="8">
        <v>68400</v>
      </c>
      <c r="G35" s="19">
        <f t="shared" si="0"/>
        <v>395</v>
      </c>
      <c r="H35" s="19">
        <f t="shared" si="0"/>
        <v>176300</v>
      </c>
      <c r="I35" s="8">
        <v>0</v>
      </c>
      <c r="J35" s="8">
        <v>0</v>
      </c>
      <c r="K35" s="8">
        <v>510</v>
      </c>
      <c r="L35" s="8">
        <v>50200</v>
      </c>
      <c r="M35" s="7">
        <f t="shared" si="1"/>
        <v>905</v>
      </c>
      <c r="N35" s="7">
        <f t="shared" si="1"/>
        <v>226500</v>
      </c>
      <c r="O35" s="8">
        <v>200</v>
      </c>
      <c r="P35" s="8">
        <v>80000</v>
      </c>
      <c r="Q35" s="8">
        <v>170</v>
      </c>
      <c r="R35" s="8">
        <v>120000</v>
      </c>
      <c r="S35" s="8">
        <v>0</v>
      </c>
      <c r="T35" s="8">
        <v>0</v>
      </c>
      <c r="U35" s="8">
        <v>0</v>
      </c>
      <c r="V35" s="8">
        <v>0</v>
      </c>
      <c r="W35" s="8">
        <v>120</v>
      </c>
      <c r="X35" s="8">
        <v>110688</v>
      </c>
      <c r="Y35" s="7">
        <f t="shared" si="2"/>
        <v>490</v>
      </c>
      <c r="Z35" s="7">
        <f t="shared" si="3"/>
        <v>310688</v>
      </c>
      <c r="AA35" s="12">
        <v>0</v>
      </c>
      <c r="AB35" s="12">
        <v>0</v>
      </c>
      <c r="AC35" s="12">
        <v>50</v>
      </c>
      <c r="AD35" s="12">
        <v>40000</v>
      </c>
      <c r="AE35" s="12">
        <v>40</v>
      </c>
      <c r="AF35" s="12">
        <v>120000</v>
      </c>
      <c r="AG35" s="12">
        <v>0</v>
      </c>
      <c r="AH35" s="12">
        <v>0</v>
      </c>
      <c r="AI35" s="12">
        <v>0</v>
      </c>
      <c r="AJ35" s="12">
        <v>0</v>
      </c>
      <c r="AK35" s="12">
        <v>30</v>
      </c>
      <c r="AL35" s="12">
        <v>12700</v>
      </c>
      <c r="AM35" s="20">
        <f t="shared" si="4"/>
        <v>1515</v>
      </c>
      <c r="AN35" s="20">
        <f t="shared" si="5"/>
        <v>709888</v>
      </c>
      <c r="AO35" s="12">
        <v>120</v>
      </c>
      <c r="AP35" s="12">
        <v>58000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35</v>
      </c>
      <c r="BB35" s="8">
        <v>64800</v>
      </c>
      <c r="BC35" s="8">
        <v>5</v>
      </c>
      <c r="BD35" s="8">
        <v>20000</v>
      </c>
      <c r="BE35" s="8">
        <v>0</v>
      </c>
      <c r="BF35" s="8">
        <v>0</v>
      </c>
      <c r="BG35" s="8">
        <v>400</v>
      </c>
      <c r="BH35" s="8">
        <v>50000</v>
      </c>
      <c r="BI35" s="7">
        <f t="shared" si="7"/>
        <v>440</v>
      </c>
      <c r="BJ35" s="7">
        <f t="shared" si="7"/>
        <v>134800</v>
      </c>
      <c r="BK35" s="7">
        <f t="shared" si="8"/>
        <v>1955</v>
      </c>
      <c r="BL35" s="7">
        <f t="shared" si="8"/>
        <v>844688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1500</v>
      </c>
      <c r="D40" s="8">
        <v>441500</v>
      </c>
      <c r="E40" s="8">
        <v>450</v>
      </c>
      <c r="F40" s="8">
        <v>243600</v>
      </c>
      <c r="G40" s="19">
        <f t="shared" si="0"/>
        <v>1950</v>
      </c>
      <c r="H40" s="19">
        <f t="shared" si="0"/>
        <v>685100</v>
      </c>
      <c r="I40" s="8">
        <v>30</v>
      </c>
      <c r="J40" s="8">
        <v>60000</v>
      </c>
      <c r="K40" s="8">
        <v>1100</v>
      </c>
      <c r="L40" s="8">
        <v>109700</v>
      </c>
      <c r="M40" s="7">
        <f t="shared" si="1"/>
        <v>3080</v>
      </c>
      <c r="N40" s="7">
        <f t="shared" si="1"/>
        <v>854800</v>
      </c>
      <c r="O40" s="8">
        <v>300</v>
      </c>
      <c r="P40" s="8">
        <v>50000</v>
      </c>
      <c r="Q40" s="8">
        <v>100</v>
      </c>
      <c r="R40" s="8">
        <v>51200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400</v>
      </c>
      <c r="Z40" s="7">
        <f t="shared" si="3"/>
        <v>101200</v>
      </c>
      <c r="AA40" s="12">
        <v>0</v>
      </c>
      <c r="AB40" s="12">
        <v>0</v>
      </c>
      <c r="AC40" s="12">
        <v>110</v>
      </c>
      <c r="AD40" s="12">
        <v>100000</v>
      </c>
      <c r="AE40" s="12">
        <v>40</v>
      </c>
      <c r="AF40" s="12">
        <v>100000</v>
      </c>
      <c r="AG40" s="12">
        <v>0</v>
      </c>
      <c r="AH40" s="12">
        <v>0</v>
      </c>
      <c r="AI40" s="12">
        <v>0</v>
      </c>
      <c r="AJ40" s="12">
        <v>0</v>
      </c>
      <c r="AK40" s="12">
        <v>200</v>
      </c>
      <c r="AL40" s="12">
        <v>116200</v>
      </c>
      <c r="AM40" s="20">
        <f t="shared" si="4"/>
        <v>3830</v>
      </c>
      <c r="AN40" s="20">
        <f t="shared" si="5"/>
        <v>1272200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100</v>
      </c>
      <c r="BH40" s="8">
        <v>7790</v>
      </c>
      <c r="BI40" s="7">
        <f t="shared" si="7"/>
        <v>100</v>
      </c>
      <c r="BJ40" s="7">
        <f t="shared" si="7"/>
        <v>7790</v>
      </c>
      <c r="BK40" s="7">
        <f t="shared" si="8"/>
        <v>3930</v>
      </c>
      <c r="BL40" s="7">
        <f t="shared" si="8"/>
        <v>1279990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220</v>
      </c>
      <c r="F42" s="8">
        <v>121000</v>
      </c>
      <c r="G42" s="19">
        <f t="shared" si="0"/>
        <v>220</v>
      </c>
      <c r="H42" s="19">
        <f t="shared" si="0"/>
        <v>121000</v>
      </c>
      <c r="I42" s="8">
        <v>0</v>
      </c>
      <c r="J42" s="8">
        <v>0</v>
      </c>
      <c r="K42" s="8">
        <v>650</v>
      </c>
      <c r="L42" s="8">
        <v>64600</v>
      </c>
      <c r="M42" s="7">
        <f t="shared" si="1"/>
        <v>870</v>
      </c>
      <c r="N42" s="7">
        <f t="shared" si="1"/>
        <v>185600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870</v>
      </c>
      <c r="AN42" s="20">
        <f t="shared" si="5"/>
        <v>185600</v>
      </c>
      <c r="AO42" s="12">
        <v>40</v>
      </c>
      <c r="AP42" s="12">
        <v>19000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870</v>
      </c>
      <c r="BL42" s="7">
        <f t="shared" si="8"/>
        <v>185600</v>
      </c>
    </row>
    <row r="43" spans="1:64" ht="20.25" x14ac:dyDescent="0.4">
      <c r="A43" s="14">
        <v>37</v>
      </c>
      <c r="B43" s="15" t="s">
        <v>79</v>
      </c>
      <c r="C43" s="8">
        <v>8000</v>
      </c>
      <c r="D43" s="8">
        <v>2651200</v>
      </c>
      <c r="E43" s="8">
        <v>310</v>
      </c>
      <c r="F43" s="8">
        <v>166800</v>
      </c>
      <c r="G43" s="19">
        <f t="shared" si="0"/>
        <v>8310</v>
      </c>
      <c r="H43" s="19">
        <f t="shared" si="0"/>
        <v>2818000</v>
      </c>
      <c r="I43" s="8">
        <v>0</v>
      </c>
      <c r="J43" s="8">
        <v>0</v>
      </c>
      <c r="K43" s="8">
        <v>1400</v>
      </c>
      <c r="L43" s="8">
        <v>137400</v>
      </c>
      <c r="M43" s="7">
        <f t="shared" si="1"/>
        <v>9710</v>
      </c>
      <c r="N43" s="7">
        <f t="shared" si="1"/>
        <v>2955400</v>
      </c>
      <c r="O43" s="8">
        <v>100</v>
      </c>
      <c r="P43" s="8">
        <v>20000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80</v>
      </c>
      <c r="X43" s="8">
        <v>27900</v>
      </c>
      <c r="Y43" s="7">
        <f t="shared" si="2"/>
        <v>180</v>
      </c>
      <c r="Z43" s="7">
        <f t="shared" si="3"/>
        <v>47900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350</v>
      </c>
      <c r="AL43" s="12">
        <v>178000</v>
      </c>
      <c r="AM43" s="20">
        <f t="shared" si="4"/>
        <v>10240</v>
      </c>
      <c r="AN43" s="20">
        <f t="shared" si="5"/>
        <v>3181300</v>
      </c>
      <c r="AO43" s="12">
        <v>800</v>
      </c>
      <c r="AP43" s="12">
        <v>380000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10240</v>
      </c>
      <c r="BL43" s="7">
        <f t="shared" si="8"/>
        <v>3181300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1.7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500</v>
      </c>
      <c r="P45" s="8">
        <v>100000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140</v>
      </c>
      <c r="X45" s="8">
        <v>47700</v>
      </c>
      <c r="Y45" s="7">
        <f t="shared" si="2"/>
        <v>640</v>
      </c>
      <c r="Z45" s="7">
        <f t="shared" si="3"/>
        <v>147700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640</v>
      </c>
      <c r="AN45" s="20">
        <f t="shared" si="5"/>
        <v>147700</v>
      </c>
      <c r="AO45" s="12">
        <v>30</v>
      </c>
      <c r="AP45" s="12">
        <v>15000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640</v>
      </c>
      <c r="BL45" s="7">
        <f t="shared" si="8"/>
        <v>147700</v>
      </c>
    </row>
    <row r="46" spans="1:64" ht="21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1" si="9">SUM(C49,E49)</f>
        <v>0</v>
      </c>
      <c r="H49" s="19">
        <f t="shared" ref="H49:H51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1" si="11">SUM(G49,I49,K49)</f>
        <v>0</v>
      </c>
      <c r="N49" s="7">
        <f t="shared" ref="N49:N51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1" si="13">SUM(O49+Q49+S49+U49+W49)</f>
        <v>0</v>
      </c>
      <c r="Z49" s="7">
        <f t="shared" ref="Z49:Z51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1" si="15">SUM(M49,Y49,AA49,AC49,AE49,AG49,AI49,AK49)</f>
        <v>0</v>
      </c>
      <c r="AN49" s="20">
        <f t="shared" ref="AN49:AN51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1" si="17">SUM(AS49+AU49+AW49)</f>
        <v>0</v>
      </c>
      <c r="AZ49" s="7">
        <f t="shared" ref="AZ49:AZ51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1" si="19">SUM(AQ49,AY49,BA49,BC49,BE49,BG49)</f>
        <v>0</v>
      </c>
      <c r="BJ49" s="7">
        <f t="shared" ref="BJ49:BJ51" si="20">SUM(AR49,AZ49,BB49,BD49,BF49,BH49)</f>
        <v>0</v>
      </c>
      <c r="BK49" s="7">
        <f t="shared" ref="BK49:BK51" si="21">SUM(AM49,BI49)</f>
        <v>0</v>
      </c>
      <c r="BL49" s="7">
        <f t="shared" ref="BL49:BL51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>SUM(O52+Q52+S52+U52+W52)</f>
        <v>0</v>
      </c>
      <c r="Z52" s="7">
        <f>SUM(P52+R52+T52+V52+X52)</f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36070</v>
      </c>
      <c r="D53" s="13">
        <f>SUM(D7:D52)</f>
        <v>13704200</v>
      </c>
      <c r="E53" s="13">
        <f>SUM(E7:E52)</f>
        <v>9715</v>
      </c>
      <c r="F53" s="13">
        <f>SUM(F7:F52)</f>
        <v>5275400</v>
      </c>
      <c r="G53" s="19">
        <f t="shared" si="0"/>
        <v>45785</v>
      </c>
      <c r="H53" s="19">
        <f t="shared" si="0"/>
        <v>18979600</v>
      </c>
      <c r="I53" s="13">
        <f>SUM(I7:I52)</f>
        <v>460</v>
      </c>
      <c r="J53" s="13">
        <f>SUM(J7:J52)</f>
        <v>924250</v>
      </c>
      <c r="K53" s="13">
        <f>SUM(K7:K52)</f>
        <v>27605</v>
      </c>
      <c r="L53" s="13">
        <f>SUM(L7:L52)</f>
        <v>2700200</v>
      </c>
      <c r="M53" s="7">
        <f t="shared" si="1"/>
        <v>73850</v>
      </c>
      <c r="N53" s="7">
        <f t="shared" si="1"/>
        <v>22604050</v>
      </c>
      <c r="O53" s="13">
        <f t="shared" ref="O53:X53" si="23">SUM(O7:O52)</f>
        <v>5200</v>
      </c>
      <c r="P53" s="13">
        <f t="shared" si="23"/>
        <v>1882916</v>
      </c>
      <c r="Q53" s="13">
        <f t="shared" si="23"/>
        <v>1520</v>
      </c>
      <c r="R53" s="13">
        <f t="shared" si="23"/>
        <v>1385164</v>
      </c>
      <c r="S53" s="13">
        <f t="shared" si="23"/>
        <v>192</v>
      </c>
      <c r="T53" s="13">
        <f t="shared" si="23"/>
        <v>683900</v>
      </c>
      <c r="U53" s="13">
        <f t="shared" si="23"/>
        <v>0</v>
      </c>
      <c r="V53" s="13">
        <f t="shared" si="23"/>
        <v>0</v>
      </c>
      <c r="W53" s="13">
        <f t="shared" si="23"/>
        <v>2925</v>
      </c>
      <c r="X53" s="13">
        <f t="shared" si="23"/>
        <v>1689826</v>
      </c>
      <c r="Y53" s="7">
        <f t="shared" si="2"/>
        <v>9837</v>
      </c>
      <c r="Z53" s="7">
        <f t="shared" si="3"/>
        <v>5641806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2210</v>
      </c>
      <c r="AD53" s="13">
        <f t="shared" si="24"/>
        <v>2115600</v>
      </c>
      <c r="AE53" s="13">
        <f t="shared" si="24"/>
        <v>905</v>
      </c>
      <c r="AF53" s="13">
        <f t="shared" si="24"/>
        <v>2489500</v>
      </c>
      <c r="AG53" s="13">
        <f t="shared" si="24"/>
        <v>50</v>
      </c>
      <c r="AH53" s="13">
        <f t="shared" si="24"/>
        <v>250000</v>
      </c>
      <c r="AI53" s="13">
        <f t="shared" si="24"/>
        <v>50</v>
      </c>
      <c r="AJ53" s="13">
        <f t="shared" si="24"/>
        <v>100000</v>
      </c>
      <c r="AK53" s="13">
        <f t="shared" si="24"/>
        <v>3415</v>
      </c>
      <c r="AL53" s="13">
        <f t="shared" si="24"/>
        <v>2515100</v>
      </c>
      <c r="AM53" s="20">
        <f t="shared" si="4"/>
        <v>90317</v>
      </c>
      <c r="AN53" s="20">
        <f t="shared" si="4"/>
        <v>35716056</v>
      </c>
      <c r="AO53" s="13">
        <f t="shared" ref="AO53:AX53" si="25">SUM(AO7:AO52)</f>
        <v>6410</v>
      </c>
      <c r="AP53" s="13">
        <f t="shared" si="25"/>
        <v>3354140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256</v>
      </c>
      <c r="BB53" s="13">
        <f t="shared" si="26"/>
        <v>515200</v>
      </c>
      <c r="BC53" s="13">
        <f t="shared" si="26"/>
        <v>186</v>
      </c>
      <c r="BD53" s="13">
        <f t="shared" si="26"/>
        <v>734200</v>
      </c>
      <c r="BE53" s="13">
        <f t="shared" si="26"/>
        <v>300</v>
      </c>
      <c r="BF53" s="13">
        <f t="shared" si="26"/>
        <v>30000</v>
      </c>
      <c r="BG53" s="13">
        <f t="shared" si="26"/>
        <v>2695</v>
      </c>
      <c r="BH53" s="13">
        <f t="shared" si="26"/>
        <v>414650</v>
      </c>
      <c r="BI53" s="7">
        <f t="shared" si="7"/>
        <v>3437</v>
      </c>
      <c r="BJ53" s="7">
        <f t="shared" si="7"/>
        <v>1694050</v>
      </c>
      <c r="BK53" s="7">
        <f t="shared" si="8"/>
        <v>93754</v>
      </c>
      <c r="BL53" s="7">
        <f t="shared" si="8"/>
        <v>37410106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4.28515625" style="1" customWidth="1"/>
    <col min="5" max="5" width="10.140625" style="1" customWidth="1"/>
    <col min="6" max="6" width="13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1.42578125" style="1" customWidth="1"/>
    <col min="23" max="23" width="9.140625" style="1" customWidth="1"/>
    <col min="24" max="24" width="13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30" width="11.28515625" style="1" customWidth="1"/>
    <col min="31" max="31" width="9.28515625" style="1" customWidth="1"/>
    <col min="32" max="32" width="12" style="1" customWidth="1"/>
    <col min="33" max="33" width="12.5703125" style="1" customWidth="1"/>
    <col min="34" max="34" width="11.5703125" style="1" customWidth="1"/>
    <col min="35" max="35" width="13.42578125" style="1" customWidth="1"/>
    <col min="36" max="36" width="11.85546875" style="1" customWidth="1"/>
    <col min="37" max="37" width="13" style="1" customWidth="1"/>
    <col min="38" max="38" width="12.7109375" style="1" customWidth="1"/>
    <col min="39" max="39" width="10" style="1" bestFit="1" customWidth="1"/>
    <col min="40" max="40" width="13.1406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9" style="1" customWidth="1"/>
    <col min="60" max="60" width="11.85546875" style="1" customWidth="1"/>
    <col min="61" max="61" width="13.7109375" style="1" customWidth="1"/>
    <col min="62" max="62" width="13.140625" style="1" customWidth="1"/>
    <col min="63" max="63" width="9.140625" style="1" customWidth="1"/>
    <col min="64" max="64" width="10.85546875" style="1" customWidth="1"/>
    <col min="65" max="65" width="9.140625" style="1" customWidth="1"/>
    <col min="66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111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71892</v>
      </c>
      <c r="D7" s="8">
        <v>8548516</v>
      </c>
      <c r="E7" s="8">
        <v>30071</v>
      </c>
      <c r="F7" s="8">
        <v>2220130</v>
      </c>
      <c r="G7" s="19">
        <f>SUM(C7,E7)</f>
        <v>101963</v>
      </c>
      <c r="H7" s="19">
        <f>SUM(D7,F7)</f>
        <v>10768646</v>
      </c>
      <c r="I7" s="8">
        <v>11586</v>
      </c>
      <c r="J7" s="8">
        <v>803413</v>
      </c>
      <c r="K7" s="8">
        <v>7742</v>
      </c>
      <c r="L7" s="8">
        <v>1413633</v>
      </c>
      <c r="M7" s="7">
        <f>SUM(G7,I7,K7)</f>
        <v>121291</v>
      </c>
      <c r="N7" s="7">
        <f>SUM(H7,J7,L7)</f>
        <v>12985692</v>
      </c>
      <c r="O7" s="8">
        <v>4894</v>
      </c>
      <c r="P7" s="8">
        <v>3102718</v>
      </c>
      <c r="Q7" s="8">
        <v>1224</v>
      </c>
      <c r="R7" s="8">
        <v>775500</v>
      </c>
      <c r="S7" s="8">
        <v>1389</v>
      </c>
      <c r="T7" s="8">
        <v>885462</v>
      </c>
      <c r="U7" s="8">
        <v>414</v>
      </c>
      <c r="V7" s="8">
        <v>258683</v>
      </c>
      <c r="W7" s="8">
        <v>410</v>
      </c>
      <c r="X7" s="8">
        <v>155210</v>
      </c>
      <c r="Y7" s="7">
        <f>SUM(O7+Q7+S7+U7+W7)</f>
        <v>8331</v>
      </c>
      <c r="Z7" s="7">
        <f>SUM(P7+R7+T7+V7+X7)</f>
        <v>5177573</v>
      </c>
      <c r="AA7" s="12">
        <v>0</v>
      </c>
      <c r="AB7" s="12">
        <v>0</v>
      </c>
      <c r="AC7" s="12">
        <v>2358</v>
      </c>
      <c r="AD7" s="12">
        <v>984500</v>
      </c>
      <c r="AE7" s="12">
        <v>6178</v>
      </c>
      <c r="AF7" s="12">
        <v>6052565</v>
      </c>
      <c r="AG7" s="12">
        <v>502</v>
      </c>
      <c r="AH7" s="12">
        <v>94837</v>
      </c>
      <c r="AI7" s="12">
        <v>886</v>
      </c>
      <c r="AJ7" s="12">
        <v>134918</v>
      </c>
      <c r="AK7" s="12">
        <v>989</v>
      </c>
      <c r="AL7" s="12">
        <v>403953</v>
      </c>
      <c r="AM7" s="20">
        <f>SUM(M7,Y7,AA7,AC7,AE7,AG7,AI7,AK7)</f>
        <v>140535</v>
      </c>
      <c r="AN7" s="20">
        <f>SUM(N7,Z7,AB7,AD7,AF7,AH7,AJ7,AL7)</f>
        <v>25834038</v>
      </c>
      <c r="AO7" s="12">
        <v>16791</v>
      </c>
      <c r="AP7" s="12">
        <v>2651181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7295</v>
      </c>
      <c r="BH7" s="8">
        <v>697914</v>
      </c>
      <c r="BI7" s="7">
        <f>SUM(AQ7,AY7,BA7,BC7,BE7,BG7)</f>
        <v>7295</v>
      </c>
      <c r="BJ7" s="7">
        <f>SUM(AR7,AZ7,BB7,BD7,BF7,BH7)</f>
        <v>697914</v>
      </c>
      <c r="BK7" s="7">
        <f>SUM(AM7,BI7)</f>
        <v>147830</v>
      </c>
      <c r="BL7" s="7">
        <f>SUM(AN7,BJ7)</f>
        <v>26531952</v>
      </c>
    </row>
    <row r="8" spans="1:64" ht="20.25" x14ac:dyDescent="0.4">
      <c r="A8" s="14">
        <v>2</v>
      </c>
      <c r="B8" s="15" t="s">
        <v>44</v>
      </c>
      <c r="C8" s="8">
        <v>24848</v>
      </c>
      <c r="D8" s="8">
        <v>4765074</v>
      </c>
      <c r="E8" s="8">
        <v>8233</v>
      </c>
      <c r="F8" s="8">
        <v>1237668</v>
      </c>
      <c r="G8" s="19">
        <f t="shared" ref="G8:H53" si="0">SUM(C8,E8)</f>
        <v>33081</v>
      </c>
      <c r="H8" s="19">
        <f t="shared" si="0"/>
        <v>6002742</v>
      </c>
      <c r="I8" s="8">
        <v>5873</v>
      </c>
      <c r="J8" s="8">
        <v>445384</v>
      </c>
      <c r="K8" s="8">
        <v>3928</v>
      </c>
      <c r="L8" s="8">
        <v>786059</v>
      </c>
      <c r="M8" s="7">
        <f t="shared" ref="M8:N53" si="1">SUM(G8,I8,K8)</f>
        <v>42882</v>
      </c>
      <c r="N8" s="7">
        <f t="shared" si="1"/>
        <v>7234185</v>
      </c>
      <c r="O8" s="8">
        <v>5154</v>
      </c>
      <c r="P8" s="8">
        <v>3116322</v>
      </c>
      <c r="Q8" s="8">
        <v>1289</v>
      </c>
      <c r="R8" s="8">
        <v>778901</v>
      </c>
      <c r="S8" s="8">
        <v>1462</v>
      </c>
      <c r="T8" s="8">
        <v>894409</v>
      </c>
      <c r="U8" s="8">
        <v>432</v>
      </c>
      <c r="V8" s="8">
        <v>261297</v>
      </c>
      <c r="W8" s="8">
        <v>432</v>
      </c>
      <c r="X8" s="8">
        <v>156770</v>
      </c>
      <c r="Y8" s="7">
        <f t="shared" ref="Y8:Y53" si="2">SUM(O8+Q8+S8+U8+W8)</f>
        <v>8769</v>
      </c>
      <c r="Z8" s="7">
        <f t="shared" ref="Z8:Z53" si="3">SUM(P8+R8+T8+V8+X8)</f>
        <v>5207699</v>
      </c>
      <c r="AA8" s="12">
        <v>0</v>
      </c>
      <c r="AB8" s="12">
        <v>0</v>
      </c>
      <c r="AC8" s="12">
        <v>2964</v>
      </c>
      <c r="AD8" s="12">
        <v>1085411</v>
      </c>
      <c r="AE8" s="12">
        <v>7767</v>
      </c>
      <c r="AF8" s="12">
        <v>3657287</v>
      </c>
      <c r="AG8" s="12">
        <v>648</v>
      </c>
      <c r="AH8" s="12">
        <v>106006</v>
      </c>
      <c r="AI8" s="12">
        <v>1113</v>
      </c>
      <c r="AJ8" s="12">
        <v>149910</v>
      </c>
      <c r="AK8" s="12">
        <v>1238</v>
      </c>
      <c r="AL8" s="12">
        <v>450197</v>
      </c>
      <c r="AM8" s="20">
        <f t="shared" ref="AM8:AN53" si="4">SUM(M8,Y8,AA8,AC8,AE8,AG8,AI8,AK8)</f>
        <v>65381</v>
      </c>
      <c r="AN8" s="20">
        <f t="shared" ref="AN8:AN52" si="5">SUM(N8+Z8+AB8+AD8+AF8+AH8+AJ8+AL8)</f>
        <v>17890695</v>
      </c>
      <c r="AO8" s="12">
        <v>7728</v>
      </c>
      <c r="AP8" s="12">
        <v>1837260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3515</v>
      </c>
      <c r="BH8" s="8">
        <v>524624</v>
      </c>
      <c r="BI8" s="7">
        <f t="shared" ref="BI8:BJ53" si="7">SUM(AQ8,AY8,BA8,BC8,BE8,BG8)</f>
        <v>3515</v>
      </c>
      <c r="BJ8" s="7">
        <f t="shared" si="7"/>
        <v>524624</v>
      </c>
      <c r="BK8" s="7">
        <f t="shared" ref="BK8:BL53" si="8">SUM(AM8,BI8)</f>
        <v>68896</v>
      </c>
      <c r="BL8" s="7">
        <f t="shared" si="8"/>
        <v>18415319</v>
      </c>
    </row>
    <row r="9" spans="1:64" ht="20.25" x14ac:dyDescent="0.4">
      <c r="A9" s="14">
        <v>3</v>
      </c>
      <c r="B9" s="15" t="s">
        <v>45</v>
      </c>
      <c r="C9" s="8">
        <v>22085</v>
      </c>
      <c r="D9" s="8">
        <v>2045702</v>
      </c>
      <c r="E9" s="8">
        <v>10565</v>
      </c>
      <c r="F9" s="8">
        <v>531501</v>
      </c>
      <c r="G9" s="19">
        <f t="shared" si="0"/>
        <v>32650</v>
      </c>
      <c r="H9" s="19">
        <f t="shared" si="0"/>
        <v>2577203</v>
      </c>
      <c r="I9" s="8">
        <v>2518</v>
      </c>
      <c r="J9" s="8">
        <v>191257</v>
      </c>
      <c r="K9" s="8">
        <v>1683</v>
      </c>
      <c r="L9" s="8">
        <v>337552</v>
      </c>
      <c r="M9" s="7">
        <f t="shared" si="1"/>
        <v>36851</v>
      </c>
      <c r="N9" s="7">
        <f t="shared" si="1"/>
        <v>3106012</v>
      </c>
      <c r="O9" s="8">
        <v>1621</v>
      </c>
      <c r="P9" s="8">
        <v>604847</v>
      </c>
      <c r="Q9" s="8">
        <v>405</v>
      </c>
      <c r="R9" s="8">
        <v>151176</v>
      </c>
      <c r="S9" s="8">
        <v>461</v>
      </c>
      <c r="T9" s="8">
        <v>171187</v>
      </c>
      <c r="U9" s="8">
        <v>134</v>
      </c>
      <c r="V9" s="8">
        <v>50012</v>
      </c>
      <c r="W9" s="8">
        <v>134</v>
      </c>
      <c r="X9" s="8">
        <v>30006</v>
      </c>
      <c r="Y9" s="7">
        <f t="shared" si="2"/>
        <v>2755</v>
      </c>
      <c r="Z9" s="7">
        <f t="shared" si="3"/>
        <v>1007228</v>
      </c>
      <c r="AA9" s="12">
        <v>0</v>
      </c>
      <c r="AB9" s="12">
        <v>0</v>
      </c>
      <c r="AC9" s="12">
        <v>751</v>
      </c>
      <c r="AD9" s="12">
        <v>302731</v>
      </c>
      <c r="AE9" s="12">
        <v>1965</v>
      </c>
      <c r="AF9" s="12">
        <v>2670890</v>
      </c>
      <c r="AG9" s="12">
        <v>162</v>
      </c>
      <c r="AH9" s="12">
        <v>29396</v>
      </c>
      <c r="AI9" s="12">
        <v>283</v>
      </c>
      <c r="AJ9" s="12">
        <v>41689</v>
      </c>
      <c r="AK9" s="12">
        <v>316</v>
      </c>
      <c r="AL9" s="12">
        <v>124427</v>
      </c>
      <c r="AM9" s="20">
        <f t="shared" si="4"/>
        <v>43083</v>
      </c>
      <c r="AN9" s="20">
        <f t="shared" si="5"/>
        <v>7282373</v>
      </c>
      <c r="AO9" s="12">
        <v>5277</v>
      </c>
      <c r="AP9" s="12">
        <v>748072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4165</v>
      </c>
      <c r="BH9" s="8">
        <v>514193</v>
      </c>
      <c r="BI9" s="7">
        <f t="shared" si="7"/>
        <v>4165</v>
      </c>
      <c r="BJ9" s="7">
        <f t="shared" si="7"/>
        <v>514193</v>
      </c>
      <c r="BK9" s="7">
        <f t="shared" si="8"/>
        <v>47248</v>
      </c>
      <c r="BL9" s="7">
        <f t="shared" si="8"/>
        <v>7796566</v>
      </c>
    </row>
    <row r="10" spans="1:64" ht="20.25" x14ac:dyDescent="0.4">
      <c r="A10" s="14">
        <v>4</v>
      </c>
      <c r="B10" s="15" t="s">
        <v>46</v>
      </c>
      <c r="C10" s="9">
        <v>18351</v>
      </c>
      <c r="D10" s="9">
        <v>827730</v>
      </c>
      <c r="E10" s="9">
        <v>9329</v>
      </c>
      <c r="F10" s="9">
        <v>214993</v>
      </c>
      <c r="G10" s="19">
        <f t="shared" si="0"/>
        <v>27680</v>
      </c>
      <c r="H10" s="19">
        <f t="shared" si="0"/>
        <v>1042723</v>
      </c>
      <c r="I10" s="9">
        <v>1634</v>
      </c>
      <c r="J10" s="9">
        <v>77162</v>
      </c>
      <c r="K10" s="9">
        <v>1094</v>
      </c>
      <c r="L10" s="9">
        <v>136544</v>
      </c>
      <c r="M10" s="7">
        <f t="shared" si="1"/>
        <v>30408</v>
      </c>
      <c r="N10" s="7">
        <f t="shared" si="1"/>
        <v>1256429</v>
      </c>
      <c r="O10" s="9">
        <v>877</v>
      </c>
      <c r="P10" s="9">
        <v>379861</v>
      </c>
      <c r="Q10" s="9">
        <v>216</v>
      </c>
      <c r="R10" s="9">
        <v>94943</v>
      </c>
      <c r="S10" s="9">
        <v>250</v>
      </c>
      <c r="T10" s="9">
        <v>109154</v>
      </c>
      <c r="U10" s="9">
        <v>72</v>
      </c>
      <c r="V10" s="9">
        <v>31887</v>
      </c>
      <c r="W10" s="9">
        <v>75</v>
      </c>
      <c r="X10" s="9">
        <v>19133</v>
      </c>
      <c r="Y10" s="7">
        <f t="shared" si="2"/>
        <v>1490</v>
      </c>
      <c r="Z10" s="7">
        <f t="shared" si="3"/>
        <v>634978</v>
      </c>
      <c r="AA10" s="12">
        <v>0</v>
      </c>
      <c r="AB10" s="12">
        <v>0</v>
      </c>
      <c r="AC10" s="12">
        <v>841</v>
      </c>
      <c r="AD10" s="12">
        <v>150431</v>
      </c>
      <c r="AE10" s="12">
        <v>2202</v>
      </c>
      <c r="AF10" s="12">
        <v>1582951</v>
      </c>
      <c r="AG10" s="12">
        <v>183</v>
      </c>
      <c r="AH10" s="12">
        <v>14537</v>
      </c>
      <c r="AI10" s="12">
        <v>316</v>
      </c>
      <c r="AJ10" s="12">
        <v>20620</v>
      </c>
      <c r="AK10" s="12">
        <v>353</v>
      </c>
      <c r="AL10" s="12">
        <v>61886</v>
      </c>
      <c r="AM10" s="20">
        <f t="shared" si="4"/>
        <v>35793</v>
      </c>
      <c r="AN10" s="20">
        <f t="shared" si="5"/>
        <v>3721832</v>
      </c>
      <c r="AO10" s="12">
        <v>4459</v>
      </c>
      <c r="AP10" s="12">
        <v>361250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920</v>
      </c>
      <c r="BH10" s="9">
        <v>65293</v>
      </c>
      <c r="BI10" s="7">
        <f t="shared" si="7"/>
        <v>920</v>
      </c>
      <c r="BJ10" s="7">
        <f t="shared" si="7"/>
        <v>65293</v>
      </c>
      <c r="BK10" s="7">
        <f t="shared" si="8"/>
        <v>36713</v>
      </c>
      <c r="BL10" s="7">
        <f t="shared" si="8"/>
        <v>3787125</v>
      </c>
    </row>
    <row r="11" spans="1:64" ht="20.25" x14ac:dyDescent="0.4">
      <c r="A11" s="14">
        <v>5</v>
      </c>
      <c r="B11" s="15" t="s">
        <v>47</v>
      </c>
      <c r="C11" s="8">
        <v>1442</v>
      </c>
      <c r="D11" s="8">
        <v>104846</v>
      </c>
      <c r="E11" s="8">
        <v>478</v>
      </c>
      <c r="F11" s="8">
        <v>27233</v>
      </c>
      <c r="G11" s="19">
        <f t="shared" si="0"/>
        <v>1920</v>
      </c>
      <c r="H11" s="19">
        <f t="shared" si="0"/>
        <v>132079</v>
      </c>
      <c r="I11" s="8">
        <v>340</v>
      </c>
      <c r="J11" s="8">
        <v>9800</v>
      </c>
      <c r="K11" s="8">
        <v>227</v>
      </c>
      <c r="L11" s="8">
        <v>17297</v>
      </c>
      <c r="M11" s="7">
        <f t="shared" si="1"/>
        <v>2487</v>
      </c>
      <c r="N11" s="7">
        <f t="shared" si="1"/>
        <v>159176</v>
      </c>
      <c r="O11" s="8">
        <v>42</v>
      </c>
      <c r="P11" s="8">
        <v>54415</v>
      </c>
      <c r="Q11" s="8">
        <v>11</v>
      </c>
      <c r="R11" s="8">
        <v>13601</v>
      </c>
      <c r="S11" s="8">
        <v>12</v>
      </c>
      <c r="T11" s="8">
        <v>15210</v>
      </c>
      <c r="U11" s="8">
        <v>3</v>
      </c>
      <c r="V11" s="8">
        <v>4444</v>
      </c>
      <c r="W11" s="8">
        <v>2</v>
      </c>
      <c r="X11" s="8">
        <v>2666</v>
      </c>
      <c r="Y11" s="7">
        <f t="shared" si="2"/>
        <v>70</v>
      </c>
      <c r="Z11" s="7">
        <f t="shared" si="3"/>
        <v>90336</v>
      </c>
      <c r="AA11" s="12">
        <v>0</v>
      </c>
      <c r="AB11" s="12">
        <v>0</v>
      </c>
      <c r="AC11" s="12">
        <v>28</v>
      </c>
      <c r="AD11" s="12">
        <v>13081</v>
      </c>
      <c r="AE11" s="12">
        <v>74</v>
      </c>
      <c r="AF11" s="12">
        <v>43518</v>
      </c>
      <c r="AG11" s="12">
        <v>6</v>
      </c>
      <c r="AH11" s="12">
        <v>1270</v>
      </c>
      <c r="AI11" s="12">
        <v>11</v>
      </c>
      <c r="AJ11" s="12">
        <v>1801</v>
      </c>
      <c r="AK11" s="12">
        <v>11</v>
      </c>
      <c r="AL11" s="12">
        <v>5405</v>
      </c>
      <c r="AM11" s="20">
        <f t="shared" si="4"/>
        <v>2687</v>
      </c>
      <c r="AN11" s="20">
        <f t="shared" si="5"/>
        <v>314587</v>
      </c>
      <c r="AO11" s="12">
        <v>316</v>
      </c>
      <c r="AP11" s="12">
        <v>31868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327</v>
      </c>
      <c r="BH11" s="8">
        <v>66172</v>
      </c>
      <c r="BI11" s="7">
        <f t="shared" si="7"/>
        <v>327</v>
      </c>
      <c r="BJ11" s="7">
        <f t="shared" si="7"/>
        <v>66172</v>
      </c>
      <c r="BK11" s="7">
        <f t="shared" si="8"/>
        <v>3014</v>
      </c>
      <c r="BL11" s="7">
        <f t="shared" si="8"/>
        <v>380759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98</v>
      </c>
      <c r="D13" s="8">
        <v>12224</v>
      </c>
      <c r="E13" s="8">
        <v>32</v>
      </c>
      <c r="F13" s="8">
        <v>3175</v>
      </c>
      <c r="G13" s="19">
        <f t="shared" si="0"/>
        <v>130</v>
      </c>
      <c r="H13" s="19">
        <f t="shared" si="0"/>
        <v>15399</v>
      </c>
      <c r="I13" s="8">
        <v>24</v>
      </c>
      <c r="J13" s="8">
        <v>1142</v>
      </c>
      <c r="K13" s="8">
        <v>14</v>
      </c>
      <c r="L13" s="8">
        <v>2017</v>
      </c>
      <c r="M13" s="7">
        <f t="shared" si="1"/>
        <v>168</v>
      </c>
      <c r="N13" s="7">
        <f t="shared" si="1"/>
        <v>18558</v>
      </c>
      <c r="O13" s="8">
        <v>108</v>
      </c>
      <c r="P13" s="8">
        <v>62787</v>
      </c>
      <c r="Q13" s="8">
        <v>27</v>
      </c>
      <c r="R13" s="8">
        <v>15432</v>
      </c>
      <c r="S13" s="8">
        <v>31</v>
      </c>
      <c r="T13" s="8">
        <v>17894</v>
      </c>
      <c r="U13" s="8">
        <v>9</v>
      </c>
      <c r="V13" s="8">
        <v>5228</v>
      </c>
      <c r="W13" s="8">
        <v>11</v>
      </c>
      <c r="X13" s="8">
        <v>3137</v>
      </c>
      <c r="Y13" s="7">
        <f t="shared" si="2"/>
        <v>186</v>
      </c>
      <c r="Z13" s="7">
        <f t="shared" si="3"/>
        <v>104478</v>
      </c>
      <c r="AA13" s="12">
        <v>0</v>
      </c>
      <c r="AB13" s="12">
        <v>0</v>
      </c>
      <c r="AC13" s="12">
        <v>23</v>
      </c>
      <c r="AD13" s="12">
        <v>2492</v>
      </c>
      <c r="AE13" s="12">
        <v>59</v>
      </c>
      <c r="AF13" s="12">
        <v>9066</v>
      </c>
      <c r="AG13" s="12">
        <v>5</v>
      </c>
      <c r="AH13" s="12">
        <v>239</v>
      </c>
      <c r="AI13" s="12">
        <v>9</v>
      </c>
      <c r="AJ13" s="12">
        <v>338</v>
      </c>
      <c r="AK13" s="12">
        <v>9</v>
      </c>
      <c r="AL13" s="12">
        <v>1015</v>
      </c>
      <c r="AM13" s="20">
        <f t="shared" si="4"/>
        <v>459</v>
      </c>
      <c r="AN13" s="20">
        <f t="shared" si="5"/>
        <v>136186</v>
      </c>
      <c r="AO13" s="12">
        <v>51</v>
      </c>
      <c r="AP13" s="12">
        <v>8210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30</v>
      </c>
      <c r="BH13" s="8">
        <v>2406</v>
      </c>
      <c r="BI13" s="7">
        <f t="shared" si="7"/>
        <v>30</v>
      </c>
      <c r="BJ13" s="7">
        <f t="shared" si="7"/>
        <v>2406</v>
      </c>
      <c r="BK13" s="7">
        <f t="shared" si="8"/>
        <v>489</v>
      </c>
      <c r="BL13" s="7">
        <f t="shared" si="8"/>
        <v>138592</v>
      </c>
    </row>
    <row r="14" spans="1:64" ht="20.25" x14ac:dyDescent="0.4">
      <c r="A14" s="14">
        <v>8</v>
      </c>
      <c r="B14" s="15" t="s">
        <v>50</v>
      </c>
      <c r="C14" s="8">
        <v>2490</v>
      </c>
      <c r="D14" s="8">
        <v>323725</v>
      </c>
      <c r="E14" s="8">
        <v>826</v>
      </c>
      <c r="F14" s="8">
        <v>84206</v>
      </c>
      <c r="G14" s="19">
        <f t="shared" si="0"/>
        <v>3316</v>
      </c>
      <c r="H14" s="19">
        <f t="shared" si="0"/>
        <v>407931</v>
      </c>
      <c r="I14" s="8">
        <v>289</v>
      </c>
      <c r="J14" s="8">
        <v>30301</v>
      </c>
      <c r="K14" s="8">
        <v>395</v>
      </c>
      <c r="L14" s="8">
        <v>53477</v>
      </c>
      <c r="M14" s="7">
        <f t="shared" si="1"/>
        <v>4000</v>
      </c>
      <c r="N14" s="7">
        <f t="shared" si="1"/>
        <v>491709</v>
      </c>
      <c r="O14" s="8">
        <v>1318</v>
      </c>
      <c r="P14" s="8">
        <v>60694</v>
      </c>
      <c r="Q14" s="8">
        <v>330</v>
      </c>
      <c r="R14" s="8">
        <v>15170</v>
      </c>
      <c r="S14" s="8">
        <v>375</v>
      </c>
      <c r="T14" s="8">
        <v>17298</v>
      </c>
      <c r="U14" s="8">
        <v>108</v>
      </c>
      <c r="V14" s="8">
        <v>5054</v>
      </c>
      <c r="W14" s="8">
        <v>111</v>
      </c>
      <c r="X14" s="8">
        <v>3032</v>
      </c>
      <c r="Y14" s="7">
        <f t="shared" si="2"/>
        <v>2242</v>
      </c>
      <c r="Z14" s="7">
        <f t="shared" si="3"/>
        <v>101248</v>
      </c>
      <c r="AA14" s="12">
        <v>0</v>
      </c>
      <c r="AB14" s="12">
        <v>0</v>
      </c>
      <c r="AC14" s="12">
        <v>239</v>
      </c>
      <c r="AD14" s="12">
        <v>28030</v>
      </c>
      <c r="AE14" s="12">
        <v>626</v>
      </c>
      <c r="AF14" s="12">
        <v>92474</v>
      </c>
      <c r="AG14" s="12">
        <v>52</v>
      </c>
      <c r="AH14" s="12">
        <v>2699</v>
      </c>
      <c r="AI14" s="12">
        <v>90</v>
      </c>
      <c r="AJ14" s="12">
        <v>3828</v>
      </c>
      <c r="AK14" s="12">
        <v>100</v>
      </c>
      <c r="AL14" s="12">
        <v>11487</v>
      </c>
      <c r="AM14" s="20">
        <f t="shared" si="4"/>
        <v>7349</v>
      </c>
      <c r="AN14" s="20">
        <f t="shared" si="5"/>
        <v>731475</v>
      </c>
      <c r="AO14" s="12">
        <v>862</v>
      </c>
      <c r="AP14" s="12">
        <v>82650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771</v>
      </c>
      <c r="BH14" s="8">
        <v>29162</v>
      </c>
      <c r="BI14" s="7">
        <f t="shared" si="7"/>
        <v>771</v>
      </c>
      <c r="BJ14" s="7">
        <f t="shared" si="7"/>
        <v>29162</v>
      </c>
      <c r="BK14" s="7">
        <f t="shared" si="8"/>
        <v>8120</v>
      </c>
      <c r="BL14" s="7">
        <f t="shared" si="8"/>
        <v>760637</v>
      </c>
    </row>
    <row r="15" spans="1:64" ht="20.25" x14ac:dyDescent="0.4">
      <c r="A15" s="14">
        <v>9</v>
      </c>
      <c r="B15" s="15" t="s">
        <v>51</v>
      </c>
      <c r="C15" s="8">
        <v>1583</v>
      </c>
      <c r="D15" s="8">
        <v>284586</v>
      </c>
      <c r="E15" s="8">
        <v>525</v>
      </c>
      <c r="F15" s="8">
        <v>73918</v>
      </c>
      <c r="G15" s="19">
        <f t="shared" si="0"/>
        <v>2108</v>
      </c>
      <c r="H15" s="19">
        <f t="shared" si="0"/>
        <v>358504</v>
      </c>
      <c r="I15" s="8">
        <v>374</v>
      </c>
      <c r="J15" s="8">
        <v>26600</v>
      </c>
      <c r="K15" s="8">
        <v>249</v>
      </c>
      <c r="L15" s="8">
        <v>46947</v>
      </c>
      <c r="M15" s="7">
        <f t="shared" si="1"/>
        <v>2731</v>
      </c>
      <c r="N15" s="7">
        <f t="shared" si="1"/>
        <v>432051</v>
      </c>
      <c r="O15" s="8">
        <v>216</v>
      </c>
      <c r="P15" s="8">
        <v>120342</v>
      </c>
      <c r="Q15" s="8">
        <v>55</v>
      </c>
      <c r="R15" s="8">
        <v>30078</v>
      </c>
      <c r="S15" s="8">
        <v>62</v>
      </c>
      <c r="T15" s="8">
        <v>33999</v>
      </c>
      <c r="U15" s="8">
        <v>18</v>
      </c>
      <c r="V15" s="8">
        <v>9933</v>
      </c>
      <c r="W15" s="8">
        <v>18</v>
      </c>
      <c r="X15" s="8">
        <v>5960</v>
      </c>
      <c r="Y15" s="7">
        <f t="shared" si="2"/>
        <v>369</v>
      </c>
      <c r="Z15" s="7">
        <f t="shared" si="3"/>
        <v>200312</v>
      </c>
      <c r="AA15" s="12">
        <v>0</v>
      </c>
      <c r="AB15" s="12">
        <v>0</v>
      </c>
      <c r="AC15" s="12">
        <v>86</v>
      </c>
      <c r="AD15" s="12">
        <v>28965</v>
      </c>
      <c r="AE15" s="12">
        <v>227</v>
      </c>
      <c r="AF15" s="12">
        <v>96101</v>
      </c>
      <c r="AG15" s="12">
        <v>19</v>
      </c>
      <c r="AH15" s="12">
        <v>2810</v>
      </c>
      <c r="AI15" s="12">
        <v>33</v>
      </c>
      <c r="AJ15" s="12">
        <v>3985</v>
      </c>
      <c r="AK15" s="12">
        <v>37</v>
      </c>
      <c r="AL15" s="12">
        <v>11958</v>
      </c>
      <c r="AM15" s="20">
        <f t="shared" si="4"/>
        <v>3502</v>
      </c>
      <c r="AN15" s="20">
        <f t="shared" si="5"/>
        <v>776182</v>
      </c>
      <c r="AO15" s="12">
        <v>410</v>
      </c>
      <c r="AP15" s="12">
        <v>80224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311</v>
      </c>
      <c r="BH15" s="8">
        <v>39384</v>
      </c>
      <c r="BI15" s="7">
        <f t="shared" si="7"/>
        <v>311</v>
      </c>
      <c r="BJ15" s="7">
        <f t="shared" si="7"/>
        <v>39384</v>
      </c>
      <c r="BK15" s="7">
        <f t="shared" si="8"/>
        <v>3813</v>
      </c>
      <c r="BL15" s="7">
        <f t="shared" si="8"/>
        <v>815566</v>
      </c>
    </row>
    <row r="16" spans="1:64" ht="20.25" x14ac:dyDescent="0.4">
      <c r="A16" s="14">
        <v>10</v>
      </c>
      <c r="B16" s="15" t="s">
        <v>52</v>
      </c>
      <c r="C16" s="8">
        <v>412</v>
      </c>
      <c r="D16" s="8">
        <v>73247</v>
      </c>
      <c r="E16" s="8">
        <v>136</v>
      </c>
      <c r="F16" s="8">
        <v>19026</v>
      </c>
      <c r="G16" s="19">
        <f t="shared" si="0"/>
        <v>548</v>
      </c>
      <c r="H16" s="19">
        <f t="shared" si="0"/>
        <v>92273</v>
      </c>
      <c r="I16" s="8">
        <v>98</v>
      </c>
      <c r="J16" s="8">
        <v>12346</v>
      </c>
      <c r="K16" s="8">
        <v>68</v>
      </c>
      <c r="L16" s="8">
        <v>12085</v>
      </c>
      <c r="M16" s="7">
        <f t="shared" si="1"/>
        <v>714</v>
      </c>
      <c r="N16" s="7">
        <f t="shared" si="1"/>
        <v>116704</v>
      </c>
      <c r="O16" s="8">
        <v>137</v>
      </c>
      <c r="P16" s="8">
        <v>108830</v>
      </c>
      <c r="Q16" s="8">
        <v>35</v>
      </c>
      <c r="R16" s="8">
        <v>27463</v>
      </c>
      <c r="S16" s="8">
        <v>40</v>
      </c>
      <c r="T16" s="8">
        <v>31315</v>
      </c>
      <c r="U16" s="8">
        <v>7</v>
      </c>
      <c r="V16" s="8">
        <v>9149</v>
      </c>
      <c r="W16" s="8">
        <v>6</v>
      </c>
      <c r="X16" s="8">
        <v>5489</v>
      </c>
      <c r="Y16" s="7">
        <f t="shared" si="2"/>
        <v>225</v>
      </c>
      <c r="Z16" s="7">
        <f t="shared" si="3"/>
        <v>182246</v>
      </c>
      <c r="AA16" s="12">
        <v>0</v>
      </c>
      <c r="AB16" s="12">
        <v>0</v>
      </c>
      <c r="AC16" s="12">
        <v>76</v>
      </c>
      <c r="AD16" s="12">
        <v>22425</v>
      </c>
      <c r="AE16" s="12">
        <v>197</v>
      </c>
      <c r="AF16" s="12">
        <v>76155</v>
      </c>
      <c r="AG16" s="12">
        <v>16</v>
      </c>
      <c r="AH16" s="12">
        <v>2175</v>
      </c>
      <c r="AI16" s="12">
        <v>29</v>
      </c>
      <c r="AJ16" s="12">
        <v>3084</v>
      </c>
      <c r="AK16" s="12">
        <v>31</v>
      </c>
      <c r="AL16" s="12">
        <v>9254</v>
      </c>
      <c r="AM16" s="20">
        <f t="shared" si="4"/>
        <v>1288</v>
      </c>
      <c r="AN16" s="20">
        <f t="shared" si="5"/>
        <v>412043</v>
      </c>
      <c r="AO16" s="12">
        <v>151</v>
      </c>
      <c r="AP16" s="12">
        <v>36253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134</v>
      </c>
      <c r="BH16" s="8">
        <v>12031</v>
      </c>
      <c r="BI16" s="7">
        <f t="shared" si="7"/>
        <v>134</v>
      </c>
      <c r="BJ16" s="7">
        <f t="shared" si="7"/>
        <v>12031</v>
      </c>
      <c r="BK16" s="7">
        <f t="shared" si="8"/>
        <v>1422</v>
      </c>
      <c r="BL16" s="7">
        <f t="shared" si="8"/>
        <v>424074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223</v>
      </c>
      <c r="D18" s="8">
        <v>23065</v>
      </c>
      <c r="E18" s="8">
        <v>74</v>
      </c>
      <c r="F18" s="8">
        <v>5991</v>
      </c>
      <c r="G18" s="19">
        <f t="shared" si="0"/>
        <v>297</v>
      </c>
      <c r="H18" s="19">
        <f t="shared" si="0"/>
        <v>29056</v>
      </c>
      <c r="I18" s="8">
        <v>53</v>
      </c>
      <c r="J18" s="8">
        <v>2156</v>
      </c>
      <c r="K18" s="8">
        <v>36</v>
      </c>
      <c r="L18" s="8">
        <v>3805</v>
      </c>
      <c r="M18" s="7">
        <f t="shared" si="1"/>
        <v>386</v>
      </c>
      <c r="N18" s="7">
        <f t="shared" si="1"/>
        <v>35017</v>
      </c>
      <c r="O18" s="8">
        <v>55</v>
      </c>
      <c r="P18" s="8">
        <v>42904</v>
      </c>
      <c r="Q18" s="8">
        <v>14</v>
      </c>
      <c r="R18" s="8">
        <v>10724</v>
      </c>
      <c r="S18" s="8">
        <v>16</v>
      </c>
      <c r="T18" s="8">
        <v>11929</v>
      </c>
      <c r="U18" s="8">
        <v>4</v>
      </c>
      <c r="V18" s="8">
        <v>3485</v>
      </c>
      <c r="W18" s="8">
        <v>2</v>
      </c>
      <c r="X18" s="8">
        <v>2091</v>
      </c>
      <c r="Y18" s="7">
        <f t="shared" si="2"/>
        <v>91</v>
      </c>
      <c r="Z18" s="7">
        <f t="shared" si="3"/>
        <v>71133</v>
      </c>
      <c r="AA18" s="12">
        <v>0</v>
      </c>
      <c r="AB18" s="12">
        <v>0</v>
      </c>
      <c r="AC18" s="12">
        <v>13</v>
      </c>
      <c r="AD18" s="12">
        <v>4360</v>
      </c>
      <c r="AE18" s="12">
        <v>34</v>
      </c>
      <c r="AF18" s="12">
        <v>14506</v>
      </c>
      <c r="AG18" s="12">
        <v>3</v>
      </c>
      <c r="AH18" s="12">
        <v>417</v>
      </c>
      <c r="AI18" s="12">
        <v>5</v>
      </c>
      <c r="AJ18" s="12">
        <v>592</v>
      </c>
      <c r="AK18" s="12">
        <v>6</v>
      </c>
      <c r="AL18" s="12">
        <v>1776</v>
      </c>
      <c r="AM18" s="20">
        <f t="shared" si="4"/>
        <v>538</v>
      </c>
      <c r="AN18" s="20">
        <f t="shared" si="5"/>
        <v>127801</v>
      </c>
      <c r="AO18" s="12">
        <v>62</v>
      </c>
      <c r="AP18" s="12">
        <v>10085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30</v>
      </c>
      <c r="BH18" s="8">
        <v>2406</v>
      </c>
      <c r="BI18" s="7">
        <f t="shared" si="7"/>
        <v>30</v>
      </c>
      <c r="BJ18" s="7">
        <f t="shared" si="7"/>
        <v>2406</v>
      </c>
      <c r="BK18" s="7">
        <f t="shared" si="8"/>
        <v>568</v>
      </c>
      <c r="BL18" s="7">
        <f t="shared" si="8"/>
        <v>130207</v>
      </c>
    </row>
    <row r="19" spans="1:64" ht="20.25" x14ac:dyDescent="0.4">
      <c r="A19" s="14">
        <v>13</v>
      </c>
      <c r="B19" s="15" t="s">
        <v>55</v>
      </c>
      <c r="C19" s="8">
        <v>150</v>
      </c>
      <c r="D19" s="8">
        <v>37187</v>
      </c>
      <c r="E19" s="8">
        <v>50</v>
      </c>
      <c r="F19" s="8">
        <v>9659</v>
      </c>
      <c r="G19" s="19">
        <f t="shared" si="0"/>
        <v>200</v>
      </c>
      <c r="H19" s="19">
        <f t="shared" si="0"/>
        <v>46846</v>
      </c>
      <c r="I19" s="8">
        <v>36</v>
      </c>
      <c r="J19" s="8">
        <v>3475</v>
      </c>
      <c r="K19" s="8">
        <v>24</v>
      </c>
      <c r="L19" s="8">
        <v>6135</v>
      </c>
      <c r="M19" s="7">
        <f t="shared" si="1"/>
        <v>260</v>
      </c>
      <c r="N19" s="7">
        <f t="shared" si="1"/>
        <v>56456</v>
      </c>
      <c r="O19" s="8">
        <v>55</v>
      </c>
      <c r="P19" s="8">
        <v>15697</v>
      </c>
      <c r="Q19" s="8">
        <v>14</v>
      </c>
      <c r="R19" s="8">
        <v>3923</v>
      </c>
      <c r="S19" s="8">
        <v>16</v>
      </c>
      <c r="T19" s="8">
        <v>4474</v>
      </c>
      <c r="U19" s="8">
        <v>3</v>
      </c>
      <c r="V19" s="8">
        <v>1307</v>
      </c>
      <c r="W19" s="8">
        <v>2</v>
      </c>
      <c r="X19" s="8">
        <v>784</v>
      </c>
      <c r="Y19" s="7">
        <f t="shared" si="2"/>
        <v>90</v>
      </c>
      <c r="Z19" s="7">
        <f t="shared" si="3"/>
        <v>26185</v>
      </c>
      <c r="AA19" s="12">
        <v>0</v>
      </c>
      <c r="AB19" s="12">
        <v>0</v>
      </c>
      <c r="AC19" s="12">
        <v>13</v>
      </c>
      <c r="AD19" s="12">
        <v>4049</v>
      </c>
      <c r="AE19" s="12">
        <v>34</v>
      </c>
      <c r="AF19" s="12">
        <v>12693</v>
      </c>
      <c r="AG19" s="12">
        <v>3</v>
      </c>
      <c r="AH19" s="12">
        <v>393</v>
      </c>
      <c r="AI19" s="12">
        <v>5</v>
      </c>
      <c r="AJ19" s="12">
        <v>556</v>
      </c>
      <c r="AK19" s="12">
        <v>6</v>
      </c>
      <c r="AL19" s="12">
        <v>1670</v>
      </c>
      <c r="AM19" s="20">
        <f t="shared" si="4"/>
        <v>411</v>
      </c>
      <c r="AN19" s="20">
        <f t="shared" si="5"/>
        <v>102002</v>
      </c>
      <c r="AO19" s="12">
        <v>47</v>
      </c>
      <c r="AP19" s="12">
        <v>10651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30</v>
      </c>
      <c r="BH19" s="8">
        <v>1206</v>
      </c>
      <c r="BI19" s="7">
        <f t="shared" si="7"/>
        <v>30</v>
      </c>
      <c r="BJ19" s="7">
        <f t="shared" si="7"/>
        <v>1206</v>
      </c>
      <c r="BK19" s="7">
        <f t="shared" si="8"/>
        <v>441</v>
      </c>
      <c r="BL19" s="7">
        <f t="shared" si="8"/>
        <v>103208</v>
      </c>
    </row>
    <row r="20" spans="1:64" ht="20.25" x14ac:dyDescent="0.4">
      <c r="A20" s="14">
        <v>14</v>
      </c>
      <c r="B20" s="15" t="s">
        <v>56</v>
      </c>
      <c r="C20" s="8">
        <v>4730</v>
      </c>
      <c r="D20" s="8">
        <v>1360493</v>
      </c>
      <c r="E20" s="8">
        <v>1567</v>
      </c>
      <c r="F20" s="8">
        <v>353371</v>
      </c>
      <c r="G20" s="19">
        <f t="shared" si="0"/>
        <v>6297</v>
      </c>
      <c r="H20" s="19">
        <f t="shared" si="0"/>
        <v>1713864</v>
      </c>
      <c r="I20" s="8">
        <v>1118</v>
      </c>
      <c r="J20" s="8">
        <v>127163</v>
      </c>
      <c r="K20" s="8">
        <v>747</v>
      </c>
      <c r="L20" s="8">
        <v>224431</v>
      </c>
      <c r="M20" s="7">
        <f t="shared" si="1"/>
        <v>8162</v>
      </c>
      <c r="N20" s="7">
        <f t="shared" si="1"/>
        <v>2065458</v>
      </c>
      <c r="O20" s="8">
        <v>943</v>
      </c>
      <c r="P20" s="8">
        <v>1073656</v>
      </c>
      <c r="Q20" s="8">
        <v>235</v>
      </c>
      <c r="R20" s="8">
        <v>268613</v>
      </c>
      <c r="S20" s="8">
        <v>266</v>
      </c>
      <c r="T20" s="8">
        <v>303604</v>
      </c>
      <c r="U20" s="8">
        <v>79</v>
      </c>
      <c r="V20" s="8">
        <v>88696</v>
      </c>
      <c r="W20" s="8">
        <v>79</v>
      </c>
      <c r="X20" s="8">
        <v>53218</v>
      </c>
      <c r="Y20" s="7">
        <f t="shared" si="2"/>
        <v>1602</v>
      </c>
      <c r="Z20" s="7">
        <f t="shared" si="3"/>
        <v>1787787</v>
      </c>
      <c r="AA20" s="12">
        <v>0</v>
      </c>
      <c r="AB20" s="12">
        <v>0</v>
      </c>
      <c r="AC20" s="12">
        <v>719</v>
      </c>
      <c r="AD20" s="12">
        <v>226426</v>
      </c>
      <c r="AE20" s="12">
        <v>1883</v>
      </c>
      <c r="AF20" s="12">
        <v>1332725</v>
      </c>
      <c r="AG20" s="12">
        <v>155</v>
      </c>
      <c r="AH20" s="12">
        <v>21959</v>
      </c>
      <c r="AI20" s="12">
        <v>270</v>
      </c>
      <c r="AJ20" s="12">
        <v>31141</v>
      </c>
      <c r="AK20" s="12">
        <v>302</v>
      </c>
      <c r="AL20" s="12">
        <v>93465</v>
      </c>
      <c r="AM20" s="20">
        <f t="shared" si="4"/>
        <v>13093</v>
      </c>
      <c r="AN20" s="20">
        <f t="shared" si="5"/>
        <v>5558961</v>
      </c>
      <c r="AO20" s="12">
        <v>1556</v>
      </c>
      <c r="AP20" s="12">
        <v>520702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3143</v>
      </c>
      <c r="BH20" s="8">
        <v>244722</v>
      </c>
      <c r="BI20" s="7">
        <f t="shared" si="7"/>
        <v>3143</v>
      </c>
      <c r="BJ20" s="7">
        <f t="shared" si="7"/>
        <v>244722</v>
      </c>
      <c r="BK20" s="7">
        <f t="shared" si="8"/>
        <v>16236</v>
      </c>
      <c r="BL20" s="7">
        <f t="shared" si="8"/>
        <v>5803683</v>
      </c>
    </row>
    <row r="21" spans="1:64" ht="20.25" x14ac:dyDescent="0.4">
      <c r="A21" s="14">
        <v>15</v>
      </c>
      <c r="B21" s="15" t="s">
        <v>57</v>
      </c>
      <c r="C21" s="8">
        <v>399</v>
      </c>
      <c r="D21" s="8">
        <v>25932</v>
      </c>
      <c r="E21" s="8">
        <v>132</v>
      </c>
      <c r="F21" s="8">
        <v>6736</v>
      </c>
      <c r="G21" s="19">
        <f t="shared" si="0"/>
        <v>531</v>
      </c>
      <c r="H21" s="19">
        <f t="shared" si="0"/>
        <v>32668</v>
      </c>
      <c r="I21" s="8">
        <v>96</v>
      </c>
      <c r="J21" s="8">
        <v>2425</v>
      </c>
      <c r="K21" s="8">
        <v>62</v>
      </c>
      <c r="L21" s="8">
        <v>4278</v>
      </c>
      <c r="M21" s="7">
        <f t="shared" si="1"/>
        <v>689</v>
      </c>
      <c r="N21" s="7">
        <f t="shared" si="1"/>
        <v>39371</v>
      </c>
      <c r="O21" s="8">
        <v>27</v>
      </c>
      <c r="P21" s="8">
        <v>3139</v>
      </c>
      <c r="Q21" s="8">
        <v>7</v>
      </c>
      <c r="R21" s="8">
        <v>785</v>
      </c>
      <c r="S21" s="8">
        <v>8</v>
      </c>
      <c r="T21" s="8">
        <v>895</v>
      </c>
      <c r="U21" s="8">
        <v>1</v>
      </c>
      <c r="V21" s="8">
        <v>261</v>
      </c>
      <c r="W21" s="8">
        <v>2</v>
      </c>
      <c r="X21" s="8">
        <v>157</v>
      </c>
      <c r="Y21" s="7">
        <f t="shared" si="2"/>
        <v>45</v>
      </c>
      <c r="Z21" s="7">
        <f t="shared" si="3"/>
        <v>5237</v>
      </c>
      <c r="AA21" s="12">
        <v>0</v>
      </c>
      <c r="AB21" s="12">
        <v>0</v>
      </c>
      <c r="AC21" s="12">
        <v>19</v>
      </c>
      <c r="AD21" s="12">
        <v>8721</v>
      </c>
      <c r="AE21" s="12">
        <v>49</v>
      </c>
      <c r="AF21" s="12">
        <v>29012</v>
      </c>
      <c r="AG21" s="12">
        <v>4</v>
      </c>
      <c r="AH21" s="12">
        <v>859</v>
      </c>
      <c r="AI21" s="12">
        <v>6</v>
      </c>
      <c r="AJ21" s="12">
        <v>1218</v>
      </c>
      <c r="AK21" s="12">
        <v>8</v>
      </c>
      <c r="AL21" s="12">
        <v>3656</v>
      </c>
      <c r="AM21" s="20">
        <f t="shared" si="4"/>
        <v>820</v>
      </c>
      <c r="AN21" s="20">
        <f t="shared" si="5"/>
        <v>88074</v>
      </c>
      <c r="AO21" s="12">
        <v>97</v>
      </c>
      <c r="AP21" s="12">
        <v>11069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12</v>
      </c>
      <c r="BH21" s="8">
        <v>1685</v>
      </c>
      <c r="BI21" s="7">
        <f t="shared" si="7"/>
        <v>12</v>
      </c>
      <c r="BJ21" s="7">
        <f t="shared" si="7"/>
        <v>1685</v>
      </c>
      <c r="BK21" s="7">
        <f t="shared" si="8"/>
        <v>832</v>
      </c>
      <c r="BL21" s="7">
        <f t="shared" si="8"/>
        <v>89759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6</v>
      </c>
      <c r="AK22" s="12">
        <v>0</v>
      </c>
      <c r="AL22" s="12">
        <v>0</v>
      </c>
      <c r="AM22" s="20">
        <f t="shared" si="4"/>
        <v>0</v>
      </c>
      <c r="AN22" s="20">
        <f t="shared" si="5"/>
        <v>6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6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6</v>
      </c>
      <c r="AK23" s="12">
        <v>0</v>
      </c>
      <c r="AL23" s="12">
        <v>0</v>
      </c>
      <c r="AM23" s="20">
        <f t="shared" si="4"/>
        <v>0</v>
      </c>
      <c r="AN23" s="20">
        <f t="shared" si="5"/>
        <v>6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6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6</v>
      </c>
      <c r="AK24" s="12">
        <v>0</v>
      </c>
      <c r="AL24" s="12">
        <v>0</v>
      </c>
      <c r="AM24" s="20">
        <f t="shared" si="4"/>
        <v>0</v>
      </c>
      <c r="AN24" s="20">
        <f t="shared" si="5"/>
        <v>6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6</v>
      </c>
    </row>
    <row r="25" spans="1:64" ht="20.25" x14ac:dyDescent="0.4">
      <c r="A25" s="14">
        <v>19</v>
      </c>
      <c r="B25" s="15" t="s">
        <v>61</v>
      </c>
      <c r="C25" s="8">
        <v>203</v>
      </c>
      <c r="D25" s="8">
        <v>20194</v>
      </c>
      <c r="E25" s="8">
        <v>66</v>
      </c>
      <c r="F25" s="8">
        <v>5245</v>
      </c>
      <c r="G25" s="19">
        <f t="shared" si="0"/>
        <v>269</v>
      </c>
      <c r="H25" s="19">
        <f t="shared" si="0"/>
        <v>25439</v>
      </c>
      <c r="I25" s="8">
        <v>47</v>
      </c>
      <c r="J25" s="8">
        <v>1888</v>
      </c>
      <c r="K25" s="8">
        <v>32</v>
      </c>
      <c r="L25" s="8">
        <v>3331</v>
      </c>
      <c r="M25" s="7">
        <f t="shared" si="1"/>
        <v>348</v>
      </c>
      <c r="N25" s="7">
        <f t="shared" si="1"/>
        <v>30658</v>
      </c>
      <c r="O25" s="8">
        <v>22</v>
      </c>
      <c r="P25" s="8">
        <v>29301</v>
      </c>
      <c r="Q25" s="8">
        <v>7</v>
      </c>
      <c r="R25" s="8">
        <v>7323</v>
      </c>
      <c r="S25" s="8">
        <v>7</v>
      </c>
      <c r="T25" s="8">
        <v>8351</v>
      </c>
      <c r="U25" s="8">
        <v>1</v>
      </c>
      <c r="V25" s="8">
        <v>2440</v>
      </c>
      <c r="W25" s="8">
        <v>2</v>
      </c>
      <c r="X25" s="8">
        <v>1464</v>
      </c>
      <c r="Y25" s="7">
        <f t="shared" si="2"/>
        <v>39</v>
      </c>
      <c r="Z25" s="7">
        <f t="shared" si="3"/>
        <v>48879</v>
      </c>
      <c r="AA25" s="12">
        <v>0</v>
      </c>
      <c r="AB25" s="12">
        <v>0</v>
      </c>
      <c r="AC25" s="12">
        <v>14</v>
      </c>
      <c r="AD25" s="12">
        <v>4672</v>
      </c>
      <c r="AE25" s="12">
        <v>35</v>
      </c>
      <c r="AF25" s="12">
        <v>14506</v>
      </c>
      <c r="AG25" s="12">
        <v>3</v>
      </c>
      <c r="AH25" s="12">
        <v>445</v>
      </c>
      <c r="AI25" s="12">
        <v>5</v>
      </c>
      <c r="AJ25" s="12">
        <v>631</v>
      </c>
      <c r="AK25" s="12">
        <v>6</v>
      </c>
      <c r="AL25" s="12">
        <v>1893</v>
      </c>
      <c r="AM25" s="20">
        <f t="shared" si="4"/>
        <v>450</v>
      </c>
      <c r="AN25" s="20">
        <f t="shared" si="5"/>
        <v>101684</v>
      </c>
      <c r="AO25" s="12">
        <v>53</v>
      </c>
      <c r="AP25" s="12">
        <v>8866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454</v>
      </c>
      <c r="BH25" s="8">
        <v>6809</v>
      </c>
      <c r="BI25" s="7">
        <f t="shared" si="7"/>
        <v>454</v>
      </c>
      <c r="BJ25" s="7">
        <f t="shared" si="7"/>
        <v>6809</v>
      </c>
      <c r="BK25" s="7">
        <f t="shared" si="8"/>
        <v>904</v>
      </c>
      <c r="BL25" s="7">
        <f t="shared" si="8"/>
        <v>108493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7</v>
      </c>
      <c r="AK26" s="12">
        <v>0</v>
      </c>
      <c r="AL26" s="12">
        <v>0</v>
      </c>
      <c r="AM26" s="20">
        <f t="shared" si="4"/>
        <v>0</v>
      </c>
      <c r="AN26" s="20">
        <f t="shared" si="5"/>
        <v>7</v>
      </c>
      <c r="AO26" s="12">
        <v>0</v>
      </c>
      <c r="AP26" s="12">
        <v>7490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7</v>
      </c>
    </row>
    <row r="27" spans="1:64" ht="20.25" x14ac:dyDescent="0.4">
      <c r="A27" s="14">
        <v>21</v>
      </c>
      <c r="B27" s="15" t="s">
        <v>63</v>
      </c>
      <c r="C27" s="8">
        <v>49</v>
      </c>
      <c r="D27" s="8">
        <v>22729</v>
      </c>
      <c r="E27" s="8">
        <v>16</v>
      </c>
      <c r="F27" s="8">
        <v>5904</v>
      </c>
      <c r="G27" s="19">
        <f t="shared" si="0"/>
        <v>65</v>
      </c>
      <c r="H27" s="19">
        <f t="shared" si="0"/>
        <v>28633</v>
      </c>
      <c r="I27" s="8">
        <v>12</v>
      </c>
      <c r="J27" s="8">
        <v>2125</v>
      </c>
      <c r="K27" s="8">
        <v>8</v>
      </c>
      <c r="L27" s="8">
        <v>3751</v>
      </c>
      <c r="M27" s="7">
        <f t="shared" si="1"/>
        <v>85</v>
      </c>
      <c r="N27" s="7">
        <f t="shared" si="1"/>
        <v>34509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39</v>
      </c>
      <c r="AD27" s="12">
        <v>3737</v>
      </c>
      <c r="AE27" s="12">
        <v>102</v>
      </c>
      <c r="AF27" s="12">
        <v>18132</v>
      </c>
      <c r="AG27" s="12">
        <v>9</v>
      </c>
      <c r="AH27" s="12">
        <v>507</v>
      </c>
      <c r="AI27" s="12">
        <v>15</v>
      </c>
      <c r="AJ27" s="12">
        <v>720</v>
      </c>
      <c r="AK27" s="12">
        <v>16</v>
      </c>
      <c r="AL27" s="12">
        <v>2161</v>
      </c>
      <c r="AM27" s="20">
        <f t="shared" si="4"/>
        <v>266</v>
      </c>
      <c r="AN27" s="20">
        <f t="shared" si="5"/>
        <v>59766</v>
      </c>
      <c r="AO27" s="12">
        <v>34</v>
      </c>
      <c r="AP27" s="12">
        <v>9254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76</v>
      </c>
      <c r="BH27" s="8">
        <v>10169</v>
      </c>
      <c r="BI27" s="7">
        <f t="shared" si="7"/>
        <v>76</v>
      </c>
      <c r="BJ27" s="7">
        <f t="shared" si="7"/>
        <v>10169</v>
      </c>
      <c r="BK27" s="7">
        <f t="shared" si="8"/>
        <v>342</v>
      </c>
      <c r="BL27" s="7">
        <f t="shared" si="8"/>
        <v>69935</v>
      </c>
    </row>
    <row r="28" spans="1:64" ht="20.25" x14ac:dyDescent="0.4">
      <c r="A28" s="14">
        <v>22</v>
      </c>
      <c r="B28" s="15" t="s">
        <v>64</v>
      </c>
      <c r="C28" s="8">
        <v>201</v>
      </c>
      <c r="D28" s="8">
        <v>22589</v>
      </c>
      <c r="E28" s="8">
        <v>66</v>
      </c>
      <c r="F28" s="8">
        <v>5867</v>
      </c>
      <c r="G28" s="19">
        <f t="shared" si="0"/>
        <v>267</v>
      </c>
      <c r="H28" s="19">
        <f t="shared" si="0"/>
        <v>28456</v>
      </c>
      <c r="I28" s="8">
        <v>47</v>
      </c>
      <c r="J28" s="8">
        <v>2112</v>
      </c>
      <c r="K28" s="8">
        <v>32</v>
      </c>
      <c r="L28" s="8">
        <v>3726</v>
      </c>
      <c r="M28" s="7">
        <f t="shared" si="1"/>
        <v>346</v>
      </c>
      <c r="N28" s="7">
        <f t="shared" si="1"/>
        <v>34294</v>
      </c>
      <c r="O28" s="8">
        <v>57</v>
      </c>
      <c r="P28" s="8">
        <v>33486</v>
      </c>
      <c r="Q28" s="8">
        <v>14</v>
      </c>
      <c r="R28" s="8">
        <v>8108</v>
      </c>
      <c r="S28" s="8">
        <v>16</v>
      </c>
      <c r="T28" s="8">
        <v>9245</v>
      </c>
      <c r="U28" s="8">
        <v>3</v>
      </c>
      <c r="V28" s="8">
        <v>2701</v>
      </c>
      <c r="W28" s="8">
        <v>2</v>
      </c>
      <c r="X28" s="8">
        <v>1621</v>
      </c>
      <c r="Y28" s="7">
        <f t="shared" si="2"/>
        <v>92</v>
      </c>
      <c r="Z28" s="7">
        <f t="shared" si="3"/>
        <v>55161</v>
      </c>
      <c r="AA28" s="12">
        <v>0</v>
      </c>
      <c r="AB28" s="12">
        <v>0</v>
      </c>
      <c r="AC28" s="12">
        <v>10</v>
      </c>
      <c r="AD28" s="12">
        <v>4049</v>
      </c>
      <c r="AE28" s="12">
        <v>25</v>
      </c>
      <c r="AF28" s="12">
        <v>14506</v>
      </c>
      <c r="AG28" s="12">
        <v>3</v>
      </c>
      <c r="AH28" s="12">
        <v>405</v>
      </c>
      <c r="AI28" s="12">
        <v>3</v>
      </c>
      <c r="AJ28" s="12">
        <v>575</v>
      </c>
      <c r="AK28" s="12">
        <v>4</v>
      </c>
      <c r="AL28" s="12">
        <v>1725</v>
      </c>
      <c r="AM28" s="20">
        <f t="shared" si="4"/>
        <v>483</v>
      </c>
      <c r="AN28" s="20">
        <f t="shared" si="5"/>
        <v>110715</v>
      </c>
      <c r="AO28" s="12">
        <v>55</v>
      </c>
      <c r="AP28" s="12">
        <v>9254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30</v>
      </c>
      <c r="BH28" s="8">
        <v>2406</v>
      </c>
      <c r="BI28" s="7">
        <f t="shared" si="7"/>
        <v>30</v>
      </c>
      <c r="BJ28" s="7">
        <f t="shared" si="7"/>
        <v>2406</v>
      </c>
      <c r="BK28" s="7">
        <f t="shared" si="8"/>
        <v>513</v>
      </c>
      <c r="BL28" s="7">
        <f t="shared" si="8"/>
        <v>113121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8</v>
      </c>
      <c r="AK29" s="12">
        <v>0</v>
      </c>
      <c r="AL29" s="12">
        <v>0</v>
      </c>
      <c r="AM29" s="20">
        <f t="shared" si="4"/>
        <v>0</v>
      </c>
      <c r="AN29" s="20">
        <f t="shared" si="5"/>
        <v>8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8</v>
      </c>
    </row>
    <row r="30" spans="1:64" ht="24.75" customHeight="1" x14ac:dyDescent="0.4">
      <c r="A30" s="14">
        <v>24</v>
      </c>
      <c r="B30" s="15" t="s">
        <v>66</v>
      </c>
      <c r="C30" s="8">
        <v>2122</v>
      </c>
      <c r="D30" s="8">
        <v>175584</v>
      </c>
      <c r="E30" s="8">
        <v>704</v>
      </c>
      <c r="F30" s="8">
        <v>45606</v>
      </c>
      <c r="G30" s="19">
        <f t="shared" si="0"/>
        <v>2826</v>
      </c>
      <c r="H30" s="19">
        <f t="shared" si="0"/>
        <v>221190</v>
      </c>
      <c r="I30" s="8">
        <v>503</v>
      </c>
      <c r="J30" s="8">
        <v>16411</v>
      </c>
      <c r="K30" s="8">
        <v>336</v>
      </c>
      <c r="L30" s="8">
        <v>28964</v>
      </c>
      <c r="M30" s="7">
        <f t="shared" si="1"/>
        <v>3665</v>
      </c>
      <c r="N30" s="7">
        <f t="shared" si="1"/>
        <v>266565</v>
      </c>
      <c r="O30" s="8">
        <v>14</v>
      </c>
      <c r="P30" s="8">
        <v>132899</v>
      </c>
      <c r="Q30" s="8">
        <v>3</v>
      </c>
      <c r="R30" s="8">
        <v>33217</v>
      </c>
      <c r="S30" s="8">
        <v>3</v>
      </c>
      <c r="T30" s="8">
        <v>37578</v>
      </c>
      <c r="U30" s="8">
        <v>1</v>
      </c>
      <c r="V30" s="8">
        <v>10978</v>
      </c>
      <c r="W30" s="8">
        <v>0</v>
      </c>
      <c r="X30" s="8">
        <v>6587</v>
      </c>
      <c r="Y30" s="7">
        <f t="shared" si="2"/>
        <v>21</v>
      </c>
      <c r="Z30" s="7">
        <f t="shared" si="3"/>
        <v>221259</v>
      </c>
      <c r="AA30" s="12">
        <v>0</v>
      </c>
      <c r="AB30" s="12">
        <v>0</v>
      </c>
      <c r="AC30" s="12">
        <v>26</v>
      </c>
      <c r="AD30" s="12">
        <v>23359</v>
      </c>
      <c r="AE30" s="12">
        <v>69</v>
      </c>
      <c r="AF30" s="12">
        <v>77969</v>
      </c>
      <c r="AG30" s="12">
        <v>5</v>
      </c>
      <c r="AH30" s="12">
        <v>2263</v>
      </c>
      <c r="AI30" s="12">
        <v>10</v>
      </c>
      <c r="AJ30" s="12">
        <v>3209</v>
      </c>
      <c r="AK30" s="12">
        <v>11</v>
      </c>
      <c r="AL30" s="12">
        <v>9630</v>
      </c>
      <c r="AM30" s="20">
        <f t="shared" si="4"/>
        <v>3807</v>
      </c>
      <c r="AN30" s="20">
        <f t="shared" si="5"/>
        <v>604254</v>
      </c>
      <c r="AO30" s="12">
        <v>449</v>
      </c>
      <c r="AP30" s="12">
        <v>57247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2287</v>
      </c>
      <c r="BH30" s="8">
        <v>113814</v>
      </c>
      <c r="BI30" s="7">
        <f t="shared" si="7"/>
        <v>2287</v>
      </c>
      <c r="BJ30" s="7">
        <f t="shared" si="7"/>
        <v>113814</v>
      </c>
      <c r="BK30" s="7">
        <f t="shared" si="8"/>
        <v>6094</v>
      </c>
      <c r="BL30" s="7">
        <f t="shared" si="8"/>
        <v>718068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8</v>
      </c>
      <c r="AK31" s="12">
        <v>0</v>
      </c>
      <c r="AL31" s="12">
        <v>0</v>
      </c>
      <c r="AM31" s="20">
        <f t="shared" si="4"/>
        <v>0</v>
      </c>
      <c r="AN31" s="20">
        <f t="shared" si="5"/>
        <v>8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8</v>
      </c>
    </row>
    <row r="32" spans="1:64" ht="20.25" x14ac:dyDescent="0.4">
      <c r="A32" s="14">
        <v>26</v>
      </c>
      <c r="B32" s="15" t="s">
        <v>68</v>
      </c>
      <c r="C32" s="8">
        <v>80</v>
      </c>
      <c r="D32" s="8">
        <v>12086</v>
      </c>
      <c r="E32" s="8">
        <v>27</v>
      </c>
      <c r="F32" s="8">
        <v>3139</v>
      </c>
      <c r="G32" s="19">
        <f t="shared" si="0"/>
        <v>107</v>
      </c>
      <c r="H32" s="19">
        <f t="shared" si="0"/>
        <v>15225</v>
      </c>
      <c r="I32" s="8">
        <v>19</v>
      </c>
      <c r="J32" s="8">
        <v>1129</v>
      </c>
      <c r="K32" s="8">
        <v>13</v>
      </c>
      <c r="L32" s="8">
        <v>1992</v>
      </c>
      <c r="M32" s="7">
        <f t="shared" si="1"/>
        <v>139</v>
      </c>
      <c r="N32" s="7">
        <f t="shared" si="1"/>
        <v>18346</v>
      </c>
      <c r="O32" s="8">
        <v>55</v>
      </c>
      <c r="P32" s="8">
        <v>31393</v>
      </c>
      <c r="Q32" s="8">
        <v>14</v>
      </c>
      <c r="R32" s="8">
        <v>7847</v>
      </c>
      <c r="S32" s="8">
        <v>16</v>
      </c>
      <c r="T32" s="8">
        <v>8649</v>
      </c>
      <c r="U32" s="8">
        <v>3</v>
      </c>
      <c r="V32" s="8">
        <v>2527</v>
      </c>
      <c r="W32" s="8">
        <v>2</v>
      </c>
      <c r="X32" s="8">
        <v>1516</v>
      </c>
      <c r="Y32" s="7">
        <f t="shared" si="2"/>
        <v>90</v>
      </c>
      <c r="Z32" s="7">
        <f t="shared" si="3"/>
        <v>51932</v>
      </c>
      <c r="AA32" s="12">
        <v>0</v>
      </c>
      <c r="AB32" s="12">
        <v>0</v>
      </c>
      <c r="AC32" s="12">
        <v>11</v>
      </c>
      <c r="AD32" s="12">
        <v>2180</v>
      </c>
      <c r="AE32" s="12">
        <v>29</v>
      </c>
      <c r="AF32" s="12">
        <v>7253</v>
      </c>
      <c r="AG32" s="12">
        <v>3</v>
      </c>
      <c r="AH32" s="12">
        <v>203</v>
      </c>
      <c r="AI32" s="12">
        <v>4</v>
      </c>
      <c r="AJ32" s="12">
        <v>288</v>
      </c>
      <c r="AK32" s="12">
        <v>4</v>
      </c>
      <c r="AL32" s="12">
        <v>864</v>
      </c>
      <c r="AM32" s="20">
        <f t="shared" si="4"/>
        <v>280</v>
      </c>
      <c r="AN32" s="20">
        <f t="shared" si="5"/>
        <v>81066</v>
      </c>
      <c r="AO32" s="12">
        <v>31</v>
      </c>
      <c r="AP32" s="12">
        <v>5800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30</v>
      </c>
      <c r="BH32" s="8">
        <v>1563</v>
      </c>
      <c r="BI32" s="7">
        <f t="shared" si="7"/>
        <v>30</v>
      </c>
      <c r="BJ32" s="7">
        <f t="shared" si="7"/>
        <v>1563</v>
      </c>
      <c r="BK32" s="7">
        <f t="shared" si="8"/>
        <v>310</v>
      </c>
      <c r="BL32" s="7">
        <f t="shared" si="8"/>
        <v>82629</v>
      </c>
    </row>
    <row r="33" spans="1:64" ht="20.25" x14ac:dyDescent="0.4">
      <c r="A33" s="14">
        <v>27</v>
      </c>
      <c r="B33" s="15" t="s">
        <v>69</v>
      </c>
      <c r="C33" s="8">
        <v>366</v>
      </c>
      <c r="D33" s="8">
        <v>132614</v>
      </c>
      <c r="E33" s="8">
        <v>121</v>
      </c>
      <c r="F33" s="8">
        <v>34445</v>
      </c>
      <c r="G33" s="19">
        <f t="shared" si="0"/>
        <v>487</v>
      </c>
      <c r="H33" s="19">
        <f t="shared" si="0"/>
        <v>167059</v>
      </c>
      <c r="I33" s="8">
        <v>87</v>
      </c>
      <c r="J33" s="8">
        <v>12394</v>
      </c>
      <c r="K33" s="8">
        <v>58</v>
      </c>
      <c r="L33" s="8">
        <v>21876</v>
      </c>
      <c r="M33" s="7">
        <f t="shared" si="1"/>
        <v>632</v>
      </c>
      <c r="N33" s="7">
        <f t="shared" si="1"/>
        <v>201329</v>
      </c>
      <c r="O33" s="8">
        <v>143</v>
      </c>
      <c r="P33" s="8">
        <v>58601</v>
      </c>
      <c r="Q33" s="8">
        <v>35</v>
      </c>
      <c r="R33" s="8">
        <v>14647</v>
      </c>
      <c r="S33" s="8">
        <v>41</v>
      </c>
      <c r="T33" s="8">
        <v>16701</v>
      </c>
      <c r="U33" s="8">
        <v>11</v>
      </c>
      <c r="V33" s="8">
        <v>4879</v>
      </c>
      <c r="W33" s="8">
        <v>14</v>
      </c>
      <c r="X33" s="8">
        <v>2928</v>
      </c>
      <c r="Y33" s="7">
        <f t="shared" si="2"/>
        <v>244</v>
      </c>
      <c r="Z33" s="7">
        <f t="shared" si="3"/>
        <v>97756</v>
      </c>
      <c r="AA33" s="12">
        <v>0</v>
      </c>
      <c r="AB33" s="12">
        <v>0</v>
      </c>
      <c r="AC33" s="12">
        <v>47</v>
      </c>
      <c r="AD33" s="12">
        <v>4049</v>
      </c>
      <c r="AE33" s="12">
        <v>123</v>
      </c>
      <c r="AF33" s="12">
        <v>14506</v>
      </c>
      <c r="AG33" s="12">
        <v>10</v>
      </c>
      <c r="AH33" s="12">
        <v>399</v>
      </c>
      <c r="AI33" s="12">
        <v>18</v>
      </c>
      <c r="AJ33" s="12">
        <v>566</v>
      </c>
      <c r="AK33" s="12">
        <v>20</v>
      </c>
      <c r="AL33" s="12">
        <v>1699</v>
      </c>
      <c r="AM33" s="20">
        <f t="shared" si="4"/>
        <v>1094</v>
      </c>
      <c r="AN33" s="20">
        <f t="shared" si="5"/>
        <v>320304</v>
      </c>
      <c r="AO33" s="12">
        <v>126</v>
      </c>
      <c r="AP33" s="12">
        <v>31162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134</v>
      </c>
      <c r="BH33" s="8">
        <v>15641</v>
      </c>
      <c r="BI33" s="7">
        <f t="shared" si="7"/>
        <v>134</v>
      </c>
      <c r="BJ33" s="7">
        <f t="shared" si="7"/>
        <v>15641</v>
      </c>
      <c r="BK33" s="7">
        <f t="shared" si="8"/>
        <v>1228</v>
      </c>
      <c r="BL33" s="7">
        <f t="shared" si="8"/>
        <v>335945</v>
      </c>
    </row>
    <row r="34" spans="1:64" ht="20.25" x14ac:dyDescent="0.4">
      <c r="A34" s="14">
        <v>28</v>
      </c>
      <c r="B34" s="15" t="s">
        <v>70</v>
      </c>
      <c r="C34" s="8">
        <v>446</v>
      </c>
      <c r="D34" s="8">
        <v>214388</v>
      </c>
      <c r="E34" s="8">
        <v>148</v>
      </c>
      <c r="F34" s="8">
        <v>55684</v>
      </c>
      <c r="G34" s="19">
        <f t="shared" si="0"/>
        <v>594</v>
      </c>
      <c r="H34" s="19">
        <f t="shared" si="0"/>
        <v>270072</v>
      </c>
      <c r="I34" s="8">
        <v>105</v>
      </c>
      <c r="J34" s="8">
        <v>20038</v>
      </c>
      <c r="K34" s="8">
        <v>70</v>
      </c>
      <c r="L34" s="8">
        <v>35367</v>
      </c>
      <c r="M34" s="7">
        <f t="shared" si="1"/>
        <v>769</v>
      </c>
      <c r="N34" s="7">
        <f t="shared" si="1"/>
        <v>325477</v>
      </c>
      <c r="O34" s="8">
        <v>169</v>
      </c>
      <c r="P34" s="8">
        <v>109877</v>
      </c>
      <c r="Q34" s="8">
        <v>42</v>
      </c>
      <c r="R34" s="8">
        <v>27201</v>
      </c>
      <c r="S34" s="8">
        <v>49</v>
      </c>
      <c r="T34" s="8">
        <v>31017</v>
      </c>
      <c r="U34" s="8">
        <v>14</v>
      </c>
      <c r="V34" s="8">
        <v>9061</v>
      </c>
      <c r="W34" s="8">
        <v>14</v>
      </c>
      <c r="X34" s="8">
        <v>5437</v>
      </c>
      <c r="Y34" s="7">
        <f t="shared" si="2"/>
        <v>288</v>
      </c>
      <c r="Z34" s="7">
        <f t="shared" si="3"/>
        <v>182593</v>
      </c>
      <c r="AA34" s="12">
        <v>0</v>
      </c>
      <c r="AB34" s="12">
        <v>0</v>
      </c>
      <c r="AC34" s="12">
        <v>39</v>
      </c>
      <c r="AD34" s="12">
        <v>4360</v>
      </c>
      <c r="AE34" s="12">
        <v>102</v>
      </c>
      <c r="AF34" s="12">
        <v>14506</v>
      </c>
      <c r="AG34" s="12">
        <v>9</v>
      </c>
      <c r="AH34" s="12">
        <v>430</v>
      </c>
      <c r="AI34" s="12">
        <v>15</v>
      </c>
      <c r="AJ34" s="12">
        <v>610</v>
      </c>
      <c r="AK34" s="12">
        <v>17</v>
      </c>
      <c r="AL34" s="12">
        <v>1832</v>
      </c>
      <c r="AM34" s="20">
        <f t="shared" si="4"/>
        <v>1239</v>
      </c>
      <c r="AN34" s="20">
        <f t="shared" si="5"/>
        <v>529808</v>
      </c>
      <c r="AO34" s="12">
        <v>141</v>
      </c>
      <c r="AP34" s="12">
        <v>49771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147</v>
      </c>
      <c r="BH34" s="8">
        <v>31882</v>
      </c>
      <c r="BI34" s="7">
        <f t="shared" si="7"/>
        <v>147</v>
      </c>
      <c r="BJ34" s="7">
        <f t="shared" si="7"/>
        <v>31882</v>
      </c>
      <c r="BK34" s="7">
        <f t="shared" si="8"/>
        <v>1386</v>
      </c>
      <c r="BL34" s="7">
        <f t="shared" si="8"/>
        <v>561690</v>
      </c>
    </row>
    <row r="35" spans="1:64" ht="20.25" x14ac:dyDescent="0.4">
      <c r="A35" s="14">
        <v>29</v>
      </c>
      <c r="B35" s="15" t="s">
        <v>71</v>
      </c>
      <c r="C35" s="8">
        <v>152</v>
      </c>
      <c r="D35" s="8">
        <v>105881</v>
      </c>
      <c r="E35" s="8">
        <v>50</v>
      </c>
      <c r="F35" s="8">
        <v>27502</v>
      </c>
      <c r="G35" s="19">
        <f t="shared" si="0"/>
        <v>202</v>
      </c>
      <c r="H35" s="19">
        <f t="shared" si="0"/>
        <v>133383</v>
      </c>
      <c r="I35" s="8">
        <v>36</v>
      </c>
      <c r="J35" s="8">
        <v>9896</v>
      </c>
      <c r="K35" s="8">
        <v>24</v>
      </c>
      <c r="L35" s="8">
        <v>17467</v>
      </c>
      <c r="M35" s="7">
        <f t="shared" si="1"/>
        <v>262</v>
      </c>
      <c r="N35" s="7">
        <f t="shared" si="1"/>
        <v>160746</v>
      </c>
      <c r="O35" s="8">
        <v>27</v>
      </c>
      <c r="P35" s="8">
        <v>31393</v>
      </c>
      <c r="Q35" s="8">
        <v>7</v>
      </c>
      <c r="R35" s="8">
        <v>7847</v>
      </c>
      <c r="S35" s="8">
        <v>8</v>
      </c>
      <c r="T35" s="8">
        <v>8649</v>
      </c>
      <c r="U35" s="8">
        <v>1</v>
      </c>
      <c r="V35" s="8">
        <v>2527</v>
      </c>
      <c r="W35" s="8">
        <v>2</v>
      </c>
      <c r="X35" s="8">
        <v>1516</v>
      </c>
      <c r="Y35" s="7">
        <f t="shared" si="2"/>
        <v>45</v>
      </c>
      <c r="Z35" s="7">
        <f t="shared" si="3"/>
        <v>51932</v>
      </c>
      <c r="AA35" s="12">
        <v>0</v>
      </c>
      <c r="AB35" s="12">
        <v>0</v>
      </c>
      <c r="AC35" s="12">
        <v>40</v>
      </c>
      <c r="AD35" s="12">
        <v>21802</v>
      </c>
      <c r="AE35" s="12">
        <v>106</v>
      </c>
      <c r="AF35" s="12">
        <v>72529</v>
      </c>
      <c r="AG35" s="12">
        <v>9</v>
      </c>
      <c r="AH35" s="12">
        <v>2107</v>
      </c>
      <c r="AI35" s="12">
        <v>15</v>
      </c>
      <c r="AJ35" s="12">
        <v>2988</v>
      </c>
      <c r="AK35" s="12">
        <v>17</v>
      </c>
      <c r="AL35" s="12">
        <v>8969</v>
      </c>
      <c r="AM35" s="20">
        <f t="shared" si="4"/>
        <v>494</v>
      </c>
      <c r="AN35" s="20">
        <f t="shared" si="5"/>
        <v>321073</v>
      </c>
      <c r="AO35" s="12">
        <v>60</v>
      </c>
      <c r="AP35" s="12">
        <v>36406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30</v>
      </c>
      <c r="BH35" s="8">
        <v>2206</v>
      </c>
      <c r="BI35" s="7">
        <f t="shared" si="7"/>
        <v>30</v>
      </c>
      <c r="BJ35" s="7">
        <f t="shared" si="7"/>
        <v>2206</v>
      </c>
      <c r="BK35" s="7">
        <f t="shared" si="8"/>
        <v>524</v>
      </c>
      <c r="BL35" s="7">
        <f t="shared" si="8"/>
        <v>323279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9</v>
      </c>
      <c r="AK36" s="12">
        <v>0</v>
      </c>
      <c r="AL36" s="12">
        <v>0</v>
      </c>
      <c r="AM36" s="20">
        <f t="shared" si="4"/>
        <v>0</v>
      </c>
      <c r="AN36" s="20">
        <f t="shared" si="5"/>
        <v>9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9</v>
      </c>
    </row>
    <row r="37" spans="1:64" ht="20.25" x14ac:dyDescent="0.4">
      <c r="A37" s="14">
        <v>31</v>
      </c>
      <c r="B37" s="15" t="s">
        <v>73</v>
      </c>
      <c r="C37" s="8">
        <v>197</v>
      </c>
      <c r="D37" s="8">
        <v>18709</v>
      </c>
      <c r="E37" s="8">
        <v>61</v>
      </c>
      <c r="F37" s="8">
        <v>4859</v>
      </c>
      <c r="G37" s="19">
        <f t="shared" si="0"/>
        <v>258</v>
      </c>
      <c r="H37" s="19">
        <f t="shared" si="0"/>
        <v>23568</v>
      </c>
      <c r="I37" s="8">
        <v>34</v>
      </c>
      <c r="J37" s="8">
        <v>1749</v>
      </c>
      <c r="K37" s="8">
        <v>23</v>
      </c>
      <c r="L37" s="8">
        <v>3086</v>
      </c>
      <c r="M37" s="7">
        <f t="shared" si="1"/>
        <v>315</v>
      </c>
      <c r="N37" s="7">
        <f t="shared" si="1"/>
        <v>28403</v>
      </c>
      <c r="O37" s="8">
        <v>16</v>
      </c>
      <c r="P37" s="8">
        <v>3670</v>
      </c>
      <c r="Q37" s="8">
        <v>4</v>
      </c>
      <c r="R37" s="8">
        <v>917</v>
      </c>
      <c r="S37" s="8">
        <v>4</v>
      </c>
      <c r="T37" s="8">
        <v>1047</v>
      </c>
      <c r="U37" s="8">
        <v>1</v>
      </c>
      <c r="V37" s="8">
        <v>306</v>
      </c>
      <c r="W37" s="8">
        <v>1</v>
      </c>
      <c r="X37" s="8">
        <v>183</v>
      </c>
      <c r="Y37" s="7">
        <f t="shared" si="2"/>
        <v>26</v>
      </c>
      <c r="Z37" s="7">
        <f t="shared" si="3"/>
        <v>6123</v>
      </c>
      <c r="AA37" s="12">
        <v>0</v>
      </c>
      <c r="AB37" s="12">
        <v>0</v>
      </c>
      <c r="AC37" s="12">
        <v>8</v>
      </c>
      <c r="AD37" s="12">
        <v>2492</v>
      </c>
      <c r="AE37" s="12">
        <v>21</v>
      </c>
      <c r="AF37" s="12">
        <v>14506</v>
      </c>
      <c r="AG37" s="12">
        <v>2</v>
      </c>
      <c r="AH37" s="12">
        <v>242</v>
      </c>
      <c r="AI37" s="12">
        <v>3</v>
      </c>
      <c r="AJ37" s="12">
        <v>343</v>
      </c>
      <c r="AK37" s="12">
        <v>5</v>
      </c>
      <c r="AL37" s="12">
        <v>1381</v>
      </c>
      <c r="AM37" s="20">
        <f t="shared" si="4"/>
        <v>380</v>
      </c>
      <c r="AN37" s="20">
        <f t="shared" si="5"/>
        <v>53490</v>
      </c>
      <c r="AO37" s="12">
        <v>45</v>
      </c>
      <c r="AP37" s="12">
        <v>6336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33</v>
      </c>
      <c r="BH37" s="8">
        <v>2518</v>
      </c>
      <c r="BI37" s="7">
        <f t="shared" si="7"/>
        <v>33</v>
      </c>
      <c r="BJ37" s="7">
        <f t="shared" si="7"/>
        <v>2518</v>
      </c>
      <c r="BK37" s="7">
        <f t="shared" si="8"/>
        <v>413</v>
      </c>
      <c r="BL37" s="7">
        <f t="shared" si="8"/>
        <v>56008</v>
      </c>
    </row>
    <row r="38" spans="1:64" ht="20.25" x14ac:dyDescent="0.4">
      <c r="A38" s="14">
        <v>32</v>
      </c>
      <c r="B38" s="15" t="s">
        <v>74</v>
      </c>
      <c r="C38" s="8">
        <v>172</v>
      </c>
      <c r="D38" s="8">
        <v>16371</v>
      </c>
      <c r="E38" s="8">
        <v>53</v>
      </c>
      <c r="F38" s="8">
        <v>4252</v>
      </c>
      <c r="G38" s="19">
        <f t="shared" si="0"/>
        <v>225</v>
      </c>
      <c r="H38" s="19">
        <f t="shared" si="0"/>
        <v>20623</v>
      </c>
      <c r="I38" s="8">
        <v>30</v>
      </c>
      <c r="J38" s="8">
        <v>1530</v>
      </c>
      <c r="K38" s="8">
        <v>20</v>
      </c>
      <c r="L38" s="8">
        <v>2701</v>
      </c>
      <c r="M38" s="7">
        <f t="shared" si="1"/>
        <v>275</v>
      </c>
      <c r="N38" s="7">
        <f t="shared" si="1"/>
        <v>24854</v>
      </c>
      <c r="O38" s="8">
        <v>14</v>
      </c>
      <c r="P38" s="8">
        <v>3212</v>
      </c>
      <c r="Q38" s="8">
        <v>3</v>
      </c>
      <c r="R38" s="8">
        <v>803</v>
      </c>
      <c r="S38" s="8">
        <v>4</v>
      </c>
      <c r="T38" s="8">
        <v>916</v>
      </c>
      <c r="U38" s="8">
        <v>1</v>
      </c>
      <c r="V38" s="8">
        <v>268</v>
      </c>
      <c r="W38" s="8">
        <v>1</v>
      </c>
      <c r="X38" s="8">
        <v>161</v>
      </c>
      <c r="Y38" s="7">
        <f t="shared" si="2"/>
        <v>23</v>
      </c>
      <c r="Z38" s="7">
        <f t="shared" si="3"/>
        <v>5360</v>
      </c>
      <c r="AA38" s="12">
        <v>0</v>
      </c>
      <c r="AB38" s="12">
        <v>0</v>
      </c>
      <c r="AC38" s="12">
        <v>7</v>
      </c>
      <c r="AD38" s="12">
        <v>2180</v>
      </c>
      <c r="AE38" s="12">
        <v>18</v>
      </c>
      <c r="AF38" s="12">
        <v>12693</v>
      </c>
      <c r="AG38" s="12">
        <v>2</v>
      </c>
      <c r="AH38" s="12">
        <v>212</v>
      </c>
      <c r="AI38" s="12">
        <v>3</v>
      </c>
      <c r="AJ38" s="12">
        <v>300</v>
      </c>
      <c r="AK38" s="12">
        <v>4</v>
      </c>
      <c r="AL38" s="12">
        <v>1208</v>
      </c>
      <c r="AM38" s="20">
        <f t="shared" si="4"/>
        <v>332</v>
      </c>
      <c r="AN38" s="20">
        <f t="shared" si="5"/>
        <v>46807</v>
      </c>
      <c r="AO38" s="12">
        <v>39</v>
      </c>
      <c r="AP38" s="12">
        <v>5544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29</v>
      </c>
      <c r="BH38" s="8">
        <v>2203</v>
      </c>
      <c r="BI38" s="7">
        <f t="shared" si="7"/>
        <v>29</v>
      </c>
      <c r="BJ38" s="7">
        <f t="shared" si="7"/>
        <v>2203</v>
      </c>
      <c r="BK38" s="7">
        <f t="shared" si="8"/>
        <v>361</v>
      </c>
      <c r="BL38" s="7">
        <f t="shared" si="8"/>
        <v>49010</v>
      </c>
    </row>
    <row r="39" spans="1:64" ht="20.25" x14ac:dyDescent="0.4">
      <c r="A39" s="14">
        <v>33</v>
      </c>
      <c r="B39" s="15" t="s">
        <v>75</v>
      </c>
      <c r="C39" s="8">
        <v>197</v>
      </c>
      <c r="D39" s="8">
        <v>18709</v>
      </c>
      <c r="E39" s="8">
        <v>61</v>
      </c>
      <c r="F39" s="8">
        <v>4859</v>
      </c>
      <c r="G39" s="19">
        <f t="shared" si="0"/>
        <v>258</v>
      </c>
      <c r="H39" s="19">
        <f t="shared" si="0"/>
        <v>23568</v>
      </c>
      <c r="I39" s="8">
        <v>34</v>
      </c>
      <c r="J39" s="8">
        <v>1749</v>
      </c>
      <c r="K39" s="8">
        <v>23</v>
      </c>
      <c r="L39" s="8">
        <v>3086</v>
      </c>
      <c r="M39" s="7">
        <f t="shared" si="1"/>
        <v>315</v>
      </c>
      <c r="N39" s="7">
        <f t="shared" si="1"/>
        <v>28403</v>
      </c>
      <c r="O39" s="8">
        <v>16</v>
      </c>
      <c r="P39" s="8">
        <v>3670</v>
      </c>
      <c r="Q39" s="8">
        <v>4</v>
      </c>
      <c r="R39" s="8">
        <v>917</v>
      </c>
      <c r="S39" s="8">
        <v>4</v>
      </c>
      <c r="T39" s="8">
        <v>1047</v>
      </c>
      <c r="U39" s="8">
        <v>1</v>
      </c>
      <c r="V39" s="8">
        <v>306</v>
      </c>
      <c r="W39" s="8">
        <v>1</v>
      </c>
      <c r="X39" s="8">
        <v>183</v>
      </c>
      <c r="Y39" s="7">
        <f t="shared" si="2"/>
        <v>26</v>
      </c>
      <c r="Z39" s="7">
        <f t="shared" si="3"/>
        <v>6123</v>
      </c>
      <c r="AA39" s="12">
        <v>0</v>
      </c>
      <c r="AB39" s="12">
        <v>0</v>
      </c>
      <c r="AC39" s="12">
        <v>8</v>
      </c>
      <c r="AD39" s="12">
        <v>2492</v>
      </c>
      <c r="AE39" s="12">
        <v>21</v>
      </c>
      <c r="AF39" s="12">
        <v>14506</v>
      </c>
      <c r="AG39" s="12">
        <v>2</v>
      </c>
      <c r="AH39" s="12">
        <v>242</v>
      </c>
      <c r="AI39" s="12">
        <v>3</v>
      </c>
      <c r="AJ39" s="12">
        <v>343</v>
      </c>
      <c r="AK39" s="12">
        <v>5</v>
      </c>
      <c r="AL39" s="12">
        <v>1381</v>
      </c>
      <c r="AM39" s="20">
        <f t="shared" si="4"/>
        <v>380</v>
      </c>
      <c r="AN39" s="20">
        <f t="shared" si="5"/>
        <v>53490</v>
      </c>
      <c r="AO39" s="12">
        <v>45</v>
      </c>
      <c r="AP39" s="12">
        <v>6336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33</v>
      </c>
      <c r="BH39" s="8">
        <v>2518</v>
      </c>
      <c r="BI39" s="7">
        <f t="shared" si="7"/>
        <v>33</v>
      </c>
      <c r="BJ39" s="7">
        <f t="shared" si="7"/>
        <v>2518</v>
      </c>
      <c r="BK39" s="7">
        <f t="shared" si="8"/>
        <v>413</v>
      </c>
      <c r="BL39" s="7">
        <f t="shared" si="8"/>
        <v>56008</v>
      </c>
    </row>
    <row r="40" spans="1:64" ht="20.25" x14ac:dyDescent="0.4">
      <c r="A40" s="14">
        <v>34</v>
      </c>
      <c r="B40" s="15" t="s">
        <v>76</v>
      </c>
      <c r="C40" s="8">
        <v>15987</v>
      </c>
      <c r="D40" s="8">
        <v>1572869</v>
      </c>
      <c r="E40" s="8">
        <v>5297</v>
      </c>
      <c r="F40" s="8">
        <v>408542</v>
      </c>
      <c r="G40" s="19">
        <f t="shared" si="0"/>
        <v>21284</v>
      </c>
      <c r="H40" s="19">
        <f t="shared" si="0"/>
        <v>1981411</v>
      </c>
      <c r="I40" s="8">
        <v>3780</v>
      </c>
      <c r="J40" s="8">
        <v>147014</v>
      </c>
      <c r="K40" s="8">
        <v>2529</v>
      </c>
      <c r="L40" s="8">
        <v>259465</v>
      </c>
      <c r="M40" s="7">
        <f t="shared" si="1"/>
        <v>27593</v>
      </c>
      <c r="N40" s="7">
        <f t="shared" si="1"/>
        <v>2387890</v>
      </c>
      <c r="O40" s="8">
        <v>2787</v>
      </c>
      <c r="P40" s="8">
        <v>263809</v>
      </c>
      <c r="Q40" s="8">
        <v>697</v>
      </c>
      <c r="R40" s="8">
        <v>65933</v>
      </c>
      <c r="S40" s="8">
        <v>790</v>
      </c>
      <c r="T40" s="8">
        <v>74443</v>
      </c>
      <c r="U40" s="8">
        <v>235</v>
      </c>
      <c r="V40" s="8">
        <v>21748</v>
      </c>
      <c r="W40" s="8">
        <v>233</v>
      </c>
      <c r="X40" s="8">
        <v>13049</v>
      </c>
      <c r="Y40" s="7">
        <f t="shared" si="2"/>
        <v>4742</v>
      </c>
      <c r="Z40" s="7">
        <f t="shared" si="3"/>
        <v>438982</v>
      </c>
      <c r="AA40" s="12">
        <v>0</v>
      </c>
      <c r="AB40" s="12">
        <v>0</v>
      </c>
      <c r="AC40" s="12">
        <v>1560</v>
      </c>
      <c r="AD40" s="12">
        <v>171610</v>
      </c>
      <c r="AE40" s="12">
        <v>4085</v>
      </c>
      <c r="AF40" s="12">
        <v>1657293</v>
      </c>
      <c r="AG40" s="12">
        <v>337</v>
      </c>
      <c r="AH40" s="12">
        <v>16656</v>
      </c>
      <c r="AI40" s="12">
        <v>586</v>
      </c>
      <c r="AJ40" s="12">
        <v>23620</v>
      </c>
      <c r="AK40" s="12">
        <v>654</v>
      </c>
      <c r="AL40" s="12">
        <v>70893</v>
      </c>
      <c r="AM40" s="20">
        <f t="shared" si="4"/>
        <v>39557</v>
      </c>
      <c r="AN40" s="20">
        <f t="shared" si="5"/>
        <v>4766944</v>
      </c>
      <c r="AO40" s="12">
        <v>4654</v>
      </c>
      <c r="AP40" s="12">
        <v>527899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4012</v>
      </c>
      <c r="BH40" s="8">
        <v>281158</v>
      </c>
      <c r="BI40" s="7">
        <f t="shared" si="7"/>
        <v>4012</v>
      </c>
      <c r="BJ40" s="7">
        <f t="shared" si="7"/>
        <v>281158</v>
      </c>
      <c r="BK40" s="7">
        <f t="shared" si="8"/>
        <v>43569</v>
      </c>
      <c r="BL40" s="7">
        <f t="shared" si="8"/>
        <v>5048102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11</v>
      </c>
      <c r="AK41" s="12">
        <v>0</v>
      </c>
      <c r="AL41" s="12">
        <v>0</v>
      </c>
      <c r="AM41" s="20">
        <f t="shared" si="4"/>
        <v>0</v>
      </c>
      <c r="AN41" s="20">
        <f t="shared" si="5"/>
        <v>11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11</v>
      </c>
    </row>
    <row r="42" spans="1:64" ht="20.25" x14ac:dyDescent="0.4">
      <c r="A42" s="14">
        <v>36</v>
      </c>
      <c r="B42" s="15" t="s">
        <v>78</v>
      </c>
      <c r="C42" s="8">
        <v>2952</v>
      </c>
      <c r="D42" s="8">
        <v>190132</v>
      </c>
      <c r="E42" s="8">
        <v>978</v>
      </c>
      <c r="F42" s="8">
        <v>49300</v>
      </c>
      <c r="G42" s="19">
        <f t="shared" si="0"/>
        <v>3930</v>
      </c>
      <c r="H42" s="19">
        <f t="shared" si="0"/>
        <v>239432</v>
      </c>
      <c r="I42" s="8">
        <v>698</v>
      </c>
      <c r="J42" s="8">
        <v>17760</v>
      </c>
      <c r="K42" s="8">
        <v>467</v>
      </c>
      <c r="L42" s="8">
        <v>31311</v>
      </c>
      <c r="M42" s="7">
        <f t="shared" si="1"/>
        <v>5095</v>
      </c>
      <c r="N42" s="7">
        <f t="shared" si="1"/>
        <v>288503</v>
      </c>
      <c r="O42" s="8">
        <v>16</v>
      </c>
      <c r="P42" s="8">
        <v>1835</v>
      </c>
      <c r="Q42" s="8">
        <v>3</v>
      </c>
      <c r="R42" s="8">
        <v>459</v>
      </c>
      <c r="S42" s="8">
        <v>3</v>
      </c>
      <c r="T42" s="8">
        <v>523</v>
      </c>
      <c r="U42" s="8">
        <v>1</v>
      </c>
      <c r="V42" s="8">
        <v>153</v>
      </c>
      <c r="W42" s="8">
        <v>0</v>
      </c>
      <c r="X42" s="8">
        <v>92</v>
      </c>
      <c r="Y42" s="7">
        <f t="shared" si="2"/>
        <v>23</v>
      </c>
      <c r="Z42" s="7">
        <f t="shared" si="3"/>
        <v>3062</v>
      </c>
      <c r="AA42" s="12">
        <v>0</v>
      </c>
      <c r="AB42" s="12">
        <v>0</v>
      </c>
      <c r="AC42" s="12">
        <v>0</v>
      </c>
      <c r="AD42" s="12">
        <v>0</v>
      </c>
      <c r="AE42" s="12">
        <v>22</v>
      </c>
      <c r="AF42" s="12">
        <v>1813</v>
      </c>
      <c r="AG42" s="12">
        <v>1</v>
      </c>
      <c r="AH42" s="12">
        <v>36</v>
      </c>
      <c r="AI42" s="12">
        <v>3</v>
      </c>
      <c r="AJ42" s="12">
        <v>51</v>
      </c>
      <c r="AK42" s="12">
        <v>4</v>
      </c>
      <c r="AL42" s="12">
        <v>154</v>
      </c>
      <c r="AM42" s="20">
        <f t="shared" si="4"/>
        <v>5148</v>
      </c>
      <c r="AN42" s="20">
        <f t="shared" si="5"/>
        <v>293619</v>
      </c>
      <c r="AO42" s="12">
        <v>605</v>
      </c>
      <c r="AP42" s="12">
        <v>35345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89</v>
      </c>
      <c r="BH42" s="8">
        <v>2648</v>
      </c>
      <c r="BI42" s="7">
        <f t="shared" si="7"/>
        <v>89</v>
      </c>
      <c r="BJ42" s="7">
        <f t="shared" si="7"/>
        <v>2648</v>
      </c>
      <c r="BK42" s="7">
        <f t="shared" si="8"/>
        <v>5237</v>
      </c>
      <c r="BL42" s="7">
        <f t="shared" si="8"/>
        <v>296267</v>
      </c>
    </row>
    <row r="43" spans="1:64" ht="20.25" x14ac:dyDescent="0.4">
      <c r="A43" s="14">
        <v>37</v>
      </c>
      <c r="B43" s="15" t="s">
        <v>79</v>
      </c>
      <c r="C43" s="8">
        <v>74120</v>
      </c>
      <c r="D43" s="8">
        <v>2398594</v>
      </c>
      <c r="E43" s="8">
        <v>6333</v>
      </c>
      <c r="F43" s="8">
        <v>623006</v>
      </c>
      <c r="G43" s="19">
        <f t="shared" si="0"/>
        <v>80453</v>
      </c>
      <c r="H43" s="19">
        <f t="shared" si="0"/>
        <v>3021600</v>
      </c>
      <c r="I43" s="8">
        <v>12950</v>
      </c>
      <c r="J43" s="8">
        <v>219900</v>
      </c>
      <c r="K43" s="8">
        <v>8663</v>
      </c>
      <c r="L43" s="8">
        <v>391961</v>
      </c>
      <c r="M43" s="7">
        <f t="shared" si="1"/>
        <v>102066</v>
      </c>
      <c r="N43" s="7">
        <f t="shared" si="1"/>
        <v>3633461</v>
      </c>
      <c r="O43" s="8">
        <v>804</v>
      </c>
      <c r="P43" s="8">
        <v>78455</v>
      </c>
      <c r="Q43" s="8">
        <v>201</v>
      </c>
      <c r="R43" s="8">
        <v>19608</v>
      </c>
      <c r="S43" s="8">
        <v>227</v>
      </c>
      <c r="T43" s="8">
        <v>22241</v>
      </c>
      <c r="U43" s="8">
        <v>66</v>
      </c>
      <c r="V43" s="8">
        <v>6498</v>
      </c>
      <c r="W43" s="8">
        <v>68</v>
      </c>
      <c r="X43" s="8">
        <v>3899</v>
      </c>
      <c r="Y43" s="7">
        <f t="shared" si="2"/>
        <v>1366</v>
      </c>
      <c r="Z43" s="7">
        <f t="shared" si="3"/>
        <v>130701</v>
      </c>
      <c r="AA43" s="12">
        <v>0</v>
      </c>
      <c r="AB43" s="12">
        <v>0</v>
      </c>
      <c r="AC43" s="12">
        <v>0</v>
      </c>
      <c r="AD43" s="12">
        <v>0</v>
      </c>
      <c r="AE43" s="12">
        <v>109</v>
      </c>
      <c r="AF43" s="12">
        <v>500452</v>
      </c>
      <c r="AG43" s="12">
        <v>0</v>
      </c>
      <c r="AH43" s="12">
        <v>0</v>
      </c>
      <c r="AI43" s="12">
        <v>0</v>
      </c>
      <c r="AJ43" s="12">
        <v>11</v>
      </c>
      <c r="AK43" s="12">
        <v>1710</v>
      </c>
      <c r="AL43" s="12">
        <v>439001</v>
      </c>
      <c r="AM43" s="20">
        <f t="shared" si="4"/>
        <v>105251</v>
      </c>
      <c r="AN43" s="20">
        <f t="shared" si="5"/>
        <v>4703626</v>
      </c>
      <c r="AO43" s="12">
        <v>11870</v>
      </c>
      <c r="AP43" s="12">
        <v>690088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12523</v>
      </c>
      <c r="BH43" s="8">
        <v>439311</v>
      </c>
      <c r="BI43" s="7">
        <f t="shared" si="7"/>
        <v>12523</v>
      </c>
      <c r="BJ43" s="7">
        <f t="shared" si="7"/>
        <v>439311</v>
      </c>
      <c r="BK43" s="7">
        <f t="shared" si="8"/>
        <v>117774</v>
      </c>
      <c r="BL43" s="7">
        <f t="shared" si="8"/>
        <v>5142937</v>
      </c>
    </row>
    <row r="44" spans="1:64" ht="20.25" x14ac:dyDescent="0.4">
      <c r="A44" s="14">
        <v>38</v>
      </c>
      <c r="B44" s="15" t="s">
        <v>80</v>
      </c>
      <c r="C44" s="8">
        <v>47</v>
      </c>
      <c r="D44" s="8">
        <v>11766</v>
      </c>
      <c r="E44" s="8">
        <v>16</v>
      </c>
      <c r="F44" s="8">
        <v>3057</v>
      </c>
      <c r="G44" s="19">
        <f t="shared" si="0"/>
        <v>63</v>
      </c>
      <c r="H44" s="19">
        <f t="shared" si="0"/>
        <v>14823</v>
      </c>
      <c r="I44" s="8">
        <v>12</v>
      </c>
      <c r="J44" s="8">
        <v>1099</v>
      </c>
      <c r="K44" s="8">
        <v>8</v>
      </c>
      <c r="L44" s="8">
        <v>1942</v>
      </c>
      <c r="M44" s="7">
        <f t="shared" si="1"/>
        <v>83</v>
      </c>
      <c r="N44" s="7">
        <f t="shared" si="1"/>
        <v>17864</v>
      </c>
      <c r="O44" s="8">
        <v>66</v>
      </c>
      <c r="P44" s="8">
        <v>14223</v>
      </c>
      <c r="Q44" s="8">
        <v>18</v>
      </c>
      <c r="R44" s="8">
        <v>3555</v>
      </c>
      <c r="S44" s="8">
        <v>19</v>
      </c>
      <c r="T44" s="8">
        <v>4056</v>
      </c>
      <c r="U44" s="8">
        <v>7</v>
      </c>
      <c r="V44" s="8">
        <v>1185</v>
      </c>
      <c r="W44" s="8">
        <v>5</v>
      </c>
      <c r="X44" s="8">
        <v>711</v>
      </c>
      <c r="Y44" s="7">
        <f t="shared" si="2"/>
        <v>115</v>
      </c>
      <c r="Z44" s="7">
        <f t="shared" si="3"/>
        <v>23730</v>
      </c>
      <c r="AA44" s="12">
        <v>0</v>
      </c>
      <c r="AB44" s="12">
        <v>0</v>
      </c>
      <c r="AC44" s="12">
        <v>15</v>
      </c>
      <c r="AD44" s="12">
        <v>934</v>
      </c>
      <c r="AE44" s="12">
        <v>39</v>
      </c>
      <c r="AF44" s="12">
        <v>3626</v>
      </c>
      <c r="AG44" s="12">
        <v>3</v>
      </c>
      <c r="AH44" s="12">
        <v>99</v>
      </c>
      <c r="AI44" s="12">
        <v>6</v>
      </c>
      <c r="AJ44" s="12">
        <v>139</v>
      </c>
      <c r="AK44" s="12">
        <v>6</v>
      </c>
      <c r="AL44" s="12">
        <v>416</v>
      </c>
      <c r="AM44" s="20">
        <f t="shared" si="4"/>
        <v>267</v>
      </c>
      <c r="AN44" s="20">
        <f t="shared" si="5"/>
        <v>46808</v>
      </c>
      <c r="AO44" s="12">
        <v>29</v>
      </c>
      <c r="AP44" s="12">
        <v>5096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498</v>
      </c>
      <c r="BH44" s="8">
        <v>28053</v>
      </c>
      <c r="BI44" s="7">
        <f t="shared" si="7"/>
        <v>498</v>
      </c>
      <c r="BJ44" s="7">
        <f t="shared" si="7"/>
        <v>28053</v>
      </c>
      <c r="BK44" s="7">
        <f t="shared" si="8"/>
        <v>765</v>
      </c>
      <c r="BL44" s="7">
        <f t="shared" si="8"/>
        <v>74861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68</v>
      </c>
      <c r="P45" s="8">
        <v>193154</v>
      </c>
      <c r="Q45" s="8">
        <v>18</v>
      </c>
      <c r="R45" s="8">
        <v>48389</v>
      </c>
      <c r="S45" s="8">
        <v>19</v>
      </c>
      <c r="T45" s="8">
        <v>54819</v>
      </c>
      <c r="U45" s="8">
        <v>7</v>
      </c>
      <c r="V45" s="8">
        <v>16015</v>
      </c>
      <c r="W45" s="8">
        <v>5</v>
      </c>
      <c r="X45" s="8">
        <v>9609</v>
      </c>
      <c r="Y45" s="7">
        <f t="shared" si="2"/>
        <v>117</v>
      </c>
      <c r="Z45" s="7">
        <f t="shared" si="3"/>
        <v>321986</v>
      </c>
      <c r="AA45" s="12">
        <v>0</v>
      </c>
      <c r="AB45" s="12">
        <v>0</v>
      </c>
      <c r="AC45" s="12">
        <v>2</v>
      </c>
      <c r="AD45" s="12">
        <v>2180</v>
      </c>
      <c r="AE45" s="12">
        <v>10</v>
      </c>
      <c r="AF45" s="12">
        <v>7253</v>
      </c>
      <c r="AG45" s="12">
        <v>0</v>
      </c>
      <c r="AH45" s="12">
        <v>206</v>
      </c>
      <c r="AI45" s="12">
        <v>1</v>
      </c>
      <c r="AJ45" s="12">
        <v>290</v>
      </c>
      <c r="AK45" s="12">
        <v>1</v>
      </c>
      <c r="AL45" s="12">
        <v>877</v>
      </c>
      <c r="AM45" s="20">
        <f t="shared" si="4"/>
        <v>131</v>
      </c>
      <c r="AN45" s="20">
        <f t="shared" si="5"/>
        <v>332792</v>
      </c>
      <c r="AO45" s="12">
        <v>12</v>
      </c>
      <c r="AP45" s="12">
        <v>31624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131</v>
      </c>
      <c r="BL45" s="7">
        <f t="shared" si="8"/>
        <v>332792</v>
      </c>
    </row>
    <row r="46" spans="1:64" ht="26.25" customHeight="1" x14ac:dyDescent="0.4">
      <c r="A46" s="14">
        <v>40</v>
      </c>
      <c r="B46" s="15" t="s">
        <v>82</v>
      </c>
      <c r="C46" s="8">
        <v>98</v>
      </c>
      <c r="D46" s="8">
        <v>9355</v>
      </c>
      <c r="E46" s="8">
        <v>30</v>
      </c>
      <c r="F46" s="8">
        <v>2430</v>
      </c>
      <c r="G46" s="19">
        <f t="shared" si="0"/>
        <v>128</v>
      </c>
      <c r="H46" s="19">
        <f t="shared" si="0"/>
        <v>11785</v>
      </c>
      <c r="I46" s="8">
        <v>17</v>
      </c>
      <c r="J46" s="8">
        <v>874</v>
      </c>
      <c r="K46" s="8">
        <v>11</v>
      </c>
      <c r="L46" s="8">
        <v>1543</v>
      </c>
      <c r="M46" s="7">
        <f t="shared" si="1"/>
        <v>156</v>
      </c>
      <c r="N46" s="7">
        <f t="shared" si="1"/>
        <v>14202</v>
      </c>
      <c r="O46" s="8">
        <v>8</v>
      </c>
      <c r="P46" s="8">
        <v>1835</v>
      </c>
      <c r="Q46" s="8">
        <v>2</v>
      </c>
      <c r="R46" s="8">
        <v>459</v>
      </c>
      <c r="S46" s="8">
        <v>2</v>
      </c>
      <c r="T46" s="8">
        <v>523</v>
      </c>
      <c r="U46" s="8">
        <v>1</v>
      </c>
      <c r="V46" s="8">
        <v>153</v>
      </c>
      <c r="W46" s="8">
        <v>1</v>
      </c>
      <c r="X46" s="8">
        <v>92</v>
      </c>
      <c r="Y46" s="7">
        <f t="shared" si="2"/>
        <v>14</v>
      </c>
      <c r="Z46" s="7">
        <f t="shared" si="3"/>
        <v>3062</v>
      </c>
      <c r="AA46" s="12">
        <v>0</v>
      </c>
      <c r="AB46" s="12">
        <v>0</v>
      </c>
      <c r="AC46" s="12">
        <v>4</v>
      </c>
      <c r="AD46" s="12">
        <v>1246</v>
      </c>
      <c r="AE46" s="12">
        <v>10</v>
      </c>
      <c r="AF46" s="12">
        <v>7253</v>
      </c>
      <c r="AG46" s="12">
        <v>1</v>
      </c>
      <c r="AH46" s="12">
        <v>121</v>
      </c>
      <c r="AI46" s="12">
        <v>1</v>
      </c>
      <c r="AJ46" s="12">
        <v>172</v>
      </c>
      <c r="AK46" s="12">
        <v>2</v>
      </c>
      <c r="AL46" s="12">
        <v>690</v>
      </c>
      <c r="AM46" s="20">
        <f t="shared" si="4"/>
        <v>188</v>
      </c>
      <c r="AN46" s="20">
        <f t="shared" si="5"/>
        <v>26746</v>
      </c>
      <c r="AO46" s="12">
        <v>22</v>
      </c>
      <c r="AP46" s="12">
        <v>3168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16</v>
      </c>
      <c r="BH46" s="8">
        <v>1259</v>
      </c>
      <c r="BI46" s="7">
        <f t="shared" si="7"/>
        <v>16</v>
      </c>
      <c r="BJ46" s="7">
        <f t="shared" si="7"/>
        <v>1259</v>
      </c>
      <c r="BK46" s="7">
        <f t="shared" si="8"/>
        <v>204</v>
      </c>
      <c r="BL46" s="7">
        <f t="shared" si="8"/>
        <v>28005</v>
      </c>
    </row>
    <row r="47" spans="1:64" ht="24" customHeight="1" x14ac:dyDescent="0.4">
      <c r="A47" s="14">
        <v>41</v>
      </c>
      <c r="B47" s="15" t="s">
        <v>83</v>
      </c>
      <c r="C47" s="11">
        <v>123</v>
      </c>
      <c r="D47" s="11">
        <v>11693</v>
      </c>
      <c r="E47" s="11">
        <v>38</v>
      </c>
      <c r="F47" s="11">
        <v>3037</v>
      </c>
      <c r="G47" s="19">
        <f t="shared" si="0"/>
        <v>161</v>
      </c>
      <c r="H47" s="19">
        <f t="shared" si="0"/>
        <v>14730</v>
      </c>
      <c r="I47" s="11">
        <v>21</v>
      </c>
      <c r="J47" s="11">
        <v>1093</v>
      </c>
      <c r="K47" s="11">
        <v>22</v>
      </c>
      <c r="L47" s="11">
        <v>1929</v>
      </c>
      <c r="M47" s="7">
        <f t="shared" si="1"/>
        <v>204</v>
      </c>
      <c r="N47" s="7">
        <f t="shared" si="1"/>
        <v>17752</v>
      </c>
      <c r="O47" s="11">
        <v>10</v>
      </c>
      <c r="P47" s="11">
        <v>2294</v>
      </c>
      <c r="Q47" s="11">
        <v>2</v>
      </c>
      <c r="R47" s="11">
        <v>573</v>
      </c>
      <c r="S47" s="11">
        <v>3</v>
      </c>
      <c r="T47" s="11">
        <v>654</v>
      </c>
      <c r="U47" s="11">
        <v>1</v>
      </c>
      <c r="V47" s="11">
        <v>191</v>
      </c>
      <c r="W47" s="11">
        <v>1</v>
      </c>
      <c r="X47" s="11">
        <v>115</v>
      </c>
      <c r="Y47" s="7">
        <f t="shared" si="2"/>
        <v>17</v>
      </c>
      <c r="Z47" s="7">
        <f t="shared" si="3"/>
        <v>3827</v>
      </c>
      <c r="AA47" s="12">
        <v>0</v>
      </c>
      <c r="AB47" s="12">
        <v>0</v>
      </c>
      <c r="AC47" s="12">
        <v>5</v>
      </c>
      <c r="AD47" s="12">
        <v>1557</v>
      </c>
      <c r="AE47" s="12">
        <v>13</v>
      </c>
      <c r="AF47" s="12">
        <v>9066</v>
      </c>
      <c r="AG47" s="12">
        <v>1</v>
      </c>
      <c r="AH47" s="12">
        <v>151</v>
      </c>
      <c r="AI47" s="12">
        <v>2</v>
      </c>
      <c r="AJ47" s="12">
        <v>214</v>
      </c>
      <c r="AK47" s="12">
        <v>3</v>
      </c>
      <c r="AL47" s="12">
        <v>863</v>
      </c>
      <c r="AM47" s="20">
        <f t="shared" si="4"/>
        <v>245</v>
      </c>
      <c r="AN47" s="20">
        <f t="shared" si="5"/>
        <v>33430</v>
      </c>
      <c r="AO47" s="12">
        <v>28</v>
      </c>
      <c r="AP47" s="12">
        <v>3960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21</v>
      </c>
      <c r="BH47" s="11">
        <v>1573</v>
      </c>
      <c r="BI47" s="7">
        <f t="shared" si="7"/>
        <v>21</v>
      </c>
      <c r="BJ47" s="7">
        <f t="shared" si="7"/>
        <v>1573</v>
      </c>
      <c r="BK47" s="7">
        <f t="shared" si="8"/>
        <v>266</v>
      </c>
      <c r="BL47" s="7">
        <f t="shared" si="8"/>
        <v>35003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1" si="9">SUM(C49,E49)</f>
        <v>0</v>
      </c>
      <c r="H49" s="19">
        <f t="shared" ref="H49:H51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1" si="11">SUM(G49,I49,K49)</f>
        <v>0</v>
      </c>
      <c r="N49" s="7">
        <f t="shared" ref="N49:N51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1" si="13">SUM(O49+Q49+S49+U49+W49)</f>
        <v>0</v>
      </c>
      <c r="Z49" s="7">
        <f t="shared" ref="Z49:Z51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1" si="15">SUM(M49,Y49,AA49,AC49,AE49,AG49,AI49,AK49)</f>
        <v>0</v>
      </c>
      <c r="AN49" s="20">
        <f t="shared" ref="AN49:AN51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1" si="17">SUM(AS49+AU49+AW49)</f>
        <v>0</v>
      </c>
      <c r="AZ49" s="7">
        <f t="shared" ref="AZ49:AZ51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1" si="19">SUM(AQ49,AY49,BA49,BC49,BE49,BG49)</f>
        <v>0</v>
      </c>
      <c r="BJ49" s="7">
        <f t="shared" ref="BJ49:BJ51" si="20">SUM(AR49,AZ49,BB49,BD49,BF49,BH49)</f>
        <v>0</v>
      </c>
      <c r="BK49" s="7">
        <f t="shared" ref="BK49:BK51" si="21">SUM(AM49,BI49)</f>
        <v>0</v>
      </c>
      <c r="BL49" s="7">
        <f t="shared" ref="BL49:BL51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246215</v>
      </c>
      <c r="D53" s="13">
        <f>SUM(D7:D52)</f>
        <v>23386590</v>
      </c>
      <c r="E53" s="13">
        <f>SUM(E7:E52)</f>
        <v>76083</v>
      </c>
      <c r="F53" s="13">
        <f>SUM(F7:F52)</f>
        <v>6074341</v>
      </c>
      <c r="G53" s="19">
        <f t="shared" si="0"/>
        <v>322298</v>
      </c>
      <c r="H53" s="19">
        <f t="shared" si="0"/>
        <v>29460931</v>
      </c>
      <c r="I53" s="13">
        <f>SUM(I7:I52)</f>
        <v>42471</v>
      </c>
      <c r="J53" s="13">
        <f>SUM(J7:J52)</f>
        <v>2191385</v>
      </c>
      <c r="K53" s="13">
        <f>SUM(K7:K52)</f>
        <v>28608</v>
      </c>
      <c r="L53" s="13">
        <f>SUM(L7:L52)</f>
        <v>3857758</v>
      </c>
      <c r="M53" s="7">
        <f t="shared" si="1"/>
        <v>393377</v>
      </c>
      <c r="N53" s="7">
        <f t="shared" si="1"/>
        <v>35510074</v>
      </c>
      <c r="O53" s="13">
        <f t="shared" ref="O53:X53" si="23">SUM(O7:O52)</f>
        <v>19739</v>
      </c>
      <c r="P53" s="13">
        <f t="shared" si="23"/>
        <v>9739319</v>
      </c>
      <c r="Q53" s="13">
        <f t="shared" si="23"/>
        <v>4936</v>
      </c>
      <c r="R53" s="13">
        <f t="shared" si="23"/>
        <v>2434112</v>
      </c>
      <c r="S53" s="13">
        <f t="shared" si="23"/>
        <v>5603</v>
      </c>
      <c r="T53" s="13">
        <f t="shared" si="23"/>
        <v>2777289</v>
      </c>
      <c r="U53" s="13">
        <f t="shared" si="23"/>
        <v>1639</v>
      </c>
      <c r="V53" s="13">
        <f t="shared" si="23"/>
        <v>811372</v>
      </c>
      <c r="W53" s="13">
        <f t="shared" si="23"/>
        <v>1636</v>
      </c>
      <c r="X53" s="13">
        <f t="shared" si="23"/>
        <v>486816</v>
      </c>
      <c r="Y53" s="7">
        <f t="shared" si="2"/>
        <v>33553</v>
      </c>
      <c r="Z53" s="7">
        <f t="shared" si="3"/>
        <v>16248908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9965</v>
      </c>
      <c r="AD53" s="13">
        <f t="shared" si="24"/>
        <v>3114521</v>
      </c>
      <c r="AE53" s="13">
        <f t="shared" si="24"/>
        <v>26234</v>
      </c>
      <c r="AF53" s="13">
        <f t="shared" si="24"/>
        <v>18132311</v>
      </c>
      <c r="AG53" s="13">
        <f t="shared" si="24"/>
        <v>2158</v>
      </c>
      <c r="AH53" s="13">
        <f t="shared" si="24"/>
        <v>302321</v>
      </c>
      <c r="AI53" s="13">
        <f t="shared" si="24"/>
        <v>3749</v>
      </c>
      <c r="AJ53" s="13">
        <f t="shared" si="24"/>
        <v>428811</v>
      </c>
      <c r="AK53" s="13">
        <f t="shared" si="24"/>
        <v>5895</v>
      </c>
      <c r="AL53" s="13">
        <f t="shared" si="24"/>
        <v>1725786</v>
      </c>
      <c r="AM53" s="20">
        <f t="shared" si="4"/>
        <v>474931</v>
      </c>
      <c r="AN53" s="20">
        <f t="shared" si="4"/>
        <v>75462732</v>
      </c>
      <c r="AO53" s="13">
        <f t="shared" ref="AO53:AX53" si="25">SUM(AO7:AO52)</f>
        <v>56105</v>
      </c>
      <c r="AP53" s="13">
        <f t="shared" si="25"/>
        <v>7920121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0</v>
      </c>
      <c r="BD53" s="13">
        <f t="shared" si="26"/>
        <v>0</v>
      </c>
      <c r="BE53" s="13">
        <f t="shared" si="26"/>
        <v>0</v>
      </c>
      <c r="BF53" s="13">
        <f t="shared" si="26"/>
        <v>0</v>
      </c>
      <c r="BG53" s="13">
        <f t="shared" si="26"/>
        <v>41125</v>
      </c>
      <c r="BH53" s="13">
        <f t="shared" si="26"/>
        <v>3146929</v>
      </c>
      <c r="BI53" s="7">
        <f t="shared" si="7"/>
        <v>41125</v>
      </c>
      <c r="BJ53" s="7">
        <f t="shared" si="7"/>
        <v>3146929</v>
      </c>
      <c r="BK53" s="7">
        <f t="shared" si="8"/>
        <v>516056</v>
      </c>
      <c r="BL53" s="7">
        <f t="shared" si="8"/>
        <v>78609661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.42578125" style="1" customWidth="1"/>
    <col min="5" max="5" width="10.140625" style="1" customWidth="1"/>
    <col min="6" max="6" width="12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1.28515625" style="1" bestFit="1" customWidth="1"/>
    <col min="23" max="23" width="10" style="1" bestFit="1" customWidth="1"/>
    <col min="24" max="24" width="11.2851562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.28515625" style="1" bestFit="1" customWidth="1"/>
    <col min="31" max="31" width="9.28515625" style="1" customWidth="1"/>
    <col min="32" max="32" width="12.42578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4.28515625" style="1" customWidth="1"/>
    <col min="39" max="39" width="10" style="1" bestFit="1" customWidth="1"/>
    <col min="40" max="40" width="15.57031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11" style="1" customWidth="1"/>
    <col min="57" max="57" width="8.42578125" style="1" customWidth="1"/>
    <col min="58" max="58" width="9.140625" style="1" customWidth="1"/>
    <col min="59" max="59" width="12.42578125" style="1" customWidth="1"/>
    <col min="60" max="60" width="13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112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39030</v>
      </c>
      <c r="D7" s="8">
        <v>6491832</v>
      </c>
      <c r="E7" s="8">
        <v>1524</v>
      </c>
      <c r="F7" s="8">
        <v>610926</v>
      </c>
      <c r="G7" s="19">
        <f>SUM(C7,E7)</f>
        <v>40554</v>
      </c>
      <c r="H7" s="19">
        <f>SUM(D7,F7)</f>
        <v>7102758</v>
      </c>
      <c r="I7" s="8">
        <v>5807</v>
      </c>
      <c r="J7" s="8">
        <v>1641763</v>
      </c>
      <c r="K7" s="8">
        <v>2798</v>
      </c>
      <c r="L7" s="8">
        <v>871274</v>
      </c>
      <c r="M7" s="7">
        <f>SUM(G7,I7,K7)</f>
        <v>49159</v>
      </c>
      <c r="N7" s="7">
        <f>SUM(H7,J7,L7)</f>
        <v>9615795</v>
      </c>
      <c r="O7" s="8">
        <v>81</v>
      </c>
      <c r="P7" s="8">
        <v>26581</v>
      </c>
      <c r="Q7" s="8">
        <v>53</v>
      </c>
      <c r="R7" s="8">
        <v>9446</v>
      </c>
      <c r="S7" s="8">
        <v>263</v>
      </c>
      <c r="T7" s="8">
        <v>1706196</v>
      </c>
      <c r="U7" s="8">
        <v>122</v>
      </c>
      <c r="V7" s="8">
        <v>14755</v>
      </c>
      <c r="W7" s="8">
        <v>3425</v>
      </c>
      <c r="X7" s="8">
        <v>827566</v>
      </c>
      <c r="Y7" s="7">
        <f>SUM(O7+Q7+S7+U7+W7)</f>
        <v>3944</v>
      </c>
      <c r="Z7" s="7">
        <f>SUM(P7+R7+T7+V7+X7)</f>
        <v>2584544</v>
      </c>
      <c r="AA7" s="12">
        <v>0</v>
      </c>
      <c r="AB7" s="12">
        <v>0</v>
      </c>
      <c r="AC7" s="12">
        <v>708</v>
      </c>
      <c r="AD7" s="12">
        <v>459722</v>
      </c>
      <c r="AE7" s="12">
        <v>473</v>
      </c>
      <c r="AF7" s="12">
        <v>1012770</v>
      </c>
      <c r="AG7" s="12">
        <v>0</v>
      </c>
      <c r="AH7" s="12">
        <v>0</v>
      </c>
      <c r="AI7" s="12">
        <v>0</v>
      </c>
      <c r="AJ7" s="12">
        <v>0</v>
      </c>
      <c r="AK7" s="12">
        <v>9563</v>
      </c>
      <c r="AL7" s="12">
        <v>2571957</v>
      </c>
      <c r="AM7" s="20">
        <f>SUM(M7,Y7,AA7,AC7,AE7,AG7,AI7,AK7)</f>
        <v>63847</v>
      </c>
      <c r="AN7" s="20">
        <f>SUM(N7,Z7,AB7,AD7,AF7,AH7,AJ7,AL7)</f>
        <v>16244788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224</v>
      </c>
      <c r="BD7" s="8">
        <v>612633</v>
      </c>
      <c r="BE7" s="8">
        <v>1468</v>
      </c>
      <c r="BF7" s="8">
        <v>254769</v>
      </c>
      <c r="BG7" s="8">
        <v>2564</v>
      </c>
      <c r="BH7" s="8">
        <v>2157653</v>
      </c>
      <c r="BI7" s="7">
        <f>SUM(AQ7,AY7,BA7,BC7,BE7,BG7)</f>
        <v>4256</v>
      </c>
      <c r="BJ7" s="7">
        <f>SUM(AR7,AZ7,BB7,BD7,BF7,BH7)</f>
        <v>3025055</v>
      </c>
      <c r="BK7" s="7">
        <f>SUM(AM7,BI7)</f>
        <v>68103</v>
      </c>
      <c r="BL7" s="7">
        <f>SUM(AN7,BJ7)</f>
        <v>19269843</v>
      </c>
    </row>
    <row r="8" spans="1:64" ht="20.25" x14ac:dyDescent="0.4">
      <c r="A8" s="14">
        <v>2</v>
      </c>
      <c r="B8" s="15" t="s">
        <v>44</v>
      </c>
      <c r="C8" s="8">
        <v>40781</v>
      </c>
      <c r="D8" s="8">
        <v>8191108</v>
      </c>
      <c r="E8" s="8">
        <v>2903</v>
      </c>
      <c r="F8" s="8">
        <v>544243</v>
      </c>
      <c r="G8" s="19">
        <f t="shared" ref="G8:H53" si="0">SUM(C8,E8)</f>
        <v>43684</v>
      </c>
      <c r="H8" s="19">
        <f t="shared" si="0"/>
        <v>8735351</v>
      </c>
      <c r="I8" s="8">
        <v>24909</v>
      </c>
      <c r="J8" s="8">
        <v>4189346</v>
      </c>
      <c r="K8" s="8">
        <v>5539</v>
      </c>
      <c r="L8" s="8">
        <v>872593</v>
      </c>
      <c r="M8" s="7">
        <f t="shared" ref="M8:N53" si="1">SUM(G8,I8,K8)</f>
        <v>74132</v>
      </c>
      <c r="N8" s="7">
        <f t="shared" si="1"/>
        <v>13797290</v>
      </c>
      <c r="O8" s="8">
        <v>212</v>
      </c>
      <c r="P8" s="8">
        <v>89351</v>
      </c>
      <c r="Q8" s="8">
        <v>432</v>
      </c>
      <c r="R8" s="8">
        <v>307372</v>
      </c>
      <c r="S8" s="8">
        <v>2135</v>
      </c>
      <c r="T8" s="8">
        <v>770095</v>
      </c>
      <c r="U8" s="8">
        <v>714</v>
      </c>
      <c r="V8" s="8">
        <v>207062</v>
      </c>
      <c r="W8" s="8">
        <v>5506</v>
      </c>
      <c r="X8" s="8">
        <v>1091221</v>
      </c>
      <c r="Y8" s="7">
        <f t="shared" ref="Y8:Y53" si="2">SUM(O8+Q8+S8+U8+W8)</f>
        <v>8999</v>
      </c>
      <c r="Z8" s="7">
        <f t="shared" ref="Z8:Z53" si="3">SUM(P8+R8+T8+V8+X8)</f>
        <v>2465101</v>
      </c>
      <c r="AA8" s="12">
        <v>0</v>
      </c>
      <c r="AB8" s="12">
        <v>0</v>
      </c>
      <c r="AC8" s="12">
        <v>1274</v>
      </c>
      <c r="AD8" s="12">
        <v>632681</v>
      </c>
      <c r="AE8" s="12">
        <v>2349</v>
      </c>
      <c r="AF8" s="12">
        <v>2531750</v>
      </c>
      <c r="AG8" s="12">
        <v>0</v>
      </c>
      <c r="AH8" s="12">
        <v>0</v>
      </c>
      <c r="AI8" s="12">
        <v>0</v>
      </c>
      <c r="AJ8" s="12">
        <v>0</v>
      </c>
      <c r="AK8" s="12">
        <v>12212</v>
      </c>
      <c r="AL8" s="12">
        <v>4217107</v>
      </c>
      <c r="AM8" s="20">
        <f t="shared" ref="AM8:AN53" si="4">SUM(M8,Y8,AA8,AC8,AE8,AG8,AI8,AK8)</f>
        <v>98966</v>
      </c>
      <c r="AN8" s="20">
        <f t="shared" ref="AN8:AN52" si="5">SUM(N8+Z8+AB8+AD8+AF8+AH8+AJ8+AL8)</f>
        <v>23643929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648</v>
      </c>
      <c r="BD8" s="8">
        <v>476954</v>
      </c>
      <c r="BE8" s="8">
        <v>0</v>
      </c>
      <c r="BF8" s="8">
        <v>0</v>
      </c>
      <c r="BG8" s="8">
        <v>11604</v>
      </c>
      <c r="BH8" s="8">
        <v>2281636</v>
      </c>
      <c r="BI8" s="7">
        <f t="shared" ref="BI8:BJ53" si="7">SUM(AQ8,AY8,BA8,BC8,BE8,BG8)</f>
        <v>12252</v>
      </c>
      <c r="BJ8" s="7">
        <f t="shared" si="7"/>
        <v>2758590</v>
      </c>
      <c r="BK8" s="7">
        <f t="shared" ref="BK8:BL53" si="8">SUM(AM8,BI8)</f>
        <v>111218</v>
      </c>
      <c r="BL8" s="7">
        <f t="shared" si="8"/>
        <v>26402519</v>
      </c>
    </row>
    <row r="9" spans="1:64" ht="20.25" x14ac:dyDescent="0.4">
      <c r="A9" s="14">
        <v>3</v>
      </c>
      <c r="B9" s="15" t="s">
        <v>45</v>
      </c>
      <c r="C9" s="8">
        <v>2654</v>
      </c>
      <c r="D9" s="8">
        <v>638447</v>
      </c>
      <c r="E9" s="8">
        <v>97</v>
      </c>
      <c r="F9" s="8">
        <v>25773</v>
      </c>
      <c r="G9" s="19">
        <f t="shared" si="0"/>
        <v>2751</v>
      </c>
      <c r="H9" s="19">
        <f t="shared" si="0"/>
        <v>664220</v>
      </c>
      <c r="I9" s="8">
        <v>713</v>
      </c>
      <c r="J9" s="8">
        <v>198005</v>
      </c>
      <c r="K9" s="8">
        <v>201</v>
      </c>
      <c r="L9" s="8">
        <v>89339</v>
      </c>
      <c r="M9" s="7">
        <f t="shared" si="1"/>
        <v>3665</v>
      </c>
      <c r="N9" s="7">
        <f t="shared" si="1"/>
        <v>951564</v>
      </c>
      <c r="O9" s="8">
        <v>10</v>
      </c>
      <c r="P9" s="8">
        <v>4313</v>
      </c>
      <c r="Q9" s="8">
        <v>0</v>
      </c>
      <c r="R9" s="8">
        <v>0</v>
      </c>
      <c r="S9" s="8">
        <v>65</v>
      </c>
      <c r="T9" s="8">
        <v>100180</v>
      </c>
      <c r="U9" s="8">
        <v>47</v>
      </c>
      <c r="V9" s="8">
        <v>35289</v>
      </c>
      <c r="W9" s="8">
        <v>546</v>
      </c>
      <c r="X9" s="8">
        <v>134425</v>
      </c>
      <c r="Y9" s="7">
        <f t="shared" si="2"/>
        <v>668</v>
      </c>
      <c r="Z9" s="7">
        <f t="shared" si="3"/>
        <v>274207</v>
      </c>
      <c r="AA9" s="12">
        <v>0</v>
      </c>
      <c r="AB9" s="12">
        <v>0</v>
      </c>
      <c r="AC9" s="12">
        <v>78</v>
      </c>
      <c r="AD9" s="12">
        <v>32468</v>
      </c>
      <c r="AE9" s="12">
        <v>95</v>
      </c>
      <c r="AF9" s="12">
        <v>182347</v>
      </c>
      <c r="AG9" s="12">
        <v>0</v>
      </c>
      <c r="AH9" s="12">
        <v>0</v>
      </c>
      <c r="AI9" s="12">
        <v>0</v>
      </c>
      <c r="AJ9" s="12">
        <v>0</v>
      </c>
      <c r="AK9" s="12">
        <v>857</v>
      </c>
      <c r="AL9" s="12">
        <v>280572</v>
      </c>
      <c r="AM9" s="20">
        <f t="shared" si="4"/>
        <v>5363</v>
      </c>
      <c r="AN9" s="20">
        <f t="shared" si="5"/>
        <v>1721158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12</v>
      </c>
      <c r="BD9" s="8">
        <v>94545</v>
      </c>
      <c r="BE9" s="8">
        <v>0</v>
      </c>
      <c r="BF9" s="8">
        <v>0</v>
      </c>
      <c r="BG9" s="8">
        <v>154</v>
      </c>
      <c r="BH9" s="8">
        <v>168426</v>
      </c>
      <c r="BI9" s="7">
        <f t="shared" si="7"/>
        <v>166</v>
      </c>
      <c r="BJ9" s="7">
        <f t="shared" si="7"/>
        <v>262971</v>
      </c>
      <c r="BK9" s="7">
        <f t="shared" si="8"/>
        <v>5529</v>
      </c>
      <c r="BL9" s="7">
        <f t="shared" si="8"/>
        <v>1984129</v>
      </c>
    </row>
    <row r="10" spans="1:64" ht="20.25" x14ac:dyDescent="0.4">
      <c r="A10" s="14">
        <v>4</v>
      </c>
      <c r="B10" s="15" t="s">
        <v>46</v>
      </c>
      <c r="C10" s="9">
        <v>8608</v>
      </c>
      <c r="D10" s="9">
        <v>1002795</v>
      </c>
      <c r="E10" s="9">
        <v>553</v>
      </c>
      <c r="F10" s="9">
        <v>114168</v>
      </c>
      <c r="G10" s="19">
        <f t="shared" si="0"/>
        <v>9161</v>
      </c>
      <c r="H10" s="19">
        <f t="shared" si="0"/>
        <v>1116963</v>
      </c>
      <c r="I10" s="9">
        <v>1492</v>
      </c>
      <c r="J10" s="9">
        <v>186904</v>
      </c>
      <c r="K10" s="9">
        <v>1045</v>
      </c>
      <c r="L10" s="9">
        <v>149436</v>
      </c>
      <c r="M10" s="7">
        <f t="shared" si="1"/>
        <v>11698</v>
      </c>
      <c r="N10" s="7">
        <f t="shared" si="1"/>
        <v>1453303</v>
      </c>
      <c r="O10" s="9">
        <v>191</v>
      </c>
      <c r="P10" s="9">
        <v>35864</v>
      </c>
      <c r="Q10" s="9">
        <v>128</v>
      </c>
      <c r="R10" s="9">
        <v>43107</v>
      </c>
      <c r="S10" s="9">
        <v>32</v>
      </c>
      <c r="T10" s="9">
        <v>48489</v>
      </c>
      <c r="U10" s="9">
        <v>122</v>
      </c>
      <c r="V10" s="9">
        <v>16066</v>
      </c>
      <c r="W10" s="9">
        <v>780</v>
      </c>
      <c r="X10" s="9">
        <v>65228</v>
      </c>
      <c r="Y10" s="7">
        <f t="shared" si="2"/>
        <v>1253</v>
      </c>
      <c r="Z10" s="7">
        <f t="shared" si="3"/>
        <v>208754</v>
      </c>
      <c r="AA10" s="12">
        <v>0</v>
      </c>
      <c r="AB10" s="12">
        <v>0</v>
      </c>
      <c r="AC10" s="12">
        <v>198</v>
      </c>
      <c r="AD10" s="12">
        <v>84900</v>
      </c>
      <c r="AE10" s="12">
        <v>345</v>
      </c>
      <c r="AF10" s="12">
        <v>330642</v>
      </c>
      <c r="AG10" s="12">
        <v>0</v>
      </c>
      <c r="AH10" s="12">
        <v>0</v>
      </c>
      <c r="AI10" s="12">
        <v>0</v>
      </c>
      <c r="AJ10" s="12">
        <v>0</v>
      </c>
      <c r="AK10" s="12">
        <v>2108</v>
      </c>
      <c r="AL10" s="12">
        <v>436073</v>
      </c>
      <c r="AM10" s="20">
        <f t="shared" si="4"/>
        <v>15602</v>
      </c>
      <c r="AN10" s="20">
        <f t="shared" si="5"/>
        <v>2513672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51</v>
      </c>
      <c r="BD10" s="9">
        <v>21561</v>
      </c>
      <c r="BE10" s="9">
        <v>0</v>
      </c>
      <c r="BF10" s="9">
        <v>0</v>
      </c>
      <c r="BG10" s="9">
        <v>1412</v>
      </c>
      <c r="BH10" s="9">
        <v>122148</v>
      </c>
      <c r="BI10" s="7">
        <f t="shared" si="7"/>
        <v>1463</v>
      </c>
      <c r="BJ10" s="7">
        <f t="shared" si="7"/>
        <v>143709</v>
      </c>
      <c r="BK10" s="7">
        <f t="shared" si="8"/>
        <v>17065</v>
      </c>
      <c r="BL10" s="7">
        <f t="shared" si="8"/>
        <v>2657381</v>
      </c>
    </row>
    <row r="11" spans="1:64" ht="20.25" x14ac:dyDescent="0.4">
      <c r="A11" s="14">
        <v>5</v>
      </c>
      <c r="B11" s="15" t="s">
        <v>47</v>
      </c>
      <c r="C11" s="8">
        <v>69</v>
      </c>
      <c r="D11" s="8">
        <v>27106</v>
      </c>
      <c r="E11" s="8">
        <v>0</v>
      </c>
      <c r="F11" s="8">
        <v>0</v>
      </c>
      <c r="G11" s="19">
        <f t="shared" si="0"/>
        <v>69</v>
      </c>
      <c r="H11" s="19">
        <f t="shared" si="0"/>
        <v>27106</v>
      </c>
      <c r="I11" s="8">
        <v>27</v>
      </c>
      <c r="J11" s="8">
        <v>11251</v>
      </c>
      <c r="K11" s="8">
        <v>44</v>
      </c>
      <c r="L11" s="8">
        <v>18664</v>
      </c>
      <c r="M11" s="7">
        <f t="shared" si="1"/>
        <v>140</v>
      </c>
      <c r="N11" s="7">
        <f t="shared" si="1"/>
        <v>57021</v>
      </c>
      <c r="O11" s="8">
        <v>18</v>
      </c>
      <c r="P11" s="8">
        <v>8628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44</v>
      </c>
      <c r="X11" s="8">
        <v>16706</v>
      </c>
      <c r="Y11" s="7">
        <f t="shared" si="2"/>
        <v>62</v>
      </c>
      <c r="Z11" s="7">
        <f t="shared" si="3"/>
        <v>25334</v>
      </c>
      <c r="AA11" s="12">
        <v>0</v>
      </c>
      <c r="AB11" s="12">
        <v>0</v>
      </c>
      <c r="AC11" s="12">
        <v>89</v>
      </c>
      <c r="AD11" s="12">
        <v>81722</v>
      </c>
      <c r="AE11" s="12">
        <v>44</v>
      </c>
      <c r="AF11" s="12">
        <v>204261</v>
      </c>
      <c r="AG11" s="12">
        <v>0</v>
      </c>
      <c r="AH11" s="12">
        <v>0</v>
      </c>
      <c r="AI11" s="12">
        <v>0</v>
      </c>
      <c r="AJ11" s="12">
        <v>0</v>
      </c>
      <c r="AK11" s="12">
        <v>233</v>
      </c>
      <c r="AL11" s="12">
        <v>97402</v>
      </c>
      <c r="AM11" s="20">
        <f t="shared" si="4"/>
        <v>568</v>
      </c>
      <c r="AN11" s="20">
        <f t="shared" si="5"/>
        <v>465740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6</v>
      </c>
      <c r="BD11" s="8">
        <v>35290</v>
      </c>
      <c r="BE11" s="8">
        <v>0</v>
      </c>
      <c r="BF11" s="8">
        <v>0</v>
      </c>
      <c r="BG11" s="8">
        <v>14</v>
      </c>
      <c r="BH11" s="8">
        <v>24715</v>
      </c>
      <c r="BI11" s="7">
        <f t="shared" si="7"/>
        <v>20</v>
      </c>
      <c r="BJ11" s="7">
        <f t="shared" si="7"/>
        <v>60005</v>
      </c>
      <c r="BK11" s="7">
        <f t="shared" si="8"/>
        <v>588</v>
      </c>
      <c r="BL11" s="7">
        <f t="shared" si="8"/>
        <v>525745</v>
      </c>
    </row>
    <row r="12" spans="1:64" ht="20.25" x14ac:dyDescent="0.4">
      <c r="A12" s="14">
        <v>6</v>
      </c>
      <c r="B12" s="15" t="s">
        <v>48</v>
      </c>
      <c r="C12" s="8">
        <v>67</v>
      </c>
      <c r="D12" s="8">
        <v>51073</v>
      </c>
      <c r="E12" s="8">
        <v>0</v>
      </c>
      <c r="F12" s="8">
        <v>0</v>
      </c>
      <c r="G12" s="19">
        <f t="shared" si="0"/>
        <v>67</v>
      </c>
      <c r="H12" s="19">
        <f t="shared" si="0"/>
        <v>51073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67</v>
      </c>
      <c r="N12" s="7">
        <f t="shared" si="1"/>
        <v>51073</v>
      </c>
      <c r="O12" s="8">
        <v>0</v>
      </c>
      <c r="P12" s="8">
        <v>0</v>
      </c>
      <c r="Q12" s="8">
        <v>0</v>
      </c>
      <c r="R12" s="8">
        <v>0</v>
      </c>
      <c r="S12" s="8">
        <v>4</v>
      </c>
      <c r="T12" s="8">
        <v>13481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4</v>
      </c>
      <c r="Z12" s="7">
        <f t="shared" si="3"/>
        <v>13481</v>
      </c>
      <c r="AA12" s="12">
        <v>0</v>
      </c>
      <c r="AB12" s="12">
        <v>0</v>
      </c>
      <c r="AC12" s="12">
        <v>4</v>
      </c>
      <c r="AD12" s="12">
        <v>4665</v>
      </c>
      <c r="AE12" s="12">
        <v>13</v>
      </c>
      <c r="AF12" s="12">
        <v>38312</v>
      </c>
      <c r="AG12" s="12">
        <v>0</v>
      </c>
      <c r="AH12" s="12">
        <v>0</v>
      </c>
      <c r="AI12" s="12">
        <v>0</v>
      </c>
      <c r="AJ12" s="12">
        <v>0</v>
      </c>
      <c r="AK12" s="12">
        <v>27</v>
      </c>
      <c r="AL12" s="12">
        <v>21773</v>
      </c>
      <c r="AM12" s="20">
        <f t="shared" si="4"/>
        <v>115</v>
      </c>
      <c r="AN12" s="20">
        <f t="shared" si="5"/>
        <v>129304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4</v>
      </c>
      <c r="BD12" s="8">
        <v>23525</v>
      </c>
      <c r="BE12" s="8">
        <v>0</v>
      </c>
      <c r="BF12" s="8">
        <v>0</v>
      </c>
      <c r="BG12" s="8">
        <v>12</v>
      </c>
      <c r="BH12" s="8">
        <v>14115</v>
      </c>
      <c r="BI12" s="7">
        <f t="shared" si="7"/>
        <v>16</v>
      </c>
      <c r="BJ12" s="7">
        <f t="shared" si="7"/>
        <v>37640</v>
      </c>
      <c r="BK12" s="7">
        <f t="shared" si="8"/>
        <v>131</v>
      </c>
      <c r="BL12" s="7">
        <f t="shared" si="8"/>
        <v>166944</v>
      </c>
    </row>
    <row r="13" spans="1:64" ht="20.25" x14ac:dyDescent="0.4">
      <c r="A13" s="14">
        <v>7</v>
      </c>
      <c r="B13" s="15" t="s">
        <v>49</v>
      </c>
      <c r="C13" s="8">
        <v>0</v>
      </c>
      <c r="D13" s="8">
        <v>0</v>
      </c>
      <c r="E13" s="8">
        <v>0</v>
      </c>
      <c r="F13" s="8">
        <v>0</v>
      </c>
      <c r="G13" s="19">
        <f t="shared" si="0"/>
        <v>0</v>
      </c>
      <c r="H13" s="19">
        <f t="shared" si="0"/>
        <v>0</v>
      </c>
      <c r="I13" s="8">
        <v>24</v>
      </c>
      <c r="J13" s="8">
        <v>6905</v>
      </c>
      <c r="K13" s="8">
        <v>0</v>
      </c>
      <c r="L13" s="8">
        <v>0</v>
      </c>
      <c r="M13" s="7">
        <f t="shared" si="1"/>
        <v>24</v>
      </c>
      <c r="N13" s="7">
        <f t="shared" si="1"/>
        <v>6905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0</v>
      </c>
      <c r="Z13" s="7">
        <f t="shared" si="3"/>
        <v>0</v>
      </c>
      <c r="AA13" s="12">
        <v>0</v>
      </c>
      <c r="AB13" s="12">
        <v>0</v>
      </c>
      <c r="AC13" s="12">
        <v>52</v>
      </c>
      <c r="AD13" s="12">
        <v>16104</v>
      </c>
      <c r="AE13" s="12">
        <v>78</v>
      </c>
      <c r="AF13" s="12">
        <v>37671</v>
      </c>
      <c r="AG13" s="12">
        <v>0</v>
      </c>
      <c r="AH13" s="12">
        <v>0</v>
      </c>
      <c r="AI13" s="12">
        <v>0</v>
      </c>
      <c r="AJ13" s="12">
        <v>0</v>
      </c>
      <c r="AK13" s="12">
        <v>58</v>
      </c>
      <c r="AL13" s="12">
        <v>28182</v>
      </c>
      <c r="AM13" s="20">
        <f t="shared" si="4"/>
        <v>212</v>
      </c>
      <c r="AN13" s="20">
        <f t="shared" si="5"/>
        <v>88862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6</v>
      </c>
      <c r="BD13" s="8">
        <v>35286</v>
      </c>
      <c r="BE13" s="8">
        <v>0</v>
      </c>
      <c r="BF13" s="8">
        <v>0</v>
      </c>
      <c r="BG13" s="8">
        <v>31</v>
      </c>
      <c r="BH13" s="8">
        <v>51274</v>
      </c>
      <c r="BI13" s="7">
        <f t="shared" si="7"/>
        <v>37</v>
      </c>
      <c r="BJ13" s="7">
        <f t="shared" si="7"/>
        <v>86560</v>
      </c>
      <c r="BK13" s="7">
        <f t="shared" si="8"/>
        <v>249</v>
      </c>
      <c r="BL13" s="7">
        <f t="shared" si="8"/>
        <v>175422</v>
      </c>
    </row>
    <row r="14" spans="1:64" ht="20.25" x14ac:dyDescent="0.4">
      <c r="A14" s="14">
        <v>8</v>
      </c>
      <c r="B14" s="15" t="s">
        <v>50</v>
      </c>
      <c r="C14" s="8">
        <v>721</v>
      </c>
      <c r="D14" s="8">
        <v>138477</v>
      </c>
      <c r="E14" s="8">
        <v>8</v>
      </c>
      <c r="F14" s="8">
        <v>5631</v>
      </c>
      <c r="G14" s="19">
        <f t="shared" si="0"/>
        <v>729</v>
      </c>
      <c r="H14" s="19">
        <f t="shared" si="0"/>
        <v>144108</v>
      </c>
      <c r="I14" s="8">
        <v>45</v>
      </c>
      <c r="J14" s="8">
        <v>22676</v>
      </c>
      <c r="K14" s="8">
        <v>35</v>
      </c>
      <c r="L14" s="8">
        <v>8121</v>
      </c>
      <c r="M14" s="7">
        <f t="shared" si="1"/>
        <v>809</v>
      </c>
      <c r="N14" s="7">
        <f t="shared" si="1"/>
        <v>174905</v>
      </c>
      <c r="O14" s="8">
        <v>0</v>
      </c>
      <c r="P14" s="8">
        <v>0</v>
      </c>
      <c r="Q14" s="8">
        <v>0</v>
      </c>
      <c r="R14" s="8">
        <v>0</v>
      </c>
      <c r="S14" s="8">
        <v>28</v>
      </c>
      <c r="T14" s="8">
        <v>61757</v>
      </c>
      <c r="U14" s="8">
        <v>0</v>
      </c>
      <c r="V14" s="8">
        <v>0</v>
      </c>
      <c r="W14" s="8">
        <v>33</v>
      </c>
      <c r="X14" s="8">
        <v>49404</v>
      </c>
      <c r="Y14" s="7">
        <f t="shared" si="2"/>
        <v>61</v>
      </c>
      <c r="Z14" s="7">
        <f t="shared" si="3"/>
        <v>111161</v>
      </c>
      <c r="AA14" s="12">
        <v>0</v>
      </c>
      <c r="AB14" s="12">
        <v>0</v>
      </c>
      <c r="AC14" s="12">
        <v>11</v>
      </c>
      <c r="AD14" s="12">
        <v>35139</v>
      </c>
      <c r="AE14" s="12">
        <v>59</v>
      </c>
      <c r="AF14" s="12">
        <v>56226</v>
      </c>
      <c r="AG14" s="12">
        <v>0</v>
      </c>
      <c r="AH14" s="12">
        <v>0</v>
      </c>
      <c r="AI14" s="12">
        <v>0</v>
      </c>
      <c r="AJ14" s="12">
        <v>0</v>
      </c>
      <c r="AK14" s="12">
        <v>111</v>
      </c>
      <c r="AL14" s="12">
        <v>84361</v>
      </c>
      <c r="AM14" s="20">
        <f t="shared" si="4"/>
        <v>1051</v>
      </c>
      <c r="AN14" s="20">
        <f t="shared" si="5"/>
        <v>461792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3</v>
      </c>
      <c r="BD14" s="8">
        <v>8633</v>
      </c>
      <c r="BE14" s="8">
        <v>0</v>
      </c>
      <c r="BF14" s="8">
        <v>0</v>
      </c>
      <c r="BG14" s="8">
        <v>119</v>
      </c>
      <c r="BH14" s="8">
        <v>93361</v>
      </c>
      <c r="BI14" s="7">
        <f t="shared" si="7"/>
        <v>122</v>
      </c>
      <c r="BJ14" s="7">
        <f t="shared" si="7"/>
        <v>101994</v>
      </c>
      <c r="BK14" s="7">
        <f t="shared" si="8"/>
        <v>1173</v>
      </c>
      <c r="BL14" s="7">
        <f t="shared" si="8"/>
        <v>563786</v>
      </c>
    </row>
    <row r="15" spans="1:64" ht="20.25" x14ac:dyDescent="0.4">
      <c r="A15" s="14">
        <v>9</v>
      </c>
      <c r="B15" s="15" t="s">
        <v>51</v>
      </c>
      <c r="C15" s="8">
        <v>6133</v>
      </c>
      <c r="D15" s="8">
        <v>879833</v>
      </c>
      <c r="E15" s="8">
        <v>43</v>
      </c>
      <c r="F15" s="8">
        <v>8930</v>
      </c>
      <c r="G15" s="19">
        <f t="shared" si="0"/>
        <v>6176</v>
      </c>
      <c r="H15" s="19">
        <f t="shared" si="0"/>
        <v>888763</v>
      </c>
      <c r="I15" s="8">
        <v>185</v>
      </c>
      <c r="J15" s="8">
        <v>96248</v>
      </c>
      <c r="K15" s="8">
        <v>161</v>
      </c>
      <c r="L15" s="8">
        <v>45935</v>
      </c>
      <c r="M15" s="7">
        <f t="shared" si="1"/>
        <v>6522</v>
      </c>
      <c r="N15" s="7">
        <f t="shared" si="1"/>
        <v>1030946</v>
      </c>
      <c r="O15" s="8">
        <v>0</v>
      </c>
      <c r="P15" s="8">
        <v>0</v>
      </c>
      <c r="Q15" s="8">
        <v>0</v>
      </c>
      <c r="R15" s="8">
        <v>0</v>
      </c>
      <c r="S15" s="8">
        <v>34</v>
      </c>
      <c r="T15" s="8">
        <v>29590</v>
      </c>
      <c r="U15" s="8">
        <v>0</v>
      </c>
      <c r="V15" s="8">
        <v>0</v>
      </c>
      <c r="W15" s="8">
        <v>730</v>
      </c>
      <c r="X15" s="8">
        <v>125310</v>
      </c>
      <c r="Y15" s="7">
        <f t="shared" si="2"/>
        <v>764</v>
      </c>
      <c r="Z15" s="7">
        <f t="shared" si="3"/>
        <v>154900</v>
      </c>
      <c r="AA15" s="12">
        <v>0</v>
      </c>
      <c r="AB15" s="12">
        <v>0</v>
      </c>
      <c r="AC15" s="12">
        <v>59</v>
      </c>
      <c r="AD15" s="12">
        <v>29541</v>
      </c>
      <c r="AE15" s="12">
        <v>88</v>
      </c>
      <c r="AF15" s="12">
        <v>198342</v>
      </c>
      <c r="AG15" s="12">
        <v>0</v>
      </c>
      <c r="AH15" s="12">
        <v>0</v>
      </c>
      <c r="AI15" s="12">
        <v>0</v>
      </c>
      <c r="AJ15" s="12">
        <v>0</v>
      </c>
      <c r="AK15" s="12">
        <v>1066</v>
      </c>
      <c r="AL15" s="12">
        <v>228417</v>
      </c>
      <c r="AM15" s="20">
        <f t="shared" si="4"/>
        <v>8499</v>
      </c>
      <c r="AN15" s="20">
        <f t="shared" si="5"/>
        <v>1642146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817</v>
      </c>
      <c r="BH15" s="8">
        <v>24730</v>
      </c>
      <c r="BI15" s="7">
        <f t="shared" si="7"/>
        <v>817</v>
      </c>
      <c r="BJ15" s="7">
        <f t="shared" si="7"/>
        <v>24730</v>
      </c>
      <c r="BK15" s="7">
        <f t="shared" si="8"/>
        <v>9316</v>
      </c>
      <c r="BL15" s="7">
        <f t="shared" si="8"/>
        <v>1666876</v>
      </c>
    </row>
    <row r="16" spans="1:64" ht="20.25" x14ac:dyDescent="0.4">
      <c r="A16" s="14">
        <v>10</v>
      </c>
      <c r="B16" s="15" t="s">
        <v>52</v>
      </c>
      <c r="C16" s="8">
        <v>172</v>
      </c>
      <c r="D16" s="8">
        <v>47068</v>
      </c>
      <c r="E16" s="8">
        <v>39</v>
      </c>
      <c r="F16" s="8">
        <v>8057</v>
      </c>
      <c r="G16" s="19">
        <f t="shared" si="0"/>
        <v>211</v>
      </c>
      <c r="H16" s="19">
        <f t="shared" si="0"/>
        <v>55125</v>
      </c>
      <c r="I16" s="8">
        <v>153</v>
      </c>
      <c r="J16" s="8">
        <v>19466</v>
      </c>
      <c r="K16" s="8">
        <v>13</v>
      </c>
      <c r="L16" s="8">
        <v>27204</v>
      </c>
      <c r="M16" s="7">
        <f t="shared" si="1"/>
        <v>377</v>
      </c>
      <c r="N16" s="7">
        <f t="shared" si="1"/>
        <v>101795</v>
      </c>
      <c r="O16" s="8">
        <v>0</v>
      </c>
      <c r="P16" s="8">
        <v>0</v>
      </c>
      <c r="Q16" s="8">
        <v>0</v>
      </c>
      <c r="R16" s="8">
        <v>0</v>
      </c>
      <c r="S16" s="8">
        <v>41</v>
      </c>
      <c r="T16" s="8">
        <v>63030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41</v>
      </c>
      <c r="Z16" s="7">
        <f t="shared" si="3"/>
        <v>63030</v>
      </c>
      <c r="AA16" s="12">
        <v>0</v>
      </c>
      <c r="AB16" s="12">
        <v>0</v>
      </c>
      <c r="AC16" s="12">
        <v>10</v>
      </c>
      <c r="AD16" s="12">
        <v>11197</v>
      </c>
      <c r="AE16" s="12">
        <v>44</v>
      </c>
      <c r="AF16" s="12">
        <v>61048</v>
      </c>
      <c r="AG16" s="12">
        <v>0</v>
      </c>
      <c r="AH16" s="12">
        <v>0</v>
      </c>
      <c r="AI16" s="12">
        <v>0</v>
      </c>
      <c r="AJ16" s="12">
        <v>0</v>
      </c>
      <c r="AK16" s="12">
        <v>73</v>
      </c>
      <c r="AL16" s="12">
        <v>52392</v>
      </c>
      <c r="AM16" s="20">
        <f t="shared" si="4"/>
        <v>545</v>
      </c>
      <c r="AN16" s="20">
        <f t="shared" si="5"/>
        <v>289462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12</v>
      </c>
      <c r="BD16" s="8">
        <v>8475</v>
      </c>
      <c r="BE16" s="8">
        <v>0</v>
      </c>
      <c r="BF16" s="8">
        <v>0</v>
      </c>
      <c r="BG16" s="8">
        <v>15</v>
      </c>
      <c r="BH16" s="8">
        <v>4417</v>
      </c>
      <c r="BI16" s="7">
        <f t="shared" si="7"/>
        <v>27</v>
      </c>
      <c r="BJ16" s="7">
        <f t="shared" si="7"/>
        <v>12892</v>
      </c>
      <c r="BK16" s="7">
        <f t="shared" si="8"/>
        <v>572</v>
      </c>
      <c r="BL16" s="7">
        <f t="shared" si="8"/>
        <v>302354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71</v>
      </c>
      <c r="D18" s="8">
        <v>5061</v>
      </c>
      <c r="E18" s="8">
        <v>0</v>
      </c>
      <c r="F18" s="8">
        <v>0</v>
      </c>
      <c r="G18" s="19">
        <f t="shared" si="0"/>
        <v>71</v>
      </c>
      <c r="H18" s="19">
        <f t="shared" si="0"/>
        <v>5061</v>
      </c>
      <c r="I18" s="8">
        <v>34</v>
      </c>
      <c r="J18" s="8">
        <v>10058</v>
      </c>
      <c r="K18" s="8">
        <v>20</v>
      </c>
      <c r="L18" s="8">
        <v>8080</v>
      </c>
      <c r="M18" s="7">
        <f t="shared" si="1"/>
        <v>125</v>
      </c>
      <c r="N18" s="7">
        <f t="shared" si="1"/>
        <v>23199</v>
      </c>
      <c r="O18" s="8">
        <v>0</v>
      </c>
      <c r="P18" s="8">
        <v>0</v>
      </c>
      <c r="Q18" s="8">
        <v>0</v>
      </c>
      <c r="R18" s="8">
        <v>0</v>
      </c>
      <c r="S18" s="8">
        <v>32</v>
      </c>
      <c r="T18" s="8">
        <v>130322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32</v>
      </c>
      <c r="Z18" s="7">
        <f t="shared" si="3"/>
        <v>130322</v>
      </c>
      <c r="AA18" s="12">
        <v>0</v>
      </c>
      <c r="AB18" s="12">
        <v>0</v>
      </c>
      <c r="AC18" s="12">
        <v>51</v>
      </c>
      <c r="AD18" s="12">
        <v>22033</v>
      </c>
      <c r="AE18" s="12">
        <v>21</v>
      </c>
      <c r="AF18" s="12">
        <v>24906</v>
      </c>
      <c r="AG18" s="12">
        <v>0</v>
      </c>
      <c r="AH18" s="12">
        <v>0</v>
      </c>
      <c r="AI18" s="12">
        <v>0</v>
      </c>
      <c r="AJ18" s="12">
        <v>0</v>
      </c>
      <c r="AK18" s="12">
        <v>297</v>
      </c>
      <c r="AL18" s="12">
        <v>128335</v>
      </c>
      <c r="AM18" s="20">
        <f t="shared" si="4"/>
        <v>526</v>
      </c>
      <c r="AN18" s="20">
        <f t="shared" si="5"/>
        <v>328795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56</v>
      </c>
      <c r="BH18" s="8">
        <v>15475</v>
      </c>
      <c r="BI18" s="7">
        <f t="shared" si="7"/>
        <v>56</v>
      </c>
      <c r="BJ18" s="7">
        <f t="shared" si="7"/>
        <v>15475</v>
      </c>
      <c r="BK18" s="7">
        <f t="shared" si="8"/>
        <v>582</v>
      </c>
      <c r="BL18" s="7">
        <f t="shared" si="8"/>
        <v>344270</v>
      </c>
    </row>
    <row r="19" spans="1:64" ht="20.25" x14ac:dyDescent="0.4">
      <c r="A19" s="14">
        <v>13</v>
      </c>
      <c r="B19" s="15" t="s">
        <v>55</v>
      </c>
      <c r="C19" s="8">
        <v>235</v>
      </c>
      <c r="D19" s="8">
        <v>58889</v>
      </c>
      <c r="E19" s="8">
        <v>0</v>
      </c>
      <c r="F19" s="8">
        <v>0</v>
      </c>
      <c r="G19" s="19">
        <f t="shared" si="0"/>
        <v>235</v>
      </c>
      <c r="H19" s="19">
        <f t="shared" si="0"/>
        <v>58889</v>
      </c>
      <c r="I19" s="8">
        <v>0</v>
      </c>
      <c r="J19" s="8">
        <v>0</v>
      </c>
      <c r="K19" s="8">
        <v>71</v>
      </c>
      <c r="L19" s="8">
        <v>58591</v>
      </c>
      <c r="M19" s="7">
        <f t="shared" si="1"/>
        <v>306</v>
      </c>
      <c r="N19" s="7">
        <f t="shared" si="1"/>
        <v>117480</v>
      </c>
      <c r="O19" s="8">
        <v>0</v>
      </c>
      <c r="P19" s="8">
        <v>0</v>
      </c>
      <c r="Q19" s="8">
        <v>0</v>
      </c>
      <c r="R19" s="8">
        <v>0</v>
      </c>
      <c r="S19" s="8">
        <v>13</v>
      </c>
      <c r="T19" s="8">
        <v>21547</v>
      </c>
      <c r="U19" s="8">
        <v>0</v>
      </c>
      <c r="V19" s="8">
        <v>0</v>
      </c>
      <c r="W19" s="8">
        <v>4</v>
      </c>
      <c r="X19" s="8">
        <v>6080</v>
      </c>
      <c r="Y19" s="7">
        <f t="shared" si="2"/>
        <v>17</v>
      </c>
      <c r="Z19" s="7">
        <f t="shared" si="3"/>
        <v>27627</v>
      </c>
      <c r="AA19" s="12">
        <v>0</v>
      </c>
      <c r="AB19" s="12">
        <v>0</v>
      </c>
      <c r="AC19" s="12">
        <v>13</v>
      </c>
      <c r="AD19" s="12">
        <v>16018</v>
      </c>
      <c r="AE19" s="12">
        <v>18</v>
      </c>
      <c r="AF19" s="12">
        <v>69661</v>
      </c>
      <c r="AG19" s="12">
        <v>0</v>
      </c>
      <c r="AH19" s="12">
        <v>0</v>
      </c>
      <c r="AI19" s="12">
        <v>0</v>
      </c>
      <c r="AJ19" s="12">
        <v>0</v>
      </c>
      <c r="AK19" s="12">
        <v>22</v>
      </c>
      <c r="AL19" s="12">
        <v>56844</v>
      </c>
      <c r="AM19" s="20">
        <f t="shared" si="4"/>
        <v>376</v>
      </c>
      <c r="AN19" s="20">
        <f t="shared" si="5"/>
        <v>287630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12</v>
      </c>
      <c r="BD19" s="8">
        <v>54567</v>
      </c>
      <c r="BE19" s="8">
        <v>0</v>
      </c>
      <c r="BF19" s="8">
        <v>0</v>
      </c>
      <c r="BG19" s="8">
        <v>4</v>
      </c>
      <c r="BH19" s="8">
        <v>5313</v>
      </c>
      <c r="BI19" s="7">
        <f t="shared" si="7"/>
        <v>16</v>
      </c>
      <c r="BJ19" s="7">
        <f t="shared" si="7"/>
        <v>59880</v>
      </c>
      <c r="BK19" s="7">
        <f t="shared" si="8"/>
        <v>392</v>
      </c>
      <c r="BL19" s="7">
        <f t="shared" si="8"/>
        <v>347510</v>
      </c>
    </row>
    <row r="20" spans="1:64" ht="20.25" x14ac:dyDescent="0.4">
      <c r="A20" s="14">
        <v>14</v>
      </c>
      <c r="B20" s="15" t="s">
        <v>56</v>
      </c>
      <c r="C20" s="8">
        <v>11316</v>
      </c>
      <c r="D20" s="8">
        <v>1645655</v>
      </c>
      <c r="E20" s="8">
        <v>313</v>
      </c>
      <c r="F20" s="8">
        <v>83959</v>
      </c>
      <c r="G20" s="19">
        <f t="shared" si="0"/>
        <v>11629</v>
      </c>
      <c r="H20" s="19">
        <f t="shared" si="0"/>
        <v>1729614</v>
      </c>
      <c r="I20" s="8">
        <v>882</v>
      </c>
      <c r="J20" s="8">
        <v>220529</v>
      </c>
      <c r="K20" s="8">
        <v>525</v>
      </c>
      <c r="L20" s="8">
        <v>137254</v>
      </c>
      <c r="M20" s="7">
        <f t="shared" si="1"/>
        <v>13036</v>
      </c>
      <c r="N20" s="7">
        <f t="shared" si="1"/>
        <v>2087397</v>
      </c>
      <c r="O20" s="8">
        <v>69</v>
      </c>
      <c r="P20" s="8">
        <v>30448</v>
      </c>
      <c r="Q20" s="8">
        <v>0</v>
      </c>
      <c r="R20" s="8">
        <v>0</v>
      </c>
      <c r="S20" s="8">
        <v>130</v>
      </c>
      <c r="T20" s="8">
        <v>99826</v>
      </c>
      <c r="U20" s="8">
        <v>37</v>
      </c>
      <c r="V20" s="8">
        <v>2110</v>
      </c>
      <c r="W20" s="8">
        <v>344</v>
      </c>
      <c r="X20" s="8">
        <v>84055</v>
      </c>
      <c r="Y20" s="7">
        <f t="shared" si="2"/>
        <v>580</v>
      </c>
      <c r="Z20" s="7">
        <f t="shared" si="3"/>
        <v>216439</v>
      </c>
      <c r="AA20" s="12">
        <v>0</v>
      </c>
      <c r="AB20" s="12">
        <v>0</v>
      </c>
      <c r="AC20" s="12">
        <v>185</v>
      </c>
      <c r="AD20" s="12">
        <v>78311</v>
      </c>
      <c r="AE20" s="12">
        <v>336</v>
      </c>
      <c r="AF20" s="12">
        <v>343660</v>
      </c>
      <c r="AG20" s="12">
        <v>0</v>
      </c>
      <c r="AH20" s="12">
        <v>0</v>
      </c>
      <c r="AI20" s="12">
        <v>0</v>
      </c>
      <c r="AJ20" s="12">
        <v>0</v>
      </c>
      <c r="AK20" s="12">
        <v>1545</v>
      </c>
      <c r="AL20" s="12">
        <v>510391</v>
      </c>
      <c r="AM20" s="20">
        <f t="shared" si="4"/>
        <v>15682</v>
      </c>
      <c r="AN20" s="20">
        <f t="shared" si="5"/>
        <v>3236198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56</v>
      </c>
      <c r="BD20" s="8">
        <v>116294</v>
      </c>
      <c r="BE20" s="8">
        <v>0</v>
      </c>
      <c r="BF20" s="8">
        <v>0</v>
      </c>
      <c r="BG20" s="8">
        <v>1924</v>
      </c>
      <c r="BH20" s="8">
        <v>362180</v>
      </c>
      <c r="BI20" s="7">
        <f t="shared" si="7"/>
        <v>1980</v>
      </c>
      <c r="BJ20" s="7">
        <f t="shared" si="7"/>
        <v>478474</v>
      </c>
      <c r="BK20" s="7">
        <f t="shared" si="8"/>
        <v>17662</v>
      </c>
      <c r="BL20" s="7">
        <f t="shared" si="8"/>
        <v>3714672</v>
      </c>
    </row>
    <row r="21" spans="1:64" ht="20.25" x14ac:dyDescent="0.4">
      <c r="A21" s="14">
        <v>15</v>
      </c>
      <c r="B21" s="15" t="s">
        <v>57</v>
      </c>
      <c r="C21" s="8">
        <v>399</v>
      </c>
      <c r="D21" s="8">
        <v>39651</v>
      </c>
      <c r="E21" s="8">
        <v>48</v>
      </c>
      <c r="F21" s="8">
        <v>34967</v>
      </c>
      <c r="G21" s="19">
        <f t="shared" si="0"/>
        <v>447</v>
      </c>
      <c r="H21" s="19">
        <f t="shared" si="0"/>
        <v>74618</v>
      </c>
      <c r="I21" s="8">
        <v>96</v>
      </c>
      <c r="J21" s="8">
        <v>45704</v>
      </c>
      <c r="K21" s="8">
        <v>109</v>
      </c>
      <c r="L21" s="8">
        <v>27903</v>
      </c>
      <c r="M21" s="7">
        <f t="shared" si="1"/>
        <v>652</v>
      </c>
      <c r="N21" s="7">
        <f t="shared" si="1"/>
        <v>148225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18</v>
      </c>
      <c r="X21" s="8">
        <v>21551</v>
      </c>
      <c r="Y21" s="7">
        <f t="shared" si="2"/>
        <v>18</v>
      </c>
      <c r="Z21" s="7">
        <f t="shared" si="3"/>
        <v>21551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142</v>
      </c>
      <c r="AL21" s="12">
        <v>1077237</v>
      </c>
      <c r="AM21" s="20">
        <f t="shared" si="4"/>
        <v>812</v>
      </c>
      <c r="AN21" s="20">
        <f t="shared" si="5"/>
        <v>1247013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8</v>
      </c>
      <c r="BH21" s="8">
        <v>949</v>
      </c>
      <c r="BI21" s="7">
        <f t="shared" si="7"/>
        <v>8</v>
      </c>
      <c r="BJ21" s="7">
        <f t="shared" si="7"/>
        <v>949</v>
      </c>
      <c r="BK21" s="7">
        <f t="shared" si="8"/>
        <v>820</v>
      </c>
      <c r="BL21" s="7">
        <f t="shared" si="8"/>
        <v>1247962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186</v>
      </c>
      <c r="D23" s="8">
        <v>40109</v>
      </c>
      <c r="E23" s="8">
        <v>0</v>
      </c>
      <c r="F23" s="8">
        <v>0</v>
      </c>
      <c r="G23" s="19">
        <f t="shared" si="0"/>
        <v>186</v>
      </c>
      <c r="H23" s="19">
        <f t="shared" si="0"/>
        <v>40109</v>
      </c>
      <c r="I23" s="8">
        <v>13</v>
      </c>
      <c r="J23" s="8">
        <v>7670</v>
      </c>
      <c r="K23" s="8">
        <v>0</v>
      </c>
      <c r="L23" s="8">
        <v>0</v>
      </c>
      <c r="M23" s="7">
        <f t="shared" si="1"/>
        <v>199</v>
      </c>
      <c r="N23" s="7">
        <f t="shared" si="1"/>
        <v>47779</v>
      </c>
      <c r="O23" s="8">
        <v>0</v>
      </c>
      <c r="P23" s="8">
        <v>0</v>
      </c>
      <c r="Q23" s="8">
        <v>0</v>
      </c>
      <c r="R23" s="8">
        <v>0</v>
      </c>
      <c r="S23" s="8">
        <v>14</v>
      </c>
      <c r="T23" s="8">
        <v>50509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14</v>
      </c>
      <c r="Z23" s="7">
        <f t="shared" si="3"/>
        <v>50509</v>
      </c>
      <c r="AA23" s="12">
        <v>0</v>
      </c>
      <c r="AB23" s="12">
        <v>0</v>
      </c>
      <c r="AC23" s="12">
        <v>3</v>
      </c>
      <c r="AD23" s="12">
        <v>6454</v>
      </c>
      <c r="AE23" s="12">
        <v>39</v>
      </c>
      <c r="AF23" s="12">
        <v>113012</v>
      </c>
      <c r="AG23" s="12">
        <v>0</v>
      </c>
      <c r="AH23" s="12">
        <v>0</v>
      </c>
      <c r="AI23" s="12">
        <v>0</v>
      </c>
      <c r="AJ23" s="12">
        <v>0</v>
      </c>
      <c r="AK23" s="12">
        <v>164</v>
      </c>
      <c r="AL23" s="12">
        <v>203616</v>
      </c>
      <c r="AM23" s="20">
        <f t="shared" si="4"/>
        <v>419</v>
      </c>
      <c r="AN23" s="20">
        <f t="shared" si="5"/>
        <v>421370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153</v>
      </c>
      <c r="BH23" s="8">
        <v>46934</v>
      </c>
      <c r="BI23" s="7">
        <f t="shared" si="7"/>
        <v>153</v>
      </c>
      <c r="BJ23" s="7">
        <f t="shared" si="7"/>
        <v>46934</v>
      </c>
      <c r="BK23" s="7">
        <f t="shared" si="8"/>
        <v>572</v>
      </c>
      <c r="BL23" s="7">
        <f t="shared" si="8"/>
        <v>468304</v>
      </c>
    </row>
    <row r="24" spans="1:64" ht="20.25" x14ac:dyDescent="0.4">
      <c r="A24" s="14">
        <v>18</v>
      </c>
      <c r="B24" s="15" t="s">
        <v>60</v>
      </c>
      <c r="C24" s="8">
        <v>1912</v>
      </c>
      <c r="D24" s="8">
        <v>276390</v>
      </c>
      <c r="E24" s="8">
        <v>0</v>
      </c>
      <c r="F24" s="8">
        <v>0</v>
      </c>
      <c r="G24" s="19">
        <f t="shared" si="0"/>
        <v>1912</v>
      </c>
      <c r="H24" s="19">
        <f t="shared" si="0"/>
        <v>276390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1912</v>
      </c>
      <c r="N24" s="7">
        <f t="shared" si="1"/>
        <v>276390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61</v>
      </c>
      <c r="AF24" s="12">
        <v>142352</v>
      </c>
      <c r="AG24" s="12">
        <v>0</v>
      </c>
      <c r="AH24" s="12">
        <v>0</v>
      </c>
      <c r="AI24" s="12">
        <v>0</v>
      </c>
      <c r="AJ24" s="12">
        <v>0</v>
      </c>
      <c r="AK24" s="12">
        <v>147</v>
      </c>
      <c r="AL24" s="12">
        <v>101928</v>
      </c>
      <c r="AM24" s="20">
        <f t="shared" si="4"/>
        <v>2120</v>
      </c>
      <c r="AN24" s="20">
        <f t="shared" si="5"/>
        <v>520670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20</v>
      </c>
      <c r="BD24" s="8">
        <v>131107</v>
      </c>
      <c r="BE24" s="8">
        <v>0</v>
      </c>
      <c r="BF24" s="8">
        <v>0</v>
      </c>
      <c r="BG24" s="8">
        <v>20</v>
      </c>
      <c r="BH24" s="8">
        <v>21177</v>
      </c>
      <c r="BI24" s="7">
        <f t="shared" si="7"/>
        <v>40</v>
      </c>
      <c r="BJ24" s="7">
        <f t="shared" si="7"/>
        <v>152284</v>
      </c>
      <c r="BK24" s="7">
        <f t="shared" si="8"/>
        <v>2160</v>
      </c>
      <c r="BL24" s="7">
        <f t="shared" si="8"/>
        <v>672954</v>
      </c>
    </row>
    <row r="25" spans="1:64" ht="20.25" x14ac:dyDescent="0.4">
      <c r="A25" s="14">
        <v>19</v>
      </c>
      <c r="B25" s="15" t="s">
        <v>61</v>
      </c>
      <c r="C25" s="8">
        <v>447</v>
      </c>
      <c r="D25" s="8">
        <v>123663</v>
      </c>
      <c r="E25" s="8">
        <v>35</v>
      </c>
      <c r="F25" s="8">
        <v>8100</v>
      </c>
      <c r="G25" s="19">
        <f t="shared" si="0"/>
        <v>482</v>
      </c>
      <c r="H25" s="19">
        <f t="shared" si="0"/>
        <v>131763</v>
      </c>
      <c r="I25" s="8">
        <v>11</v>
      </c>
      <c r="J25" s="8">
        <v>1907</v>
      </c>
      <c r="K25" s="8">
        <v>0</v>
      </c>
      <c r="L25" s="8">
        <v>0</v>
      </c>
      <c r="M25" s="7">
        <f t="shared" si="1"/>
        <v>493</v>
      </c>
      <c r="N25" s="7">
        <f t="shared" si="1"/>
        <v>133670</v>
      </c>
      <c r="O25" s="8">
        <v>0</v>
      </c>
      <c r="P25" s="8">
        <v>0</v>
      </c>
      <c r="Q25" s="8">
        <v>58</v>
      </c>
      <c r="R25" s="8">
        <v>36352</v>
      </c>
      <c r="S25" s="8">
        <v>0</v>
      </c>
      <c r="T25" s="8">
        <v>0</v>
      </c>
      <c r="U25" s="8">
        <v>0</v>
      </c>
      <c r="V25" s="8">
        <v>0</v>
      </c>
      <c r="W25" s="8">
        <v>9</v>
      </c>
      <c r="X25" s="8">
        <v>8741</v>
      </c>
      <c r="Y25" s="7">
        <f t="shared" si="2"/>
        <v>67</v>
      </c>
      <c r="Z25" s="7">
        <f t="shared" si="3"/>
        <v>45093</v>
      </c>
      <c r="AA25" s="12">
        <v>0</v>
      </c>
      <c r="AB25" s="12">
        <v>0</v>
      </c>
      <c r="AC25" s="12">
        <v>0</v>
      </c>
      <c r="AD25" s="12">
        <v>0</v>
      </c>
      <c r="AE25" s="12">
        <v>55</v>
      </c>
      <c r="AF25" s="12">
        <v>41251</v>
      </c>
      <c r="AG25" s="12">
        <v>0</v>
      </c>
      <c r="AH25" s="12">
        <v>0</v>
      </c>
      <c r="AI25" s="12">
        <v>0</v>
      </c>
      <c r="AJ25" s="12">
        <v>0</v>
      </c>
      <c r="AK25" s="12">
        <v>67</v>
      </c>
      <c r="AL25" s="12">
        <v>49404</v>
      </c>
      <c r="AM25" s="20">
        <f t="shared" si="4"/>
        <v>682</v>
      </c>
      <c r="AN25" s="20">
        <f t="shared" si="5"/>
        <v>269418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67</v>
      </c>
      <c r="BH25" s="8">
        <v>30102</v>
      </c>
      <c r="BI25" s="7">
        <f t="shared" si="7"/>
        <v>67</v>
      </c>
      <c r="BJ25" s="7">
        <f t="shared" si="7"/>
        <v>30102</v>
      </c>
      <c r="BK25" s="7">
        <f t="shared" si="8"/>
        <v>749</v>
      </c>
      <c r="BL25" s="7">
        <f t="shared" si="8"/>
        <v>299520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2</v>
      </c>
      <c r="F27" s="8">
        <v>3069</v>
      </c>
      <c r="G27" s="19">
        <f t="shared" si="0"/>
        <v>2</v>
      </c>
      <c r="H27" s="19">
        <f t="shared" si="0"/>
        <v>3069</v>
      </c>
      <c r="I27" s="8">
        <v>2</v>
      </c>
      <c r="J27" s="8">
        <v>1279</v>
      </c>
      <c r="K27" s="8">
        <v>0</v>
      </c>
      <c r="L27" s="8">
        <v>0</v>
      </c>
      <c r="M27" s="7">
        <f t="shared" si="1"/>
        <v>4</v>
      </c>
      <c r="N27" s="7">
        <f t="shared" si="1"/>
        <v>4348</v>
      </c>
      <c r="O27" s="8">
        <v>0</v>
      </c>
      <c r="P27" s="8">
        <v>0</v>
      </c>
      <c r="Q27" s="8">
        <v>0</v>
      </c>
      <c r="R27" s="8">
        <v>0</v>
      </c>
      <c r="S27" s="8">
        <v>2</v>
      </c>
      <c r="T27" s="8">
        <v>5389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2</v>
      </c>
      <c r="Z27" s="7">
        <f t="shared" si="3"/>
        <v>5389</v>
      </c>
      <c r="AA27" s="12">
        <v>0</v>
      </c>
      <c r="AB27" s="12">
        <v>0</v>
      </c>
      <c r="AC27" s="12">
        <v>2</v>
      </c>
      <c r="AD27" s="12">
        <v>3069</v>
      </c>
      <c r="AE27" s="12">
        <v>18</v>
      </c>
      <c r="AF27" s="12">
        <v>38310</v>
      </c>
      <c r="AG27" s="12">
        <v>0</v>
      </c>
      <c r="AH27" s="12">
        <v>0</v>
      </c>
      <c r="AI27" s="12">
        <v>0</v>
      </c>
      <c r="AJ27" s="12">
        <v>0</v>
      </c>
      <c r="AK27" s="12">
        <v>34</v>
      </c>
      <c r="AL27" s="12">
        <v>72796</v>
      </c>
      <c r="AM27" s="20">
        <f t="shared" si="4"/>
        <v>60</v>
      </c>
      <c r="AN27" s="20">
        <f t="shared" si="5"/>
        <v>123912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2</v>
      </c>
      <c r="BD27" s="8">
        <v>11765</v>
      </c>
      <c r="BE27" s="8">
        <v>0</v>
      </c>
      <c r="BF27" s="8">
        <v>0</v>
      </c>
      <c r="BG27" s="8">
        <v>13</v>
      </c>
      <c r="BH27" s="8">
        <v>27051</v>
      </c>
      <c r="BI27" s="7">
        <f t="shared" si="7"/>
        <v>15</v>
      </c>
      <c r="BJ27" s="7">
        <f t="shared" si="7"/>
        <v>38816</v>
      </c>
      <c r="BK27" s="7">
        <f t="shared" si="8"/>
        <v>75</v>
      </c>
      <c r="BL27" s="7">
        <f t="shared" si="8"/>
        <v>162728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2.5" customHeight="1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177</v>
      </c>
      <c r="D33" s="8">
        <v>47773</v>
      </c>
      <c r="E33" s="8">
        <v>44</v>
      </c>
      <c r="F33" s="8">
        <v>11106</v>
      </c>
      <c r="G33" s="19">
        <f t="shared" si="0"/>
        <v>221</v>
      </c>
      <c r="H33" s="19">
        <f t="shared" si="0"/>
        <v>58879</v>
      </c>
      <c r="I33" s="8">
        <v>0</v>
      </c>
      <c r="J33" s="8">
        <v>0</v>
      </c>
      <c r="K33" s="8">
        <v>49</v>
      </c>
      <c r="L33" s="8">
        <v>24415</v>
      </c>
      <c r="M33" s="7">
        <f t="shared" si="1"/>
        <v>270</v>
      </c>
      <c r="N33" s="7">
        <f t="shared" si="1"/>
        <v>83294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155</v>
      </c>
      <c r="X33" s="8">
        <v>52002</v>
      </c>
      <c r="Y33" s="7">
        <f t="shared" si="2"/>
        <v>155</v>
      </c>
      <c r="Z33" s="7">
        <f t="shared" si="3"/>
        <v>52002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444</v>
      </c>
      <c r="AL33" s="12">
        <v>159594</v>
      </c>
      <c r="AM33" s="20">
        <f t="shared" si="4"/>
        <v>869</v>
      </c>
      <c r="AN33" s="20">
        <f t="shared" si="5"/>
        <v>294890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0</v>
      </c>
      <c r="BJ33" s="7">
        <f t="shared" si="7"/>
        <v>0</v>
      </c>
      <c r="BK33" s="7">
        <f t="shared" si="8"/>
        <v>869</v>
      </c>
      <c r="BL33" s="7">
        <f t="shared" si="8"/>
        <v>294890</v>
      </c>
    </row>
    <row r="34" spans="1:64" ht="20.25" x14ac:dyDescent="0.4">
      <c r="A34" s="14">
        <v>28</v>
      </c>
      <c r="B34" s="15" t="s">
        <v>70</v>
      </c>
      <c r="C34" s="8">
        <v>44</v>
      </c>
      <c r="D34" s="8">
        <v>49798</v>
      </c>
      <c r="E34" s="8">
        <v>0</v>
      </c>
      <c r="F34" s="8">
        <v>0</v>
      </c>
      <c r="G34" s="19">
        <f t="shared" si="0"/>
        <v>44</v>
      </c>
      <c r="H34" s="19">
        <f t="shared" si="0"/>
        <v>49798</v>
      </c>
      <c r="I34" s="8">
        <v>133</v>
      </c>
      <c r="J34" s="8">
        <v>26964</v>
      </c>
      <c r="K34" s="8">
        <v>22</v>
      </c>
      <c r="L34" s="8">
        <v>114897</v>
      </c>
      <c r="M34" s="7">
        <f t="shared" si="1"/>
        <v>199</v>
      </c>
      <c r="N34" s="7">
        <f t="shared" si="1"/>
        <v>191659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199</v>
      </c>
      <c r="AN34" s="20">
        <f t="shared" si="5"/>
        <v>191659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199</v>
      </c>
      <c r="BL34" s="7">
        <f t="shared" si="8"/>
        <v>191659</v>
      </c>
    </row>
    <row r="35" spans="1:64" ht="20.25" x14ac:dyDescent="0.4">
      <c r="A35" s="14">
        <v>29</v>
      </c>
      <c r="B35" s="15" t="s">
        <v>71</v>
      </c>
      <c r="C35" s="8">
        <v>222</v>
      </c>
      <c r="D35" s="8">
        <v>49283</v>
      </c>
      <c r="E35" s="8">
        <v>4</v>
      </c>
      <c r="F35" s="8">
        <v>4188</v>
      </c>
      <c r="G35" s="19">
        <f t="shared" si="0"/>
        <v>226</v>
      </c>
      <c r="H35" s="19">
        <f t="shared" si="0"/>
        <v>53471</v>
      </c>
      <c r="I35" s="8">
        <v>21</v>
      </c>
      <c r="J35" s="8">
        <v>104247</v>
      </c>
      <c r="K35" s="8">
        <v>4</v>
      </c>
      <c r="L35" s="8">
        <v>4552</v>
      </c>
      <c r="M35" s="7">
        <f t="shared" si="1"/>
        <v>251</v>
      </c>
      <c r="N35" s="7">
        <f t="shared" si="1"/>
        <v>162270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22</v>
      </c>
      <c r="X35" s="8">
        <v>8359</v>
      </c>
      <c r="Y35" s="7">
        <f t="shared" si="2"/>
        <v>22</v>
      </c>
      <c r="Z35" s="7">
        <f t="shared" si="3"/>
        <v>8359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111</v>
      </c>
      <c r="AL35" s="12">
        <v>28604</v>
      </c>
      <c r="AM35" s="20">
        <f t="shared" si="4"/>
        <v>384</v>
      </c>
      <c r="AN35" s="20">
        <f t="shared" si="5"/>
        <v>199233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127</v>
      </c>
      <c r="BH35" s="8">
        <v>29404</v>
      </c>
      <c r="BI35" s="7">
        <f t="shared" si="7"/>
        <v>127</v>
      </c>
      <c r="BJ35" s="7">
        <f t="shared" si="7"/>
        <v>29404</v>
      </c>
      <c r="BK35" s="7">
        <f t="shared" si="8"/>
        <v>511</v>
      </c>
      <c r="BL35" s="7">
        <f t="shared" si="8"/>
        <v>228637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13</v>
      </c>
      <c r="J36" s="8">
        <v>10187</v>
      </c>
      <c r="K36" s="8">
        <v>0</v>
      </c>
      <c r="L36" s="8">
        <v>0</v>
      </c>
      <c r="M36" s="7">
        <f t="shared" si="1"/>
        <v>13</v>
      </c>
      <c r="N36" s="7">
        <f t="shared" si="1"/>
        <v>10187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13</v>
      </c>
      <c r="AN36" s="20">
        <f t="shared" si="5"/>
        <v>10187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13</v>
      </c>
      <c r="BL36" s="7">
        <f t="shared" si="8"/>
        <v>10187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37310</v>
      </c>
      <c r="D40" s="8">
        <v>6501635</v>
      </c>
      <c r="E40" s="8">
        <v>700</v>
      </c>
      <c r="F40" s="8">
        <v>207176</v>
      </c>
      <c r="G40" s="19">
        <f t="shared" si="0"/>
        <v>38010</v>
      </c>
      <c r="H40" s="19">
        <f t="shared" si="0"/>
        <v>6708811</v>
      </c>
      <c r="I40" s="8">
        <v>5536</v>
      </c>
      <c r="J40" s="8">
        <v>1134400</v>
      </c>
      <c r="K40" s="8">
        <v>3346</v>
      </c>
      <c r="L40" s="8">
        <v>557798</v>
      </c>
      <c r="M40" s="7">
        <f t="shared" si="1"/>
        <v>46892</v>
      </c>
      <c r="N40" s="7">
        <f t="shared" si="1"/>
        <v>8401009</v>
      </c>
      <c r="O40" s="8">
        <v>78</v>
      </c>
      <c r="P40" s="8">
        <v>10147</v>
      </c>
      <c r="Q40" s="8">
        <v>134</v>
      </c>
      <c r="R40" s="8">
        <v>42968</v>
      </c>
      <c r="S40" s="8">
        <v>576</v>
      </c>
      <c r="T40" s="8">
        <v>208779</v>
      </c>
      <c r="U40" s="8">
        <v>852</v>
      </c>
      <c r="V40" s="8">
        <v>109381</v>
      </c>
      <c r="W40" s="8">
        <v>401</v>
      </c>
      <c r="X40" s="8">
        <v>17797</v>
      </c>
      <c r="Y40" s="7">
        <f t="shared" si="2"/>
        <v>2041</v>
      </c>
      <c r="Z40" s="7">
        <f t="shared" si="3"/>
        <v>389072</v>
      </c>
      <c r="AA40" s="12">
        <v>0</v>
      </c>
      <c r="AB40" s="12">
        <v>0</v>
      </c>
      <c r="AC40" s="12">
        <v>406</v>
      </c>
      <c r="AD40" s="12">
        <v>187522</v>
      </c>
      <c r="AE40" s="12">
        <v>1036</v>
      </c>
      <c r="AF40" s="12">
        <v>976782</v>
      </c>
      <c r="AG40" s="12">
        <v>0</v>
      </c>
      <c r="AH40" s="12">
        <v>0</v>
      </c>
      <c r="AI40" s="12">
        <v>0</v>
      </c>
      <c r="AJ40" s="12">
        <v>0</v>
      </c>
      <c r="AK40" s="12">
        <v>8552</v>
      </c>
      <c r="AL40" s="12">
        <v>2775115</v>
      </c>
      <c r="AM40" s="20">
        <f t="shared" si="4"/>
        <v>58927</v>
      </c>
      <c r="AN40" s="20">
        <f t="shared" si="5"/>
        <v>12729500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174</v>
      </c>
      <c r="BD40" s="8">
        <v>133592</v>
      </c>
      <c r="BE40" s="8">
        <v>0</v>
      </c>
      <c r="BF40" s="8">
        <v>0</v>
      </c>
      <c r="BG40" s="8">
        <v>2915</v>
      </c>
      <c r="BH40" s="8">
        <v>795494</v>
      </c>
      <c r="BI40" s="7">
        <f t="shared" si="7"/>
        <v>3089</v>
      </c>
      <c r="BJ40" s="7">
        <f t="shared" si="7"/>
        <v>929086</v>
      </c>
      <c r="BK40" s="7">
        <f t="shared" si="8"/>
        <v>62016</v>
      </c>
      <c r="BL40" s="7">
        <f t="shared" si="8"/>
        <v>13658586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1770</v>
      </c>
      <c r="D42" s="8">
        <v>922180</v>
      </c>
      <c r="E42" s="8">
        <v>410</v>
      </c>
      <c r="F42" s="8">
        <v>212881</v>
      </c>
      <c r="G42" s="19">
        <f t="shared" si="0"/>
        <v>2180</v>
      </c>
      <c r="H42" s="19">
        <f t="shared" si="0"/>
        <v>1135061</v>
      </c>
      <c r="I42" s="8">
        <v>1501</v>
      </c>
      <c r="J42" s="8">
        <v>221187</v>
      </c>
      <c r="K42" s="8">
        <v>445</v>
      </c>
      <c r="L42" s="8">
        <v>70821</v>
      </c>
      <c r="M42" s="7">
        <f t="shared" si="1"/>
        <v>4126</v>
      </c>
      <c r="N42" s="7">
        <f t="shared" si="1"/>
        <v>1427069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14368</v>
      </c>
      <c r="X42" s="8">
        <v>1526659</v>
      </c>
      <c r="Y42" s="7">
        <f t="shared" si="2"/>
        <v>14368</v>
      </c>
      <c r="Z42" s="7">
        <f t="shared" si="3"/>
        <v>1526659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760</v>
      </c>
      <c r="AL42" s="12">
        <v>437946</v>
      </c>
      <c r="AM42" s="20">
        <f t="shared" si="4"/>
        <v>19254</v>
      </c>
      <c r="AN42" s="20">
        <f t="shared" si="5"/>
        <v>3391674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589</v>
      </c>
      <c r="BH42" s="8">
        <v>989348</v>
      </c>
      <c r="BI42" s="7">
        <f t="shared" si="7"/>
        <v>589</v>
      </c>
      <c r="BJ42" s="7">
        <f t="shared" si="7"/>
        <v>989348</v>
      </c>
      <c r="BK42" s="7">
        <f t="shared" si="8"/>
        <v>19843</v>
      </c>
      <c r="BL42" s="7">
        <f t="shared" si="8"/>
        <v>4381022</v>
      </c>
    </row>
    <row r="43" spans="1:64" ht="20.25" x14ac:dyDescent="0.4">
      <c r="A43" s="14">
        <v>37</v>
      </c>
      <c r="B43" s="15" t="s">
        <v>79</v>
      </c>
      <c r="C43" s="8">
        <v>41361</v>
      </c>
      <c r="D43" s="8">
        <v>7424925</v>
      </c>
      <c r="E43" s="8">
        <v>0</v>
      </c>
      <c r="F43" s="8">
        <v>0</v>
      </c>
      <c r="G43" s="19">
        <f t="shared" si="0"/>
        <v>41361</v>
      </c>
      <c r="H43" s="19">
        <f t="shared" si="0"/>
        <v>7424925</v>
      </c>
      <c r="I43" s="8">
        <v>377</v>
      </c>
      <c r="J43" s="8">
        <v>247381</v>
      </c>
      <c r="K43" s="8">
        <v>314</v>
      </c>
      <c r="L43" s="8">
        <v>63122</v>
      </c>
      <c r="M43" s="7">
        <f t="shared" si="1"/>
        <v>42052</v>
      </c>
      <c r="N43" s="7">
        <f t="shared" si="1"/>
        <v>7735428</v>
      </c>
      <c r="O43" s="8">
        <v>1816</v>
      </c>
      <c r="P43" s="8">
        <v>635231</v>
      </c>
      <c r="Q43" s="8">
        <v>2514</v>
      </c>
      <c r="R43" s="8">
        <v>1266308</v>
      </c>
      <c r="S43" s="8">
        <v>3422</v>
      </c>
      <c r="T43" s="8">
        <v>176854</v>
      </c>
      <c r="U43" s="8">
        <v>2387</v>
      </c>
      <c r="V43" s="8">
        <v>1515557</v>
      </c>
      <c r="W43" s="8">
        <v>229076</v>
      </c>
      <c r="X43" s="8">
        <v>2904380</v>
      </c>
      <c r="Y43" s="7">
        <f t="shared" si="2"/>
        <v>239215</v>
      </c>
      <c r="Z43" s="7">
        <f t="shared" si="3"/>
        <v>6498330</v>
      </c>
      <c r="AA43" s="12">
        <v>0</v>
      </c>
      <c r="AB43" s="12">
        <v>0</v>
      </c>
      <c r="AC43" s="12">
        <v>30</v>
      </c>
      <c r="AD43" s="12">
        <v>3138</v>
      </c>
      <c r="AE43" s="12">
        <v>135</v>
      </c>
      <c r="AF43" s="12">
        <v>208368</v>
      </c>
      <c r="AG43" s="12">
        <v>0</v>
      </c>
      <c r="AH43" s="12">
        <v>0</v>
      </c>
      <c r="AI43" s="12">
        <v>0</v>
      </c>
      <c r="AJ43" s="12">
        <v>0</v>
      </c>
      <c r="AK43" s="12">
        <v>94794</v>
      </c>
      <c r="AL43" s="12">
        <v>1303600</v>
      </c>
      <c r="AM43" s="20">
        <f t="shared" si="4"/>
        <v>376226</v>
      </c>
      <c r="AN43" s="20">
        <f t="shared" si="5"/>
        <v>15748864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8</v>
      </c>
      <c r="BD43" s="8">
        <v>58359</v>
      </c>
      <c r="BE43" s="8">
        <v>0</v>
      </c>
      <c r="BF43" s="8">
        <v>0</v>
      </c>
      <c r="BG43" s="8">
        <v>84542</v>
      </c>
      <c r="BH43" s="8">
        <v>3157398</v>
      </c>
      <c r="BI43" s="7">
        <f t="shared" si="7"/>
        <v>84550</v>
      </c>
      <c r="BJ43" s="7">
        <f t="shared" si="7"/>
        <v>3215757</v>
      </c>
      <c r="BK43" s="7">
        <f t="shared" si="8"/>
        <v>460776</v>
      </c>
      <c r="BL43" s="7">
        <f t="shared" si="8"/>
        <v>18964621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0.25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4</v>
      </c>
      <c r="T45" s="8">
        <v>1076969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4</v>
      </c>
      <c r="Z45" s="7">
        <f t="shared" si="3"/>
        <v>1076969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4</v>
      </c>
      <c r="AN45" s="20">
        <f t="shared" si="5"/>
        <v>1076969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4</v>
      </c>
      <c r="BL45" s="7">
        <f t="shared" si="8"/>
        <v>1076969</v>
      </c>
    </row>
    <row r="46" spans="1:64" ht="20.25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s="3" customFormat="1" ht="20.25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ref="G47:G51" si="9">SUM(C47,E47)</f>
        <v>0</v>
      </c>
      <c r="H47" s="19">
        <f t="shared" ref="H47:H51" si="10">SUM(D47,F47)</f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ref="M47:M51" si="11">SUM(G47,I47,K47)</f>
        <v>0</v>
      </c>
      <c r="N47" s="7">
        <f t="shared" ref="N47:N51" si="12">SUM(H47,J47,L47)</f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ref="Y47:Y51" si="13">SUM(O47+Q47+S47+U47+W47)</f>
        <v>0</v>
      </c>
      <c r="Z47" s="7">
        <f t="shared" ref="Z47:Z51" si="14">SUM(P47+R47+T47+V47+X47)</f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ref="AM47:AM51" si="15">SUM(M47,Y47,AA47,AC47,AE47,AG47,AI47,AK47)</f>
        <v>0</v>
      </c>
      <c r="AN47" s="20">
        <f t="shared" ref="AN47:AN51" si="16">SUM(N47+Z47+AB47+AD47+AF47+AH47+AJ47+AL47)</f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ref="AY47:AY51" si="17">SUM(AS47+AU47+AW47)</f>
        <v>0</v>
      </c>
      <c r="AZ47" s="7">
        <f t="shared" ref="AZ47:AZ51" si="18">SUM(AT47+AV47+AX47)</f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ref="BI47:BI51" si="19">SUM(AQ47,AY47,BA47,BC47,BE47,BG47)</f>
        <v>0</v>
      </c>
      <c r="BJ47" s="7">
        <f t="shared" ref="BJ47:BJ51" si="20">SUM(AR47,AZ47,BB47,BD47,BF47,BH47)</f>
        <v>0</v>
      </c>
      <c r="BK47" s="7">
        <f t="shared" ref="BK47:BK51" si="21">SUM(AM47,BI47)</f>
        <v>0</v>
      </c>
      <c r="BL47" s="7">
        <f t="shared" ref="BL47:BL51" si="22">SUM(AN47,BJ47)</f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193685</v>
      </c>
      <c r="D53" s="13">
        <f>SUM(D7:D52)</f>
        <v>34652751</v>
      </c>
      <c r="E53" s="13">
        <f>SUM(E7:E52)</f>
        <v>6723</v>
      </c>
      <c r="F53" s="13">
        <f>SUM(F7:F52)</f>
        <v>1883174</v>
      </c>
      <c r="G53" s="19">
        <f t="shared" si="0"/>
        <v>200408</v>
      </c>
      <c r="H53" s="19">
        <f t="shared" si="0"/>
        <v>36535925</v>
      </c>
      <c r="I53" s="13">
        <f>SUM(I7:I52)</f>
        <v>41974</v>
      </c>
      <c r="J53" s="13">
        <f>SUM(J7:J52)</f>
        <v>8404077</v>
      </c>
      <c r="K53" s="13">
        <f>SUM(K7:K52)</f>
        <v>14741</v>
      </c>
      <c r="L53" s="13">
        <f>SUM(L7:L52)</f>
        <v>3149999</v>
      </c>
      <c r="M53" s="7">
        <f t="shared" si="1"/>
        <v>257123</v>
      </c>
      <c r="N53" s="7">
        <f t="shared" si="1"/>
        <v>48090001</v>
      </c>
      <c r="O53" s="13">
        <f t="shared" ref="O53:X53" si="23">SUM(O7:O52)</f>
        <v>2475</v>
      </c>
      <c r="P53" s="13">
        <f t="shared" si="23"/>
        <v>840563</v>
      </c>
      <c r="Q53" s="13">
        <f t="shared" si="23"/>
        <v>3319</v>
      </c>
      <c r="R53" s="13">
        <f t="shared" si="23"/>
        <v>1705553</v>
      </c>
      <c r="S53" s="13">
        <f t="shared" si="23"/>
        <v>6795</v>
      </c>
      <c r="T53" s="13">
        <f t="shared" si="23"/>
        <v>4563013</v>
      </c>
      <c r="U53" s="13">
        <f t="shared" si="23"/>
        <v>4281</v>
      </c>
      <c r="V53" s="13">
        <f t="shared" si="23"/>
        <v>1900220</v>
      </c>
      <c r="W53" s="13">
        <f t="shared" si="23"/>
        <v>255461</v>
      </c>
      <c r="X53" s="13">
        <f t="shared" si="23"/>
        <v>6939484</v>
      </c>
      <c r="Y53" s="7">
        <f t="shared" si="2"/>
        <v>272331</v>
      </c>
      <c r="Z53" s="7">
        <f t="shared" si="3"/>
        <v>15948833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3173</v>
      </c>
      <c r="AD53" s="13">
        <f t="shared" si="24"/>
        <v>1704684</v>
      </c>
      <c r="AE53" s="13">
        <f t="shared" si="24"/>
        <v>5307</v>
      </c>
      <c r="AF53" s="13">
        <f t="shared" si="24"/>
        <v>6611671</v>
      </c>
      <c r="AG53" s="13">
        <f t="shared" si="24"/>
        <v>0</v>
      </c>
      <c r="AH53" s="13">
        <f t="shared" si="24"/>
        <v>0</v>
      </c>
      <c r="AI53" s="13">
        <f t="shared" si="24"/>
        <v>0</v>
      </c>
      <c r="AJ53" s="13">
        <f t="shared" si="24"/>
        <v>0</v>
      </c>
      <c r="AK53" s="13">
        <f t="shared" si="24"/>
        <v>133387</v>
      </c>
      <c r="AL53" s="13">
        <f t="shared" si="24"/>
        <v>14923646</v>
      </c>
      <c r="AM53" s="20">
        <f t="shared" si="4"/>
        <v>671321</v>
      </c>
      <c r="AN53" s="20">
        <f t="shared" si="4"/>
        <v>87278835</v>
      </c>
      <c r="AO53" s="13">
        <f t="shared" ref="AO53:AX53" si="25">SUM(AO7:AO52)</f>
        <v>0</v>
      </c>
      <c r="AP53" s="13">
        <f t="shared" si="25"/>
        <v>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1238</v>
      </c>
      <c r="BD53" s="13">
        <f t="shared" si="26"/>
        <v>1822586</v>
      </c>
      <c r="BE53" s="13">
        <f t="shared" si="26"/>
        <v>1468</v>
      </c>
      <c r="BF53" s="13">
        <f t="shared" si="26"/>
        <v>254769</v>
      </c>
      <c r="BG53" s="13">
        <f t="shared" si="26"/>
        <v>107160</v>
      </c>
      <c r="BH53" s="13">
        <f t="shared" si="26"/>
        <v>10423300</v>
      </c>
      <c r="BI53" s="7">
        <f t="shared" si="7"/>
        <v>109866</v>
      </c>
      <c r="BJ53" s="7">
        <f t="shared" si="7"/>
        <v>12500655</v>
      </c>
      <c r="BK53" s="7">
        <f t="shared" si="8"/>
        <v>781187</v>
      </c>
      <c r="BL53" s="7">
        <f t="shared" si="8"/>
        <v>99779490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6.5703125" style="1" customWidth="1"/>
    <col min="5" max="5" width="10.140625" style="1" customWidth="1"/>
    <col min="6" max="6" width="14.855468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11.7109375" style="1" customWidth="1"/>
    <col min="29" max="29" width="9.42578125" style="1" customWidth="1"/>
    <col min="30" max="30" width="11" style="1" customWidth="1"/>
    <col min="31" max="31" width="9.28515625" style="1" customWidth="1"/>
    <col min="32" max="32" width="13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12" style="1" customWidth="1"/>
    <col min="37" max="37" width="10" style="1" bestFit="1" customWidth="1"/>
    <col min="38" max="38" width="12.28515625" style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12.85546875" style="1" customWidth="1"/>
    <col min="43" max="43" width="9.28515625" style="1" customWidth="1"/>
    <col min="44" max="44" width="9.140625" style="1" customWidth="1"/>
    <col min="45" max="49" width="9.28515625" style="1" hidden="1" customWidth="1"/>
    <col min="50" max="50" width="11.5703125" style="1" hidden="1" customWidth="1"/>
    <col min="51" max="52" width="9.28515625" style="1" hidden="1" customWidth="1"/>
    <col min="53" max="53" width="9.140625" style="1" customWidth="1"/>
    <col min="54" max="54" width="13" style="1" customWidth="1"/>
    <col min="55" max="55" width="9.140625" style="1" customWidth="1"/>
    <col min="56" max="56" width="13.28515625" style="1" customWidth="1"/>
    <col min="57" max="57" width="8.42578125" style="1" customWidth="1"/>
    <col min="58" max="58" width="14" style="1" customWidth="1"/>
    <col min="59" max="59" width="12.7109375" style="1" customWidth="1"/>
    <col min="60" max="60" width="12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113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26508</v>
      </c>
      <c r="D7" s="8">
        <v>1942911</v>
      </c>
      <c r="E7" s="8">
        <v>29614</v>
      </c>
      <c r="F7" s="8">
        <v>3407657</v>
      </c>
      <c r="G7" s="19">
        <f>SUM(C7,E7)</f>
        <v>56122</v>
      </c>
      <c r="H7" s="19">
        <f>SUM(D7,F7)</f>
        <v>5350568</v>
      </c>
      <c r="I7" s="8">
        <v>3061</v>
      </c>
      <c r="J7" s="8">
        <v>913977</v>
      </c>
      <c r="K7" s="8">
        <v>19037</v>
      </c>
      <c r="L7" s="8">
        <v>5636475</v>
      </c>
      <c r="M7" s="7">
        <f>SUM(G7,I7,K7)</f>
        <v>78220</v>
      </c>
      <c r="N7" s="7">
        <f>SUM(H7,J7,L7)</f>
        <v>11901020</v>
      </c>
      <c r="O7" s="8">
        <v>7504</v>
      </c>
      <c r="P7" s="8">
        <v>6803934</v>
      </c>
      <c r="Q7" s="8">
        <v>663</v>
      </c>
      <c r="R7" s="8">
        <v>202000</v>
      </c>
      <c r="S7" s="8">
        <v>502</v>
      </c>
      <c r="T7" s="8">
        <v>1354479</v>
      </c>
      <c r="U7" s="8">
        <v>41</v>
      </c>
      <c r="V7" s="8">
        <v>12800</v>
      </c>
      <c r="W7" s="8">
        <v>36</v>
      </c>
      <c r="X7" s="8">
        <v>10900</v>
      </c>
      <c r="Y7" s="7">
        <f>SUM(O7+Q7+S7+U7+W7)</f>
        <v>8746</v>
      </c>
      <c r="Z7" s="7">
        <f>SUM(P7+R7+T7+V7+X7)</f>
        <v>8384113</v>
      </c>
      <c r="AA7" s="12">
        <v>147</v>
      </c>
      <c r="AB7" s="12">
        <v>652184</v>
      </c>
      <c r="AC7" s="12">
        <v>6125</v>
      </c>
      <c r="AD7" s="12">
        <v>399584</v>
      </c>
      <c r="AE7" s="12">
        <v>3952</v>
      </c>
      <c r="AF7" s="12">
        <v>1788839</v>
      </c>
      <c r="AG7" s="12">
        <v>545</v>
      </c>
      <c r="AH7" s="12">
        <v>122692</v>
      </c>
      <c r="AI7" s="12">
        <v>835</v>
      </c>
      <c r="AJ7" s="12">
        <v>100300</v>
      </c>
      <c r="AK7" s="12">
        <v>0</v>
      </c>
      <c r="AL7" s="12">
        <v>0</v>
      </c>
      <c r="AM7" s="20">
        <f>SUM(M7,Y7,AA7,AC7,AE7,AG7,AI7,AK7)</f>
        <v>98570</v>
      </c>
      <c r="AN7" s="20">
        <f>SUM(N7,Z7,AB7,AD7,AF7,AH7,AJ7,AL7)</f>
        <v>23348732</v>
      </c>
      <c r="AO7" s="12">
        <v>3421</v>
      </c>
      <c r="AP7" s="12">
        <v>2157775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357</v>
      </c>
      <c r="BB7" s="8">
        <v>402000</v>
      </c>
      <c r="BC7" s="8">
        <v>272</v>
      </c>
      <c r="BD7" s="8">
        <v>402000</v>
      </c>
      <c r="BE7" s="8">
        <v>4669</v>
      </c>
      <c r="BF7" s="8">
        <v>1946075</v>
      </c>
      <c r="BG7" s="8">
        <v>12655</v>
      </c>
      <c r="BH7" s="8">
        <v>2025400</v>
      </c>
      <c r="BI7" s="7">
        <f>SUM(AQ7,AY7,BA7,BC7,BE7,BG7)</f>
        <v>17953</v>
      </c>
      <c r="BJ7" s="7">
        <f>SUM(AR7,AZ7,BB7,BD7,BF7,BH7)</f>
        <v>4775475</v>
      </c>
      <c r="BK7" s="7">
        <f>SUM(AM7,BI7)</f>
        <v>116523</v>
      </c>
      <c r="BL7" s="7">
        <f>SUM(AN7,BJ7)</f>
        <v>28124207</v>
      </c>
    </row>
    <row r="8" spans="1:64" ht="20.25" x14ac:dyDescent="0.4">
      <c r="A8" s="14">
        <v>2</v>
      </c>
      <c r="B8" s="15" t="s">
        <v>44</v>
      </c>
      <c r="C8" s="8">
        <v>7223</v>
      </c>
      <c r="D8" s="8">
        <v>378346</v>
      </c>
      <c r="E8" s="8">
        <v>2903</v>
      </c>
      <c r="F8" s="8">
        <v>659525</v>
      </c>
      <c r="G8" s="19">
        <f t="shared" ref="G8:H53" si="0">SUM(C8,E8)</f>
        <v>10126</v>
      </c>
      <c r="H8" s="19">
        <f t="shared" si="0"/>
        <v>1037871</v>
      </c>
      <c r="I8" s="8">
        <v>223</v>
      </c>
      <c r="J8" s="8">
        <v>188137</v>
      </c>
      <c r="K8" s="8">
        <v>3155</v>
      </c>
      <c r="L8" s="8">
        <v>2920206</v>
      </c>
      <c r="M8" s="7">
        <f t="shared" ref="M8:N53" si="1">SUM(G8,I8,K8)</f>
        <v>13504</v>
      </c>
      <c r="N8" s="7">
        <f t="shared" si="1"/>
        <v>4146214</v>
      </c>
      <c r="O8" s="8">
        <v>1482</v>
      </c>
      <c r="P8" s="8">
        <v>3004200</v>
      </c>
      <c r="Q8" s="8">
        <v>40</v>
      </c>
      <c r="R8" s="8">
        <v>89000</v>
      </c>
      <c r="S8" s="8">
        <v>120</v>
      </c>
      <c r="T8" s="8">
        <v>602826</v>
      </c>
      <c r="U8" s="8">
        <v>21</v>
      </c>
      <c r="V8" s="8">
        <v>2300</v>
      </c>
      <c r="W8" s="8">
        <v>7</v>
      </c>
      <c r="X8" s="8">
        <v>2500</v>
      </c>
      <c r="Y8" s="7">
        <f t="shared" ref="Y8:Y53" si="2">SUM(O8+Q8+S8+U8+W8)</f>
        <v>1670</v>
      </c>
      <c r="Z8" s="7">
        <f t="shared" ref="Z8:Z53" si="3">SUM(P8+R8+T8+V8+X8)</f>
        <v>3700826</v>
      </c>
      <c r="AA8" s="12">
        <v>59</v>
      </c>
      <c r="AB8" s="12">
        <v>337587</v>
      </c>
      <c r="AC8" s="12">
        <v>2296</v>
      </c>
      <c r="AD8" s="12">
        <v>162835</v>
      </c>
      <c r="AE8" s="12">
        <v>1280</v>
      </c>
      <c r="AF8" s="12">
        <v>1109300</v>
      </c>
      <c r="AG8" s="12">
        <v>258</v>
      </c>
      <c r="AH8" s="12">
        <v>64300</v>
      </c>
      <c r="AI8" s="12">
        <v>395</v>
      </c>
      <c r="AJ8" s="12">
        <v>51500</v>
      </c>
      <c r="AK8" s="12">
        <v>0</v>
      </c>
      <c r="AL8" s="12">
        <v>0</v>
      </c>
      <c r="AM8" s="20">
        <f t="shared" ref="AM8:AN53" si="4">SUM(M8,Y8,AA8,AC8,AE8,AG8,AI8,AK8)</f>
        <v>19462</v>
      </c>
      <c r="AN8" s="20">
        <f t="shared" ref="AN8:AN52" si="5">SUM(N8+Z8+AB8+AD8+AF8+AH8+AJ8+AL8)</f>
        <v>9572562</v>
      </c>
      <c r="AO8" s="12">
        <v>950</v>
      </c>
      <c r="AP8" s="12">
        <v>827155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195</v>
      </c>
      <c r="BB8" s="8">
        <v>136000</v>
      </c>
      <c r="BC8" s="8">
        <v>257</v>
      </c>
      <c r="BD8" s="8">
        <v>291000</v>
      </c>
      <c r="BE8" s="8">
        <v>673</v>
      </c>
      <c r="BF8" s="8">
        <v>348311</v>
      </c>
      <c r="BG8" s="8">
        <v>1437</v>
      </c>
      <c r="BH8" s="8">
        <v>221500</v>
      </c>
      <c r="BI8" s="7">
        <f t="shared" ref="BI8:BJ53" si="7">SUM(AQ8,AY8,BA8,BC8,BE8,BG8)</f>
        <v>2562</v>
      </c>
      <c r="BJ8" s="7">
        <f t="shared" si="7"/>
        <v>996811</v>
      </c>
      <c r="BK8" s="7">
        <f t="shared" ref="BK8:BL53" si="8">SUM(AM8,BI8)</f>
        <v>22024</v>
      </c>
      <c r="BL8" s="7">
        <f t="shared" si="8"/>
        <v>10569373</v>
      </c>
    </row>
    <row r="9" spans="1:64" ht="20.25" x14ac:dyDescent="0.4">
      <c r="A9" s="14">
        <v>3</v>
      </c>
      <c r="B9" s="15" t="s">
        <v>45</v>
      </c>
      <c r="C9" s="8">
        <v>14675</v>
      </c>
      <c r="D9" s="8">
        <v>700591</v>
      </c>
      <c r="E9" s="8">
        <v>11005</v>
      </c>
      <c r="F9" s="8">
        <v>1220914</v>
      </c>
      <c r="G9" s="19">
        <f t="shared" si="0"/>
        <v>25680</v>
      </c>
      <c r="H9" s="19">
        <f t="shared" si="0"/>
        <v>1921505</v>
      </c>
      <c r="I9" s="8">
        <v>1283</v>
      </c>
      <c r="J9" s="8">
        <v>392135</v>
      </c>
      <c r="K9" s="8">
        <v>8880</v>
      </c>
      <c r="L9" s="8">
        <v>2131241</v>
      </c>
      <c r="M9" s="7">
        <f t="shared" si="1"/>
        <v>35843</v>
      </c>
      <c r="N9" s="7">
        <f t="shared" si="1"/>
        <v>4444881</v>
      </c>
      <c r="O9" s="8">
        <v>2618</v>
      </c>
      <c r="P9" s="8">
        <v>2800085</v>
      </c>
      <c r="Q9" s="8">
        <v>36</v>
      </c>
      <c r="R9" s="8">
        <v>84400</v>
      </c>
      <c r="S9" s="8">
        <v>112</v>
      </c>
      <c r="T9" s="8">
        <v>544933</v>
      </c>
      <c r="U9" s="8">
        <v>25</v>
      </c>
      <c r="V9" s="8">
        <v>6200</v>
      </c>
      <c r="W9" s="8">
        <v>24</v>
      </c>
      <c r="X9" s="8">
        <v>6200</v>
      </c>
      <c r="Y9" s="7">
        <f t="shared" si="2"/>
        <v>2815</v>
      </c>
      <c r="Z9" s="7">
        <f t="shared" si="3"/>
        <v>3441818</v>
      </c>
      <c r="AA9" s="12">
        <v>49</v>
      </c>
      <c r="AB9" s="12">
        <v>237974</v>
      </c>
      <c r="AC9" s="12">
        <v>2244</v>
      </c>
      <c r="AD9" s="12">
        <v>114301</v>
      </c>
      <c r="AE9" s="12">
        <v>1380</v>
      </c>
      <c r="AF9" s="12">
        <v>831900</v>
      </c>
      <c r="AG9" s="12">
        <v>181</v>
      </c>
      <c r="AH9" s="12">
        <v>48300</v>
      </c>
      <c r="AI9" s="12">
        <v>597</v>
      </c>
      <c r="AJ9" s="12">
        <v>44619</v>
      </c>
      <c r="AK9" s="12">
        <v>0</v>
      </c>
      <c r="AL9" s="12">
        <v>0</v>
      </c>
      <c r="AM9" s="20">
        <f t="shared" si="4"/>
        <v>43109</v>
      </c>
      <c r="AN9" s="20">
        <f t="shared" si="5"/>
        <v>9163793</v>
      </c>
      <c r="AO9" s="12">
        <v>1742</v>
      </c>
      <c r="AP9" s="12">
        <v>839189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139</v>
      </c>
      <c r="BB9" s="8">
        <v>136000</v>
      </c>
      <c r="BC9" s="8">
        <v>109</v>
      </c>
      <c r="BD9" s="8">
        <v>136000</v>
      </c>
      <c r="BE9" s="8">
        <v>1717</v>
      </c>
      <c r="BF9" s="8">
        <v>838000</v>
      </c>
      <c r="BG9" s="8">
        <v>4280</v>
      </c>
      <c r="BH9" s="8">
        <v>919036</v>
      </c>
      <c r="BI9" s="7">
        <f t="shared" si="7"/>
        <v>6245</v>
      </c>
      <c r="BJ9" s="7">
        <f t="shared" si="7"/>
        <v>2029036</v>
      </c>
      <c r="BK9" s="7">
        <f t="shared" si="8"/>
        <v>49354</v>
      </c>
      <c r="BL9" s="7">
        <f t="shared" si="8"/>
        <v>11192829</v>
      </c>
    </row>
    <row r="10" spans="1:64" ht="20.25" x14ac:dyDescent="0.4">
      <c r="A10" s="14">
        <v>4</v>
      </c>
      <c r="B10" s="15" t="s">
        <v>46</v>
      </c>
      <c r="C10" s="9">
        <v>248</v>
      </c>
      <c r="D10" s="9">
        <v>874866</v>
      </c>
      <c r="E10" s="9">
        <v>650</v>
      </c>
      <c r="F10" s="9">
        <v>1477884</v>
      </c>
      <c r="G10" s="19">
        <f t="shared" si="0"/>
        <v>898</v>
      </c>
      <c r="H10" s="19">
        <f t="shared" si="0"/>
        <v>2352750</v>
      </c>
      <c r="I10" s="9">
        <v>23</v>
      </c>
      <c r="J10" s="9">
        <v>494244</v>
      </c>
      <c r="K10" s="9">
        <v>142</v>
      </c>
      <c r="L10" s="9">
        <v>2413200</v>
      </c>
      <c r="M10" s="7">
        <f t="shared" si="1"/>
        <v>1063</v>
      </c>
      <c r="N10" s="7">
        <f t="shared" si="1"/>
        <v>5260194</v>
      </c>
      <c r="O10" s="9">
        <v>2329</v>
      </c>
      <c r="P10" s="9">
        <v>2733800</v>
      </c>
      <c r="Q10" s="9">
        <v>32</v>
      </c>
      <c r="R10" s="9">
        <v>419211</v>
      </c>
      <c r="S10" s="9">
        <v>48</v>
      </c>
      <c r="T10" s="9">
        <v>431300</v>
      </c>
      <c r="U10" s="9">
        <v>9</v>
      </c>
      <c r="V10" s="9">
        <v>3200</v>
      </c>
      <c r="W10" s="9">
        <v>7</v>
      </c>
      <c r="X10" s="9">
        <v>4200</v>
      </c>
      <c r="Y10" s="7">
        <f t="shared" si="2"/>
        <v>2425</v>
      </c>
      <c r="Z10" s="7">
        <f t="shared" si="3"/>
        <v>3591711</v>
      </c>
      <c r="AA10" s="12">
        <v>44</v>
      </c>
      <c r="AB10" s="12">
        <v>300867</v>
      </c>
      <c r="AC10" s="12">
        <v>1865</v>
      </c>
      <c r="AD10" s="12">
        <v>139198</v>
      </c>
      <c r="AE10" s="12">
        <v>1339</v>
      </c>
      <c r="AF10" s="12">
        <v>865229</v>
      </c>
      <c r="AG10" s="12">
        <v>114</v>
      </c>
      <c r="AH10" s="12">
        <v>34300</v>
      </c>
      <c r="AI10" s="12">
        <v>360</v>
      </c>
      <c r="AJ10" s="12">
        <v>36700</v>
      </c>
      <c r="AK10" s="12">
        <v>0</v>
      </c>
      <c r="AL10" s="12">
        <v>0</v>
      </c>
      <c r="AM10" s="20">
        <f t="shared" si="4"/>
        <v>7210</v>
      </c>
      <c r="AN10" s="20">
        <f t="shared" si="5"/>
        <v>10228199</v>
      </c>
      <c r="AO10" s="12">
        <v>750</v>
      </c>
      <c r="AP10" s="12">
        <v>887798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155</v>
      </c>
      <c r="BB10" s="9">
        <v>150000</v>
      </c>
      <c r="BC10" s="9">
        <v>96</v>
      </c>
      <c r="BD10" s="9">
        <v>150000</v>
      </c>
      <c r="BE10" s="9">
        <v>1975</v>
      </c>
      <c r="BF10" s="9">
        <v>1035274</v>
      </c>
      <c r="BG10" s="9">
        <v>5050</v>
      </c>
      <c r="BH10" s="9">
        <v>900000</v>
      </c>
      <c r="BI10" s="7">
        <f t="shared" si="7"/>
        <v>7276</v>
      </c>
      <c r="BJ10" s="7">
        <f t="shared" si="7"/>
        <v>2235274</v>
      </c>
      <c r="BK10" s="7">
        <f t="shared" si="8"/>
        <v>14486</v>
      </c>
      <c r="BL10" s="7">
        <f t="shared" si="8"/>
        <v>12463473</v>
      </c>
    </row>
    <row r="11" spans="1:64" ht="20.25" x14ac:dyDescent="0.4">
      <c r="A11" s="14">
        <v>5</v>
      </c>
      <c r="B11" s="15" t="s">
        <v>47</v>
      </c>
      <c r="C11" s="8">
        <v>92</v>
      </c>
      <c r="D11" s="8">
        <v>6037</v>
      </c>
      <c r="E11" s="8">
        <v>413</v>
      </c>
      <c r="F11" s="8">
        <v>6508</v>
      </c>
      <c r="G11" s="19">
        <f t="shared" si="0"/>
        <v>505</v>
      </c>
      <c r="H11" s="19">
        <f t="shared" si="0"/>
        <v>12545</v>
      </c>
      <c r="I11" s="8">
        <v>8</v>
      </c>
      <c r="J11" s="8">
        <v>3500</v>
      </c>
      <c r="K11" s="8">
        <v>131</v>
      </c>
      <c r="L11" s="8">
        <v>151209</v>
      </c>
      <c r="M11" s="7">
        <f t="shared" si="1"/>
        <v>644</v>
      </c>
      <c r="N11" s="7">
        <f t="shared" si="1"/>
        <v>167254</v>
      </c>
      <c r="O11" s="8">
        <v>202</v>
      </c>
      <c r="P11" s="8">
        <v>87068</v>
      </c>
      <c r="Q11" s="8">
        <v>4</v>
      </c>
      <c r="R11" s="8">
        <v>3529</v>
      </c>
      <c r="S11" s="8">
        <v>8</v>
      </c>
      <c r="T11" s="8">
        <v>3573</v>
      </c>
      <c r="U11" s="8">
        <v>3</v>
      </c>
      <c r="V11" s="8">
        <v>144</v>
      </c>
      <c r="W11" s="8">
        <v>4</v>
      </c>
      <c r="X11" s="8">
        <v>172</v>
      </c>
      <c r="Y11" s="7">
        <f t="shared" si="2"/>
        <v>221</v>
      </c>
      <c r="Z11" s="7">
        <f t="shared" si="3"/>
        <v>94486</v>
      </c>
      <c r="AA11" s="12">
        <v>5</v>
      </c>
      <c r="AB11" s="12">
        <v>14162</v>
      </c>
      <c r="AC11" s="12">
        <v>164</v>
      </c>
      <c r="AD11" s="12">
        <v>18614</v>
      </c>
      <c r="AE11" s="12">
        <v>89</v>
      </c>
      <c r="AF11" s="12">
        <v>57828</v>
      </c>
      <c r="AG11" s="12">
        <v>19</v>
      </c>
      <c r="AH11" s="12">
        <v>5821</v>
      </c>
      <c r="AI11" s="12">
        <v>292</v>
      </c>
      <c r="AJ11" s="12">
        <v>3494</v>
      </c>
      <c r="AK11" s="12">
        <v>0</v>
      </c>
      <c r="AL11" s="12">
        <v>0</v>
      </c>
      <c r="AM11" s="20">
        <f t="shared" si="4"/>
        <v>1434</v>
      </c>
      <c r="AN11" s="20">
        <f t="shared" si="5"/>
        <v>361659</v>
      </c>
      <c r="AO11" s="12">
        <v>145</v>
      </c>
      <c r="AP11" s="12">
        <v>29275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4</v>
      </c>
      <c r="BB11" s="8">
        <v>1000</v>
      </c>
      <c r="BC11" s="8">
        <v>4</v>
      </c>
      <c r="BD11" s="8">
        <v>1000</v>
      </c>
      <c r="BE11" s="8">
        <v>21</v>
      </c>
      <c r="BF11" s="8">
        <v>5499</v>
      </c>
      <c r="BG11" s="8">
        <v>50</v>
      </c>
      <c r="BH11" s="8">
        <v>5000</v>
      </c>
      <c r="BI11" s="7">
        <f t="shared" si="7"/>
        <v>79</v>
      </c>
      <c r="BJ11" s="7">
        <f t="shared" si="7"/>
        <v>12499</v>
      </c>
      <c r="BK11" s="7">
        <f t="shared" si="8"/>
        <v>1513</v>
      </c>
      <c r="BL11" s="7">
        <f t="shared" si="8"/>
        <v>374158</v>
      </c>
    </row>
    <row r="12" spans="1:64" ht="20.25" x14ac:dyDescent="0.4">
      <c r="A12" s="14">
        <v>6</v>
      </c>
      <c r="B12" s="15" t="s">
        <v>48</v>
      </c>
      <c r="C12" s="8">
        <v>92</v>
      </c>
      <c r="D12" s="8">
        <v>6037</v>
      </c>
      <c r="E12" s="8">
        <v>413</v>
      </c>
      <c r="F12" s="8">
        <v>6472</v>
      </c>
      <c r="G12" s="19">
        <f t="shared" si="0"/>
        <v>505</v>
      </c>
      <c r="H12" s="19">
        <f t="shared" si="0"/>
        <v>12509</v>
      </c>
      <c r="I12" s="8">
        <v>8</v>
      </c>
      <c r="J12" s="8">
        <v>3448</v>
      </c>
      <c r="K12" s="8">
        <v>131</v>
      </c>
      <c r="L12" s="8">
        <v>40631</v>
      </c>
      <c r="M12" s="7">
        <f t="shared" si="1"/>
        <v>644</v>
      </c>
      <c r="N12" s="7">
        <f t="shared" si="1"/>
        <v>56588</v>
      </c>
      <c r="O12" s="8">
        <v>202</v>
      </c>
      <c r="P12" s="8">
        <v>87000</v>
      </c>
      <c r="Q12" s="8">
        <v>4</v>
      </c>
      <c r="R12" s="8">
        <v>3500</v>
      </c>
      <c r="S12" s="8">
        <v>8</v>
      </c>
      <c r="T12" s="8">
        <v>3568</v>
      </c>
      <c r="U12" s="8">
        <v>4</v>
      </c>
      <c r="V12" s="8">
        <v>200</v>
      </c>
      <c r="W12" s="8">
        <v>4</v>
      </c>
      <c r="X12" s="8">
        <v>100</v>
      </c>
      <c r="Y12" s="7">
        <f t="shared" si="2"/>
        <v>222</v>
      </c>
      <c r="Z12" s="7">
        <f t="shared" si="3"/>
        <v>94368</v>
      </c>
      <c r="AA12" s="12">
        <v>0</v>
      </c>
      <c r="AB12" s="12">
        <v>0</v>
      </c>
      <c r="AC12" s="12">
        <v>164</v>
      </c>
      <c r="AD12" s="12">
        <v>18583</v>
      </c>
      <c r="AE12" s="12">
        <v>89</v>
      </c>
      <c r="AF12" s="12">
        <v>57800</v>
      </c>
      <c r="AG12" s="12">
        <v>0</v>
      </c>
      <c r="AH12" s="12">
        <v>0</v>
      </c>
      <c r="AI12" s="12">
        <v>292</v>
      </c>
      <c r="AJ12" s="12">
        <v>6309</v>
      </c>
      <c r="AK12" s="12">
        <v>0</v>
      </c>
      <c r="AL12" s="12">
        <v>0</v>
      </c>
      <c r="AM12" s="20">
        <f t="shared" si="4"/>
        <v>1411</v>
      </c>
      <c r="AN12" s="20">
        <f t="shared" si="5"/>
        <v>233648</v>
      </c>
      <c r="AO12" s="12">
        <v>143</v>
      </c>
      <c r="AP12" s="12">
        <v>24375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4</v>
      </c>
      <c r="BB12" s="8">
        <v>1000</v>
      </c>
      <c r="BC12" s="8">
        <v>4</v>
      </c>
      <c r="BD12" s="8">
        <v>1000</v>
      </c>
      <c r="BE12" s="8">
        <v>21</v>
      </c>
      <c r="BF12" s="8">
        <v>5000</v>
      </c>
      <c r="BG12" s="8">
        <v>50</v>
      </c>
      <c r="BH12" s="8">
        <v>5499</v>
      </c>
      <c r="BI12" s="7">
        <f t="shared" si="7"/>
        <v>79</v>
      </c>
      <c r="BJ12" s="7">
        <f t="shared" si="7"/>
        <v>12499</v>
      </c>
      <c r="BK12" s="7">
        <f t="shared" si="8"/>
        <v>1490</v>
      </c>
      <c r="BL12" s="7">
        <f t="shared" si="8"/>
        <v>246147</v>
      </c>
    </row>
    <row r="13" spans="1:64" ht="20.25" x14ac:dyDescent="0.4">
      <c r="A13" s="14">
        <v>7</v>
      </c>
      <c r="B13" s="15" t="s">
        <v>49</v>
      </c>
      <c r="C13" s="8">
        <v>287</v>
      </c>
      <c r="D13" s="8">
        <v>20921</v>
      </c>
      <c r="E13" s="8">
        <v>697</v>
      </c>
      <c r="F13" s="8">
        <v>40236</v>
      </c>
      <c r="G13" s="19">
        <f t="shared" si="0"/>
        <v>984</v>
      </c>
      <c r="H13" s="19">
        <f t="shared" si="0"/>
        <v>61157</v>
      </c>
      <c r="I13" s="8">
        <v>28</v>
      </c>
      <c r="J13" s="8">
        <v>12182</v>
      </c>
      <c r="K13" s="8">
        <v>378</v>
      </c>
      <c r="L13" s="8">
        <v>252674</v>
      </c>
      <c r="M13" s="7">
        <f t="shared" si="1"/>
        <v>1390</v>
      </c>
      <c r="N13" s="7">
        <f t="shared" si="1"/>
        <v>326013</v>
      </c>
      <c r="O13" s="8">
        <v>272</v>
      </c>
      <c r="P13" s="8">
        <v>116600</v>
      </c>
      <c r="Q13" s="8">
        <v>4</v>
      </c>
      <c r="R13" s="8">
        <v>4700</v>
      </c>
      <c r="S13" s="8">
        <v>8</v>
      </c>
      <c r="T13" s="8">
        <v>4782</v>
      </c>
      <c r="U13" s="8">
        <v>4</v>
      </c>
      <c r="V13" s="8">
        <v>200</v>
      </c>
      <c r="W13" s="8">
        <v>4</v>
      </c>
      <c r="X13" s="8">
        <v>200</v>
      </c>
      <c r="Y13" s="7">
        <f t="shared" si="2"/>
        <v>292</v>
      </c>
      <c r="Z13" s="7">
        <f t="shared" si="3"/>
        <v>126482</v>
      </c>
      <c r="AA13" s="12">
        <v>6</v>
      </c>
      <c r="AB13" s="12">
        <v>27130</v>
      </c>
      <c r="AC13" s="12">
        <v>210</v>
      </c>
      <c r="AD13" s="12">
        <v>23834</v>
      </c>
      <c r="AE13" s="12">
        <v>126</v>
      </c>
      <c r="AF13" s="12">
        <v>81600</v>
      </c>
      <c r="AG13" s="12">
        <v>23</v>
      </c>
      <c r="AH13" s="12">
        <v>7000</v>
      </c>
      <c r="AI13" s="12">
        <v>292</v>
      </c>
      <c r="AJ13" s="12">
        <v>5100</v>
      </c>
      <c r="AK13" s="12">
        <v>0</v>
      </c>
      <c r="AL13" s="12">
        <v>0</v>
      </c>
      <c r="AM13" s="20">
        <f t="shared" si="4"/>
        <v>2339</v>
      </c>
      <c r="AN13" s="20">
        <f t="shared" si="5"/>
        <v>597159</v>
      </c>
      <c r="AO13" s="12">
        <v>240</v>
      </c>
      <c r="AP13" s="12">
        <v>46615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4</v>
      </c>
      <c r="BB13" s="8">
        <v>2000</v>
      </c>
      <c r="BC13" s="8">
        <v>4</v>
      </c>
      <c r="BD13" s="8">
        <v>2000</v>
      </c>
      <c r="BE13" s="8">
        <v>42</v>
      </c>
      <c r="BF13" s="8">
        <v>10000</v>
      </c>
      <c r="BG13" s="8">
        <v>100</v>
      </c>
      <c r="BH13" s="8">
        <v>10998</v>
      </c>
      <c r="BI13" s="7">
        <f t="shared" si="7"/>
        <v>150</v>
      </c>
      <c r="BJ13" s="7">
        <f t="shared" si="7"/>
        <v>24998</v>
      </c>
      <c r="BK13" s="7">
        <f t="shared" si="8"/>
        <v>2489</v>
      </c>
      <c r="BL13" s="7">
        <f t="shared" si="8"/>
        <v>622157</v>
      </c>
    </row>
    <row r="14" spans="1:64" ht="20.25" x14ac:dyDescent="0.4">
      <c r="A14" s="14">
        <v>8</v>
      </c>
      <c r="B14" s="15" t="s">
        <v>50</v>
      </c>
      <c r="C14" s="8">
        <v>379</v>
      </c>
      <c r="D14" s="8">
        <v>27062</v>
      </c>
      <c r="E14" s="8">
        <v>1109</v>
      </c>
      <c r="F14" s="8">
        <v>46636</v>
      </c>
      <c r="G14" s="19">
        <f t="shared" si="0"/>
        <v>1488</v>
      </c>
      <c r="H14" s="19">
        <f t="shared" si="0"/>
        <v>73698</v>
      </c>
      <c r="I14" s="8">
        <v>36</v>
      </c>
      <c r="J14" s="8">
        <v>15682</v>
      </c>
      <c r="K14" s="8">
        <v>499</v>
      </c>
      <c r="L14" s="8">
        <v>143893</v>
      </c>
      <c r="M14" s="7">
        <f t="shared" si="1"/>
        <v>2023</v>
      </c>
      <c r="N14" s="7">
        <f t="shared" si="1"/>
        <v>233273</v>
      </c>
      <c r="O14" s="8">
        <v>475</v>
      </c>
      <c r="P14" s="8">
        <v>204068</v>
      </c>
      <c r="Q14" s="8">
        <v>8</v>
      </c>
      <c r="R14" s="8">
        <v>8229</v>
      </c>
      <c r="S14" s="8">
        <v>12</v>
      </c>
      <c r="T14" s="8">
        <v>8370</v>
      </c>
      <c r="U14" s="8">
        <v>8</v>
      </c>
      <c r="V14" s="8">
        <v>344</v>
      </c>
      <c r="W14" s="8">
        <v>8</v>
      </c>
      <c r="X14" s="8">
        <v>373</v>
      </c>
      <c r="Y14" s="7">
        <f t="shared" si="2"/>
        <v>511</v>
      </c>
      <c r="Z14" s="7">
        <f t="shared" si="3"/>
        <v>221384</v>
      </c>
      <c r="AA14" s="12">
        <v>0</v>
      </c>
      <c r="AB14" s="12">
        <v>0</v>
      </c>
      <c r="AC14" s="12">
        <v>374</v>
      </c>
      <c r="AD14" s="12">
        <v>42448</v>
      </c>
      <c r="AE14" s="12">
        <v>215</v>
      </c>
      <c r="AF14" s="12">
        <v>139430</v>
      </c>
      <c r="AG14" s="12">
        <v>0</v>
      </c>
      <c r="AH14" s="12">
        <v>0</v>
      </c>
      <c r="AI14" s="12">
        <v>687</v>
      </c>
      <c r="AJ14" s="12">
        <v>22339</v>
      </c>
      <c r="AK14" s="12">
        <v>0</v>
      </c>
      <c r="AL14" s="12">
        <v>0</v>
      </c>
      <c r="AM14" s="20">
        <f t="shared" si="4"/>
        <v>3810</v>
      </c>
      <c r="AN14" s="20">
        <f t="shared" si="5"/>
        <v>658874</v>
      </c>
      <c r="AO14" s="12">
        <v>378</v>
      </c>
      <c r="AP14" s="12">
        <v>64475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8</v>
      </c>
      <c r="BB14" s="8">
        <v>2000</v>
      </c>
      <c r="BC14" s="8">
        <v>8</v>
      </c>
      <c r="BD14" s="8">
        <v>2000</v>
      </c>
      <c r="BE14" s="8">
        <v>42</v>
      </c>
      <c r="BF14" s="8">
        <v>11207</v>
      </c>
      <c r="BG14" s="8">
        <v>149</v>
      </c>
      <c r="BH14" s="8">
        <v>14999</v>
      </c>
      <c r="BI14" s="7">
        <f t="shared" si="7"/>
        <v>207</v>
      </c>
      <c r="BJ14" s="7">
        <f t="shared" si="7"/>
        <v>30206</v>
      </c>
      <c r="BK14" s="7">
        <f t="shared" si="8"/>
        <v>4017</v>
      </c>
      <c r="BL14" s="7">
        <f t="shared" si="8"/>
        <v>689080</v>
      </c>
    </row>
    <row r="15" spans="1:64" ht="20.25" x14ac:dyDescent="0.4">
      <c r="A15" s="14">
        <v>9</v>
      </c>
      <c r="B15" s="15" t="s">
        <v>51</v>
      </c>
      <c r="C15" s="8">
        <v>1488</v>
      </c>
      <c r="D15" s="8">
        <v>104292</v>
      </c>
      <c r="E15" s="8">
        <v>2556</v>
      </c>
      <c r="F15" s="8">
        <v>207868</v>
      </c>
      <c r="G15" s="19">
        <f t="shared" si="0"/>
        <v>4044</v>
      </c>
      <c r="H15" s="19">
        <f t="shared" si="0"/>
        <v>312160</v>
      </c>
      <c r="I15" s="8">
        <v>155</v>
      </c>
      <c r="J15" s="8">
        <v>47810</v>
      </c>
      <c r="K15" s="8">
        <v>1623</v>
      </c>
      <c r="L15" s="8">
        <v>618358</v>
      </c>
      <c r="M15" s="7">
        <f t="shared" si="1"/>
        <v>5822</v>
      </c>
      <c r="N15" s="7">
        <f t="shared" si="1"/>
        <v>978328</v>
      </c>
      <c r="O15" s="8">
        <v>778</v>
      </c>
      <c r="P15" s="8">
        <v>228293</v>
      </c>
      <c r="Q15" s="8">
        <v>12</v>
      </c>
      <c r="R15" s="8">
        <v>12300</v>
      </c>
      <c r="S15" s="8">
        <v>22</v>
      </c>
      <c r="T15" s="8">
        <v>57000</v>
      </c>
      <c r="U15" s="8">
        <v>4</v>
      </c>
      <c r="V15" s="8">
        <v>500</v>
      </c>
      <c r="W15" s="8">
        <v>4</v>
      </c>
      <c r="X15" s="8">
        <v>600</v>
      </c>
      <c r="Y15" s="7">
        <f t="shared" si="2"/>
        <v>820</v>
      </c>
      <c r="Z15" s="7">
        <f t="shared" si="3"/>
        <v>298693</v>
      </c>
      <c r="AA15" s="12">
        <v>15</v>
      </c>
      <c r="AB15" s="12">
        <v>65229</v>
      </c>
      <c r="AC15" s="12">
        <v>571</v>
      </c>
      <c r="AD15" s="12">
        <v>46417</v>
      </c>
      <c r="AE15" s="12">
        <v>368</v>
      </c>
      <c r="AF15" s="12">
        <v>173900</v>
      </c>
      <c r="AG15" s="12">
        <v>55</v>
      </c>
      <c r="AH15" s="12">
        <v>16500</v>
      </c>
      <c r="AI15" s="12">
        <v>292</v>
      </c>
      <c r="AJ15" s="12">
        <v>14200</v>
      </c>
      <c r="AK15" s="12">
        <v>0</v>
      </c>
      <c r="AL15" s="12">
        <v>0</v>
      </c>
      <c r="AM15" s="20">
        <f t="shared" si="4"/>
        <v>7943</v>
      </c>
      <c r="AN15" s="20">
        <f t="shared" si="5"/>
        <v>1593267</v>
      </c>
      <c r="AO15" s="12">
        <v>450</v>
      </c>
      <c r="AP15" s="12">
        <v>170995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20</v>
      </c>
      <c r="BB15" s="8">
        <v>15000</v>
      </c>
      <c r="BC15" s="8">
        <v>14</v>
      </c>
      <c r="BD15" s="8">
        <v>15000</v>
      </c>
      <c r="BE15" s="8">
        <v>470</v>
      </c>
      <c r="BF15" s="8">
        <v>35824</v>
      </c>
      <c r="BG15" s="8">
        <v>800</v>
      </c>
      <c r="BH15" s="8">
        <v>80000</v>
      </c>
      <c r="BI15" s="7">
        <f t="shared" si="7"/>
        <v>1304</v>
      </c>
      <c r="BJ15" s="7">
        <f t="shared" si="7"/>
        <v>145824</v>
      </c>
      <c r="BK15" s="7">
        <f t="shared" si="8"/>
        <v>9247</v>
      </c>
      <c r="BL15" s="7">
        <f t="shared" si="8"/>
        <v>1739091</v>
      </c>
    </row>
    <row r="16" spans="1:64" ht="20.25" x14ac:dyDescent="0.4">
      <c r="A16" s="14">
        <v>10</v>
      </c>
      <c r="B16" s="15" t="s">
        <v>52</v>
      </c>
      <c r="C16" s="8">
        <v>276</v>
      </c>
      <c r="D16" s="8">
        <v>18111</v>
      </c>
      <c r="E16" s="8">
        <v>1239</v>
      </c>
      <c r="F16" s="8">
        <v>19524</v>
      </c>
      <c r="G16" s="19">
        <f t="shared" si="0"/>
        <v>1515</v>
      </c>
      <c r="H16" s="19">
        <f t="shared" si="0"/>
        <v>37635</v>
      </c>
      <c r="I16" s="8">
        <v>24</v>
      </c>
      <c r="J16" s="8">
        <v>10500</v>
      </c>
      <c r="K16" s="8">
        <v>393</v>
      </c>
      <c r="L16" s="8">
        <v>232445</v>
      </c>
      <c r="M16" s="7">
        <f t="shared" si="1"/>
        <v>1932</v>
      </c>
      <c r="N16" s="7">
        <f t="shared" si="1"/>
        <v>280580</v>
      </c>
      <c r="O16" s="8">
        <v>609</v>
      </c>
      <c r="P16" s="8">
        <v>262404</v>
      </c>
      <c r="Q16" s="8">
        <v>12</v>
      </c>
      <c r="R16" s="8">
        <v>10587</v>
      </c>
      <c r="S16" s="8">
        <v>24</v>
      </c>
      <c r="T16" s="8">
        <v>10764</v>
      </c>
      <c r="U16" s="8">
        <v>12</v>
      </c>
      <c r="V16" s="8">
        <v>432</v>
      </c>
      <c r="W16" s="8">
        <v>12</v>
      </c>
      <c r="X16" s="8">
        <v>519</v>
      </c>
      <c r="Y16" s="7">
        <f t="shared" si="2"/>
        <v>669</v>
      </c>
      <c r="Z16" s="7">
        <f t="shared" si="3"/>
        <v>284706</v>
      </c>
      <c r="AA16" s="12">
        <v>5</v>
      </c>
      <c r="AB16" s="12">
        <v>14158</v>
      </c>
      <c r="AC16" s="12">
        <v>492</v>
      </c>
      <c r="AD16" s="12">
        <v>55842</v>
      </c>
      <c r="AE16" s="12">
        <v>253</v>
      </c>
      <c r="AF16" s="12">
        <v>164614</v>
      </c>
      <c r="AG16" s="12">
        <v>19</v>
      </c>
      <c r="AH16" s="12">
        <v>5825</v>
      </c>
      <c r="AI16" s="12">
        <v>876</v>
      </c>
      <c r="AJ16" s="12">
        <v>16106</v>
      </c>
      <c r="AK16" s="12">
        <v>0</v>
      </c>
      <c r="AL16" s="12">
        <v>0</v>
      </c>
      <c r="AM16" s="20">
        <f t="shared" si="4"/>
        <v>4246</v>
      </c>
      <c r="AN16" s="20">
        <f t="shared" si="5"/>
        <v>821831</v>
      </c>
      <c r="AO16" s="12">
        <v>431</v>
      </c>
      <c r="AP16" s="12">
        <v>77313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12</v>
      </c>
      <c r="BB16" s="8">
        <v>3000</v>
      </c>
      <c r="BC16" s="8">
        <v>12</v>
      </c>
      <c r="BD16" s="8">
        <v>3000</v>
      </c>
      <c r="BE16" s="8">
        <v>63</v>
      </c>
      <c r="BF16" s="8">
        <v>15000</v>
      </c>
      <c r="BG16" s="8">
        <v>150</v>
      </c>
      <c r="BH16" s="8">
        <v>16497</v>
      </c>
      <c r="BI16" s="7">
        <f t="shared" si="7"/>
        <v>237</v>
      </c>
      <c r="BJ16" s="7">
        <f t="shared" si="7"/>
        <v>37497</v>
      </c>
      <c r="BK16" s="7">
        <f t="shared" si="8"/>
        <v>4483</v>
      </c>
      <c r="BL16" s="7">
        <f t="shared" si="8"/>
        <v>859328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248</v>
      </c>
      <c r="D18" s="8">
        <v>24460</v>
      </c>
      <c r="E18" s="8">
        <v>650</v>
      </c>
      <c r="F18" s="8">
        <v>34627</v>
      </c>
      <c r="G18" s="19">
        <f t="shared" si="0"/>
        <v>898</v>
      </c>
      <c r="H18" s="19">
        <f t="shared" si="0"/>
        <v>59087</v>
      </c>
      <c r="I18" s="8">
        <v>23</v>
      </c>
      <c r="J18" s="8">
        <v>9999</v>
      </c>
      <c r="K18" s="8">
        <v>136</v>
      </c>
      <c r="L18" s="8">
        <v>42447</v>
      </c>
      <c r="M18" s="7">
        <f t="shared" si="1"/>
        <v>1057</v>
      </c>
      <c r="N18" s="7">
        <f t="shared" si="1"/>
        <v>111533</v>
      </c>
      <c r="O18" s="8">
        <v>226</v>
      </c>
      <c r="P18" s="8">
        <v>97200</v>
      </c>
      <c r="Q18" s="8">
        <v>4</v>
      </c>
      <c r="R18" s="8">
        <v>3800</v>
      </c>
      <c r="S18" s="8">
        <v>10</v>
      </c>
      <c r="T18" s="8">
        <v>3985</v>
      </c>
      <c r="U18" s="8">
        <v>4</v>
      </c>
      <c r="V18" s="8">
        <v>200</v>
      </c>
      <c r="W18" s="8">
        <v>4</v>
      </c>
      <c r="X18" s="8">
        <v>200</v>
      </c>
      <c r="Y18" s="7">
        <f t="shared" si="2"/>
        <v>248</v>
      </c>
      <c r="Z18" s="7">
        <f t="shared" si="3"/>
        <v>105385</v>
      </c>
      <c r="AA18" s="12">
        <v>0</v>
      </c>
      <c r="AB18" s="12">
        <v>0</v>
      </c>
      <c r="AC18" s="12">
        <v>179</v>
      </c>
      <c r="AD18" s="12">
        <v>20333</v>
      </c>
      <c r="AE18" s="12">
        <v>102</v>
      </c>
      <c r="AF18" s="12">
        <v>66100</v>
      </c>
      <c r="AG18" s="12">
        <v>0</v>
      </c>
      <c r="AH18" s="12">
        <v>0</v>
      </c>
      <c r="AI18" s="12">
        <v>292</v>
      </c>
      <c r="AJ18" s="12">
        <v>6589</v>
      </c>
      <c r="AK18" s="12">
        <v>0</v>
      </c>
      <c r="AL18" s="12">
        <v>0</v>
      </c>
      <c r="AM18" s="20">
        <f t="shared" si="4"/>
        <v>1878</v>
      </c>
      <c r="AN18" s="20">
        <f t="shared" si="5"/>
        <v>309940</v>
      </c>
      <c r="AO18" s="12">
        <v>192</v>
      </c>
      <c r="AP18" s="12">
        <v>32885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4</v>
      </c>
      <c r="BB18" s="8">
        <v>2000</v>
      </c>
      <c r="BC18" s="8">
        <v>4</v>
      </c>
      <c r="BD18" s="8">
        <v>2000</v>
      </c>
      <c r="BE18" s="8">
        <v>63</v>
      </c>
      <c r="BF18" s="8">
        <v>16414</v>
      </c>
      <c r="BG18" s="8">
        <v>150</v>
      </c>
      <c r="BH18" s="8">
        <v>15000</v>
      </c>
      <c r="BI18" s="7">
        <f t="shared" si="7"/>
        <v>221</v>
      </c>
      <c r="BJ18" s="7">
        <f t="shared" si="7"/>
        <v>35414</v>
      </c>
      <c r="BK18" s="7">
        <f t="shared" si="8"/>
        <v>2099</v>
      </c>
      <c r="BL18" s="7">
        <f t="shared" si="8"/>
        <v>345354</v>
      </c>
    </row>
    <row r="19" spans="1:64" ht="20.25" x14ac:dyDescent="0.4">
      <c r="A19" s="14">
        <v>13</v>
      </c>
      <c r="B19" s="15" t="s">
        <v>55</v>
      </c>
      <c r="C19" s="8">
        <v>287</v>
      </c>
      <c r="D19" s="8">
        <v>21025</v>
      </c>
      <c r="E19" s="8">
        <v>697</v>
      </c>
      <c r="F19" s="8">
        <v>40236</v>
      </c>
      <c r="G19" s="19">
        <f t="shared" si="0"/>
        <v>984</v>
      </c>
      <c r="H19" s="19">
        <f t="shared" si="0"/>
        <v>61261</v>
      </c>
      <c r="I19" s="8">
        <v>28</v>
      </c>
      <c r="J19" s="8">
        <v>12067</v>
      </c>
      <c r="K19" s="8">
        <v>11635</v>
      </c>
      <c r="L19" s="8">
        <v>2280796</v>
      </c>
      <c r="M19" s="7">
        <f t="shared" si="1"/>
        <v>12647</v>
      </c>
      <c r="N19" s="7">
        <f t="shared" si="1"/>
        <v>2354124</v>
      </c>
      <c r="O19" s="8">
        <v>270</v>
      </c>
      <c r="P19" s="8">
        <v>116100</v>
      </c>
      <c r="Q19" s="8">
        <v>4</v>
      </c>
      <c r="R19" s="8">
        <v>9463</v>
      </c>
      <c r="S19" s="8">
        <v>0</v>
      </c>
      <c r="T19" s="8">
        <v>0</v>
      </c>
      <c r="U19" s="8">
        <v>4</v>
      </c>
      <c r="V19" s="8">
        <v>200</v>
      </c>
      <c r="W19" s="8">
        <v>4</v>
      </c>
      <c r="X19" s="8">
        <v>200</v>
      </c>
      <c r="Y19" s="7">
        <f t="shared" si="2"/>
        <v>282</v>
      </c>
      <c r="Z19" s="7">
        <f t="shared" si="3"/>
        <v>125963</v>
      </c>
      <c r="AA19" s="12">
        <v>6</v>
      </c>
      <c r="AB19" s="12">
        <v>263712</v>
      </c>
      <c r="AC19" s="12">
        <v>210</v>
      </c>
      <c r="AD19" s="12">
        <v>23834</v>
      </c>
      <c r="AE19" s="12">
        <v>126</v>
      </c>
      <c r="AF19" s="12">
        <v>81600</v>
      </c>
      <c r="AG19" s="12">
        <v>23</v>
      </c>
      <c r="AH19" s="12">
        <v>50200</v>
      </c>
      <c r="AI19" s="12">
        <v>292</v>
      </c>
      <c r="AJ19" s="12">
        <v>40200</v>
      </c>
      <c r="AK19" s="12">
        <v>0</v>
      </c>
      <c r="AL19" s="12">
        <v>0</v>
      </c>
      <c r="AM19" s="20">
        <f t="shared" si="4"/>
        <v>13586</v>
      </c>
      <c r="AN19" s="20">
        <f t="shared" si="5"/>
        <v>2939633</v>
      </c>
      <c r="AO19" s="12">
        <v>695</v>
      </c>
      <c r="AP19" s="12">
        <v>135968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4</v>
      </c>
      <c r="BB19" s="8">
        <v>2500</v>
      </c>
      <c r="BC19" s="8">
        <v>5</v>
      </c>
      <c r="BD19" s="8">
        <v>4500</v>
      </c>
      <c r="BE19" s="8">
        <v>4</v>
      </c>
      <c r="BF19" s="8">
        <v>1000</v>
      </c>
      <c r="BG19" s="8">
        <v>30</v>
      </c>
      <c r="BH19" s="8">
        <v>6062</v>
      </c>
      <c r="BI19" s="7">
        <f t="shared" si="7"/>
        <v>43</v>
      </c>
      <c r="BJ19" s="7">
        <f t="shared" si="7"/>
        <v>14062</v>
      </c>
      <c r="BK19" s="7">
        <f t="shared" si="8"/>
        <v>13629</v>
      </c>
      <c r="BL19" s="7">
        <f t="shared" si="8"/>
        <v>2953695</v>
      </c>
    </row>
    <row r="20" spans="1:64" ht="20.25" x14ac:dyDescent="0.4">
      <c r="A20" s="14">
        <v>14</v>
      </c>
      <c r="B20" s="15" t="s">
        <v>56</v>
      </c>
      <c r="C20" s="8">
        <v>7925</v>
      </c>
      <c r="D20" s="8">
        <v>606944</v>
      </c>
      <c r="E20" s="8">
        <v>8368</v>
      </c>
      <c r="F20" s="8">
        <v>990455</v>
      </c>
      <c r="G20" s="19">
        <f t="shared" si="0"/>
        <v>16293</v>
      </c>
      <c r="H20" s="19">
        <f t="shared" si="0"/>
        <v>1597399</v>
      </c>
      <c r="I20" s="8">
        <v>664</v>
      </c>
      <c r="J20" s="8">
        <v>300595</v>
      </c>
      <c r="K20" s="8">
        <v>3055</v>
      </c>
      <c r="L20" s="8">
        <v>1791932</v>
      </c>
      <c r="M20" s="7">
        <f t="shared" si="1"/>
        <v>20012</v>
      </c>
      <c r="N20" s="7">
        <f t="shared" si="1"/>
        <v>3689926</v>
      </c>
      <c r="O20" s="8">
        <v>2117</v>
      </c>
      <c r="P20" s="8">
        <v>2904204</v>
      </c>
      <c r="Q20" s="8">
        <v>28</v>
      </c>
      <c r="R20" s="8">
        <v>79600</v>
      </c>
      <c r="S20" s="8">
        <v>55</v>
      </c>
      <c r="T20" s="8">
        <v>414400</v>
      </c>
      <c r="U20" s="8">
        <v>8</v>
      </c>
      <c r="V20" s="8">
        <v>4500</v>
      </c>
      <c r="W20" s="8">
        <v>7</v>
      </c>
      <c r="X20" s="8">
        <v>5400</v>
      </c>
      <c r="Y20" s="7">
        <f t="shared" si="2"/>
        <v>2215</v>
      </c>
      <c r="Z20" s="7">
        <f t="shared" si="3"/>
        <v>3408104</v>
      </c>
      <c r="AA20" s="12">
        <v>35</v>
      </c>
      <c r="AB20" s="12">
        <v>203799</v>
      </c>
      <c r="AC20" s="12">
        <v>1530</v>
      </c>
      <c r="AD20" s="12">
        <v>183418</v>
      </c>
      <c r="AE20" s="12">
        <v>1130</v>
      </c>
      <c r="AF20" s="12">
        <v>708375</v>
      </c>
      <c r="AG20" s="12">
        <v>130</v>
      </c>
      <c r="AH20" s="12">
        <v>39000</v>
      </c>
      <c r="AI20" s="12">
        <v>341</v>
      </c>
      <c r="AJ20" s="12">
        <v>35400</v>
      </c>
      <c r="AK20" s="12">
        <v>0</v>
      </c>
      <c r="AL20" s="12">
        <v>0</v>
      </c>
      <c r="AM20" s="20">
        <f t="shared" si="4"/>
        <v>25393</v>
      </c>
      <c r="AN20" s="20">
        <f t="shared" si="5"/>
        <v>8268022</v>
      </c>
      <c r="AO20" s="12">
        <v>1145</v>
      </c>
      <c r="AP20" s="12">
        <v>735060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60</v>
      </c>
      <c r="BB20" s="8">
        <v>46000</v>
      </c>
      <c r="BC20" s="8">
        <v>44</v>
      </c>
      <c r="BD20" s="8">
        <v>46000</v>
      </c>
      <c r="BE20" s="8">
        <v>1250</v>
      </c>
      <c r="BF20" s="8">
        <v>388420</v>
      </c>
      <c r="BG20" s="8">
        <v>2800</v>
      </c>
      <c r="BH20" s="8">
        <v>280000</v>
      </c>
      <c r="BI20" s="7">
        <f t="shared" si="7"/>
        <v>4154</v>
      </c>
      <c r="BJ20" s="7">
        <f t="shared" si="7"/>
        <v>760420</v>
      </c>
      <c r="BK20" s="7">
        <f t="shared" si="8"/>
        <v>29547</v>
      </c>
      <c r="BL20" s="7">
        <f t="shared" si="8"/>
        <v>9028442</v>
      </c>
    </row>
    <row r="21" spans="1:64" ht="20.25" x14ac:dyDescent="0.4">
      <c r="A21" s="14">
        <v>15</v>
      </c>
      <c r="B21" s="15" t="s">
        <v>57</v>
      </c>
      <c r="C21" s="8">
        <v>92</v>
      </c>
      <c r="D21" s="8">
        <v>6037</v>
      </c>
      <c r="E21" s="8">
        <v>413</v>
      </c>
      <c r="F21" s="8">
        <v>6508</v>
      </c>
      <c r="G21" s="19">
        <f t="shared" si="0"/>
        <v>505</v>
      </c>
      <c r="H21" s="19">
        <f t="shared" si="0"/>
        <v>12545</v>
      </c>
      <c r="I21" s="8">
        <v>8</v>
      </c>
      <c r="J21" s="8">
        <v>3500</v>
      </c>
      <c r="K21" s="8">
        <v>131</v>
      </c>
      <c r="L21" s="8">
        <v>53828</v>
      </c>
      <c r="M21" s="7">
        <f t="shared" si="1"/>
        <v>644</v>
      </c>
      <c r="N21" s="7">
        <f t="shared" si="1"/>
        <v>69873</v>
      </c>
      <c r="O21" s="8">
        <v>201</v>
      </c>
      <c r="P21" s="8">
        <v>86468</v>
      </c>
      <c r="Q21" s="8">
        <v>4</v>
      </c>
      <c r="R21" s="8">
        <v>6038</v>
      </c>
      <c r="S21" s="8">
        <v>0</v>
      </c>
      <c r="T21" s="8">
        <v>0</v>
      </c>
      <c r="U21" s="8">
        <v>4</v>
      </c>
      <c r="V21" s="8">
        <v>144</v>
      </c>
      <c r="W21" s="8">
        <v>4</v>
      </c>
      <c r="X21" s="8">
        <v>173</v>
      </c>
      <c r="Y21" s="7">
        <f t="shared" si="2"/>
        <v>213</v>
      </c>
      <c r="Z21" s="7">
        <f t="shared" si="3"/>
        <v>92823</v>
      </c>
      <c r="AA21" s="12">
        <v>0</v>
      </c>
      <c r="AB21" s="12">
        <v>0</v>
      </c>
      <c r="AC21" s="12">
        <v>164</v>
      </c>
      <c r="AD21" s="12">
        <v>18616</v>
      </c>
      <c r="AE21" s="12">
        <v>74</v>
      </c>
      <c r="AF21" s="12">
        <v>47829</v>
      </c>
      <c r="AG21" s="12">
        <v>19</v>
      </c>
      <c r="AH21" s="12">
        <v>5821</v>
      </c>
      <c r="AI21" s="12">
        <v>292</v>
      </c>
      <c r="AJ21" s="12">
        <v>2536</v>
      </c>
      <c r="AK21" s="12">
        <v>0</v>
      </c>
      <c r="AL21" s="12">
        <v>0</v>
      </c>
      <c r="AM21" s="20">
        <f t="shared" si="4"/>
        <v>1406</v>
      </c>
      <c r="AN21" s="20">
        <f t="shared" si="5"/>
        <v>237498</v>
      </c>
      <c r="AO21" s="12">
        <v>143</v>
      </c>
      <c r="AP21" s="12">
        <v>23828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4</v>
      </c>
      <c r="BB21" s="8">
        <v>1000</v>
      </c>
      <c r="BC21" s="8">
        <v>4</v>
      </c>
      <c r="BD21" s="8">
        <v>1000</v>
      </c>
      <c r="BE21" s="8">
        <v>21</v>
      </c>
      <c r="BF21" s="8">
        <v>5000</v>
      </c>
      <c r="BG21" s="8">
        <v>50</v>
      </c>
      <c r="BH21" s="8">
        <v>5499</v>
      </c>
      <c r="BI21" s="7">
        <f t="shared" si="7"/>
        <v>79</v>
      </c>
      <c r="BJ21" s="7">
        <f t="shared" si="7"/>
        <v>12499</v>
      </c>
      <c r="BK21" s="7">
        <f t="shared" si="8"/>
        <v>1485</v>
      </c>
      <c r="BL21" s="7">
        <f t="shared" si="8"/>
        <v>249997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589</v>
      </c>
      <c r="D25" s="8">
        <v>54436</v>
      </c>
      <c r="E25" s="8">
        <v>1318</v>
      </c>
      <c r="F25" s="8">
        <v>113912</v>
      </c>
      <c r="G25" s="19">
        <f t="shared" si="0"/>
        <v>1907</v>
      </c>
      <c r="H25" s="19">
        <f t="shared" si="0"/>
        <v>168348</v>
      </c>
      <c r="I25" s="8">
        <v>63</v>
      </c>
      <c r="J25" s="8">
        <v>27123</v>
      </c>
      <c r="K25" s="8">
        <v>708</v>
      </c>
      <c r="L25" s="8">
        <v>375439</v>
      </c>
      <c r="M25" s="7">
        <f t="shared" si="1"/>
        <v>2678</v>
      </c>
      <c r="N25" s="7">
        <f t="shared" si="1"/>
        <v>570910</v>
      </c>
      <c r="O25" s="8">
        <v>361</v>
      </c>
      <c r="P25" s="8">
        <v>155000</v>
      </c>
      <c r="Q25" s="8">
        <v>5</v>
      </c>
      <c r="R25" s="8">
        <v>12350</v>
      </c>
      <c r="S25" s="8">
        <v>0</v>
      </c>
      <c r="T25" s="8">
        <v>0</v>
      </c>
      <c r="U25" s="8">
        <v>4</v>
      </c>
      <c r="V25" s="8">
        <v>400</v>
      </c>
      <c r="W25" s="8">
        <v>4</v>
      </c>
      <c r="X25" s="8">
        <v>200</v>
      </c>
      <c r="Y25" s="7">
        <f t="shared" si="2"/>
        <v>374</v>
      </c>
      <c r="Z25" s="7">
        <f t="shared" si="3"/>
        <v>167950</v>
      </c>
      <c r="AA25" s="12">
        <v>8</v>
      </c>
      <c r="AB25" s="12">
        <v>43090</v>
      </c>
      <c r="AC25" s="12">
        <v>271</v>
      </c>
      <c r="AD25" s="12">
        <v>30667</v>
      </c>
      <c r="AE25" s="12">
        <v>175</v>
      </c>
      <c r="AF25" s="12">
        <v>113700</v>
      </c>
      <c r="AG25" s="12">
        <v>28</v>
      </c>
      <c r="AH25" s="12">
        <v>8300</v>
      </c>
      <c r="AI25" s="12">
        <v>292</v>
      </c>
      <c r="AJ25" s="12">
        <v>6900</v>
      </c>
      <c r="AK25" s="12">
        <v>0</v>
      </c>
      <c r="AL25" s="12">
        <v>0</v>
      </c>
      <c r="AM25" s="20">
        <f t="shared" si="4"/>
        <v>3826</v>
      </c>
      <c r="AN25" s="20">
        <f t="shared" si="5"/>
        <v>941517</v>
      </c>
      <c r="AO25" s="12">
        <v>392</v>
      </c>
      <c r="AP25" s="12">
        <v>74259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11</v>
      </c>
      <c r="BB25" s="8">
        <v>9000</v>
      </c>
      <c r="BC25" s="8">
        <v>36</v>
      </c>
      <c r="BD25" s="8">
        <v>37500</v>
      </c>
      <c r="BE25" s="8">
        <v>313</v>
      </c>
      <c r="BF25" s="8">
        <v>237210</v>
      </c>
      <c r="BG25" s="8">
        <v>220</v>
      </c>
      <c r="BH25" s="8">
        <v>22000</v>
      </c>
      <c r="BI25" s="7">
        <f t="shared" si="7"/>
        <v>580</v>
      </c>
      <c r="BJ25" s="7">
        <f t="shared" si="7"/>
        <v>305710</v>
      </c>
      <c r="BK25" s="7">
        <f t="shared" si="8"/>
        <v>4406</v>
      </c>
      <c r="BL25" s="7">
        <f t="shared" si="8"/>
        <v>1247227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92</v>
      </c>
      <c r="D30" s="8">
        <v>6037</v>
      </c>
      <c r="E30" s="8">
        <v>413</v>
      </c>
      <c r="F30" s="8">
        <v>6508</v>
      </c>
      <c r="G30" s="19">
        <f t="shared" si="0"/>
        <v>505</v>
      </c>
      <c r="H30" s="19">
        <f t="shared" si="0"/>
        <v>12545</v>
      </c>
      <c r="I30" s="8">
        <v>8</v>
      </c>
      <c r="J30" s="8">
        <v>3606</v>
      </c>
      <c r="K30" s="8">
        <v>131</v>
      </c>
      <c r="L30" s="8">
        <v>53828</v>
      </c>
      <c r="M30" s="7">
        <f t="shared" si="1"/>
        <v>644</v>
      </c>
      <c r="N30" s="7">
        <f t="shared" si="1"/>
        <v>69979</v>
      </c>
      <c r="O30" s="8">
        <v>201</v>
      </c>
      <c r="P30" s="8">
        <v>89977</v>
      </c>
      <c r="Q30" s="8">
        <v>4</v>
      </c>
      <c r="R30" s="8">
        <v>2529</v>
      </c>
      <c r="S30" s="8">
        <v>0</v>
      </c>
      <c r="T30" s="8">
        <v>0</v>
      </c>
      <c r="U30" s="8">
        <v>4</v>
      </c>
      <c r="V30" s="8">
        <v>144</v>
      </c>
      <c r="W30" s="8">
        <v>4</v>
      </c>
      <c r="X30" s="8">
        <v>173</v>
      </c>
      <c r="Y30" s="7">
        <f t="shared" si="2"/>
        <v>213</v>
      </c>
      <c r="Z30" s="7">
        <f t="shared" si="3"/>
        <v>92823</v>
      </c>
      <c r="AA30" s="12">
        <v>0</v>
      </c>
      <c r="AB30" s="12">
        <v>0</v>
      </c>
      <c r="AC30" s="12">
        <v>164</v>
      </c>
      <c r="AD30" s="12">
        <v>18614</v>
      </c>
      <c r="AE30" s="12">
        <v>74</v>
      </c>
      <c r="AF30" s="12">
        <v>47830</v>
      </c>
      <c r="AG30" s="12">
        <v>19</v>
      </c>
      <c r="AH30" s="12">
        <v>5821</v>
      </c>
      <c r="AI30" s="12">
        <v>292</v>
      </c>
      <c r="AJ30" s="12">
        <v>2536</v>
      </c>
      <c r="AK30" s="12">
        <v>0</v>
      </c>
      <c r="AL30" s="12">
        <v>0</v>
      </c>
      <c r="AM30" s="20">
        <f t="shared" si="4"/>
        <v>1406</v>
      </c>
      <c r="AN30" s="20">
        <f t="shared" si="5"/>
        <v>237603</v>
      </c>
      <c r="AO30" s="12">
        <v>143</v>
      </c>
      <c r="AP30" s="12">
        <v>23826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4</v>
      </c>
      <c r="BB30" s="8">
        <v>1000</v>
      </c>
      <c r="BC30" s="8">
        <v>4</v>
      </c>
      <c r="BD30" s="8">
        <v>1000</v>
      </c>
      <c r="BE30" s="8">
        <v>21</v>
      </c>
      <c r="BF30" s="8">
        <v>5000</v>
      </c>
      <c r="BG30" s="8">
        <v>50</v>
      </c>
      <c r="BH30" s="8">
        <v>5499</v>
      </c>
      <c r="BI30" s="7">
        <f t="shared" si="7"/>
        <v>79</v>
      </c>
      <c r="BJ30" s="7">
        <f t="shared" si="7"/>
        <v>12499</v>
      </c>
      <c r="BK30" s="7">
        <f t="shared" si="8"/>
        <v>1485</v>
      </c>
      <c r="BL30" s="7">
        <f t="shared" si="8"/>
        <v>250102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515</v>
      </c>
      <c r="D33" s="8">
        <v>41946</v>
      </c>
      <c r="E33" s="8">
        <v>1036</v>
      </c>
      <c r="F33" s="8">
        <v>80472</v>
      </c>
      <c r="G33" s="19">
        <f t="shared" si="0"/>
        <v>1551</v>
      </c>
      <c r="H33" s="19">
        <f t="shared" si="0"/>
        <v>122418</v>
      </c>
      <c r="I33" s="8">
        <v>56</v>
      </c>
      <c r="J33" s="8">
        <v>24135</v>
      </c>
      <c r="K33" s="8">
        <v>545</v>
      </c>
      <c r="L33" s="8">
        <v>452842</v>
      </c>
      <c r="M33" s="7">
        <f t="shared" si="1"/>
        <v>2152</v>
      </c>
      <c r="N33" s="7">
        <f t="shared" si="1"/>
        <v>599395</v>
      </c>
      <c r="O33" s="8">
        <v>542</v>
      </c>
      <c r="P33" s="8">
        <v>242661</v>
      </c>
      <c r="Q33" s="8">
        <v>8</v>
      </c>
      <c r="R33" s="8">
        <v>9300</v>
      </c>
      <c r="S33" s="8">
        <v>0</v>
      </c>
      <c r="T33" s="8">
        <v>0</v>
      </c>
      <c r="U33" s="8">
        <v>4</v>
      </c>
      <c r="V33" s="8">
        <v>400</v>
      </c>
      <c r="W33" s="8">
        <v>4</v>
      </c>
      <c r="X33" s="8">
        <v>500</v>
      </c>
      <c r="Y33" s="7">
        <f t="shared" si="2"/>
        <v>558</v>
      </c>
      <c r="Z33" s="7">
        <f t="shared" si="3"/>
        <v>252861</v>
      </c>
      <c r="AA33" s="12">
        <v>12</v>
      </c>
      <c r="AB33" s="12">
        <v>46007</v>
      </c>
      <c r="AC33" s="12">
        <v>420</v>
      </c>
      <c r="AD33" s="12">
        <v>47584</v>
      </c>
      <c r="AE33" s="12">
        <v>251</v>
      </c>
      <c r="AF33" s="12">
        <v>163300</v>
      </c>
      <c r="AG33" s="12">
        <v>47</v>
      </c>
      <c r="AH33" s="12">
        <v>14100</v>
      </c>
      <c r="AI33" s="12">
        <v>292</v>
      </c>
      <c r="AJ33" s="12">
        <v>10200</v>
      </c>
      <c r="AK33" s="12">
        <v>0</v>
      </c>
      <c r="AL33" s="12">
        <v>0</v>
      </c>
      <c r="AM33" s="20">
        <f t="shared" si="4"/>
        <v>3732</v>
      </c>
      <c r="AN33" s="20">
        <f t="shared" si="5"/>
        <v>1133447</v>
      </c>
      <c r="AO33" s="12">
        <v>380</v>
      </c>
      <c r="AP33" s="12">
        <v>90898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4</v>
      </c>
      <c r="BB33" s="8">
        <v>3000</v>
      </c>
      <c r="BC33" s="8">
        <v>4</v>
      </c>
      <c r="BD33" s="8">
        <v>3000</v>
      </c>
      <c r="BE33" s="8">
        <v>94</v>
      </c>
      <c r="BF33" s="8">
        <v>24622</v>
      </c>
      <c r="BG33" s="8">
        <v>225</v>
      </c>
      <c r="BH33" s="8">
        <v>22500</v>
      </c>
      <c r="BI33" s="7">
        <f t="shared" si="7"/>
        <v>327</v>
      </c>
      <c r="BJ33" s="7">
        <f t="shared" si="7"/>
        <v>53122</v>
      </c>
      <c r="BK33" s="7">
        <f t="shared" si="8"/>
        <v>4059</v>
      </c>
      <c r="BL33" s="7">
        <f t="shared" si="8"/>
        <v>1186569</v>
      </c>
    </row>
    <row r="34" spans="1:64" ht="20.25" x14ac:dyDescent="0.4">
      <c r="A34" s="14">
        <v>28</v>
      </c>
      <c r="B34" s="15" t="s">
        <v>70</v>
      </c>
      <c r="C34" s="8">
        <v>888</v>
      </c>
      <c r="D34" s="8">
        <v>87431</v>
      </c>
      <c r="E34" s="8">
        <v>1603</v>
      </c>
      <c r="F34" s="8">
        <v>157924</v>
      </c>
      <c r="G34" s="19">
        <f t="shared" si="0"/>
        <v>2491</v>
      </c>
      <c r="H34" s="19">
        <f t="shared" si="0"/>
        <v>245355</v>
      </c>
      <c r="I34" s="8">
        <v>96</v>
      </c>
      <c r="J34" s="8">
        <v>47925</v>
      </c>
      <c r="K34" s="8">
        <v>1150</v>
      </c>
      <c r="L34" s="8">
        <v>751878</v>
      </c>
      <c r="M34" s="7">
        <f t="shared" si="1"/>
        <v>3737</v>
      </c>
      <c r="N34" s="7">
        <f t="shared" si="1"/>
        <v>1045158</v>
      </c>
      <c r="O34" s="8">
        <v>673</v>
      </c>
      <c r="P34" s="8">
        <v>340868</v>
      </c>
      <c r="Q34" s="8">
        <v>12</v>
      </c>
      <c r="R34" s="8">
        <v>11600</v>
      </c>
      <c r="S34" s="8">
        <v>0</v>
      </c>
      <c r="T34" s="8">
        <v>0</v>
      </c>
      <c r="U34" s="8">
        <v>4</v>
      </c>
      <c r="V34" s="8">
        <v>500</v>
      </c>
      <c r="W34" s="8">
        <v>4</v>
      </c>
      <c r="X34" s="8">
        <v>600</v>
      </c>
      <c r="Y34" s="7">
        <f t="shared" si="2"/>
        <v>693</v>
      </c>
      <c r="Z34" s="7">
        <f t="shared" si="3"/>
        <v>353568</v>
      </c>
      <c r="AA34" s="12">
        <v>15</v>
      </c>
      <c r="AB34" s="12">
        <v>87027</v>
      </c>
      <c r="AC34" s="12">
        <v>512</v>
      </c>
      <c r="AD34" s="12">
        <v>63834</v>
      </c>
      <c r="AE34" s="12">
        <v>324</v>
      </c>
      <c r="AF34" s="12">
        <v>230900</v>
      </c>
      <c r="AG34" s="12">
        <v>55</v>
      </c>
      <c r="AH34" s="12">
        <v>16500</v>
      </c>
      <c r="AI34" s="12">
        <v>292</v>
      </c>
      <c r="AJ34" s="12">
        <v>13300</v>
      </c>
      <c r="AK34" s="12">
        <v>0</v>
      </c>
      <c r="AL34" s="12">
        <v>0</v>
      </c>
      <c r="AM34" s="20">
        <f t="shared" si="4"/>
        <v>5628</v>
      </c>
      <c r="AN34" s="20">
        <f t="shared" si="5"/>
        <v>1810287</v>
      </c>
      <c r="AO34" s="12">
        <v>570</v>
      </c>
      <c r="AP34" s="12">
        <v>126449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6</v>
      </c>
      <c r="BB34" s="8">
        <v>5000</v>
      </c>
      <c r="BC34" s="8">
        <v>5</v>
      </c>
      <c r="BD34" s="8">
        <v>5000</v>
      </c>
      <c r="BE34" s="8">
        <v>135</v>
      </c>
      <c r="BF34" s="8">
        <v>56452</v>
      </c>
      <c r="BG34" s="8">
        <v>325</v>
      </c>
      <c r="BH34" s="8">
        <v>32500</v>
      </c>
      <c r="BI34" s="7">
        <f t="shared" si="7"/>
        <v>471</v>
      </c>
      <c r="BJ34" s="7">
        <f t="shared" si="7"/>
        <v>98952</v>
      </c>
      <c r="BK34" s="7">
        <f t="shared" si="8"/>
        <v>6099</v>
      </c>
      <c r="BL34" s="7">
        <f t="shared" si="8"/>
        <v>1909239</v>
      </c>
    </row>
    <row r="35" spans="1:64" ht="20.25" x14ac:dyDescent="0.4">
      <c r="A35" s="14">
        <v>29</v>
      </c>
      <c r="B35" s="15" t="s">
        <v>71</v>
      </c>
      <c r="C35" s="8">
        <v>748</v>
      </c>
      <c r="D35" s="8">
        <v>56934</v>
      </c>
      <c r="E35" s="8">
        <v>1320</v>
      </c>
      <c r="F35" s="8">
        <v>114128</v>
      </c>
      <c r="G35" s="19">
        <f t="shared" si="0"/>
        <v>2068</v>
      </c>
      <c r="H35" s="19">
        <f t="shared" si="0"/>
        <v>171062</v>
      </c>
      <c r="I35" s="8">
        <v>76</v>
      </c>
      <c r="J35" s="8">
        <v>32755</v>
      </c>
      <c r="K35" s="8">
        <v>682</v>
      </c>
      <c r="L35" s="8">
        <v>526386</v>
      </c>
      <c r="M35" s="7">
        <f t="shared" si="1"/>
        <v>2826</v>
      </c>
      <c r="N35" s="7">
        <f t="shared" si="1"/>
        <v>730203</v>
      </c>
      <c r="O35" s="8">
        <v>612</v>
      </c>
      <c r="P35" s="8">
        <v>273890</v>
      </c>
      <c r="Q35" s="8">
        <v>8</v>
      </c>
      <c r="R35" s="8">
        <v>10500</v>
      </c>
      <c r="S35" s="8">
        <v>0</v>
      </c>
      <c r="T35" s="8">
        <v>0</v>
      </c>
      <c r="U35" s="8">
        <v>4</v>
      </c>
      <c r="V35" s="8">
        <v>500</v>
      </c>
      <c r="W35" s="8">
        <v>4</v>
      </c>
      <c r="X35" s="8">
        <v>500</v>
      </c>
      <c r="Y35" s="7">
        <f t="shared" si="2"/>
        <v>628</v>
      </c>
      <c r="Z35" s="7">
        <f t="shared" si="3"/>
        <v>285390</v>
      </c>
      <c r="AA35" s="12">
        <v>14</v>
      </c>
      <c r="AB35" s="12">
        <v>54726</v>
      </c>
      <c r="AC35" s="12">
        <v>466</v>
      </c>
      <c r="AD35" s="12">
        <v>52834</v>
      </c>
      <c r="AE35" s="12">
        <v>288</v>
      </c>
      <c r="AF35" s="12">
        <v>187100</v>
      </c>
      <c r="AG35" s="12">
        <v>51</v>
      </c>
      <c r="AH35" s="12">
        <v>15300</v>
      </c>
      <c r="AI35" s="12">
        <v>292</v>
      </c>
      <c r="AJ35" s="12">
        <v>11700</v>
      </c>
      <c r="AK35" s="12">
        <v>0</v>
      </c>
      <c r="AL35" s="12">
        <v>0</v>
      </c>
      <c r="AM35" s="20">
        <f t="shared" si="4"/>
        <v>4565</v>
      </c>
      <c r="AN35" s="20">
        <f t="shared" si="5"/>
        <v>1337253</v>
      </c>
      <c r="AO35" s="12">
        <v>464</v>
      </c>
      <c r="AP35" s="12">
        <v>107058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6</v>
      </c>
      <c r="BB35" s="8">
        <v>5000</v>
      </c>
      <c r="BC35" s="8">
        <v>5</v>
      </c>
      <c r="BD35" s="8">
        <v>5000</v>
      </c>
      <c r="BE35" s="8">
        <v>156</v>
      </c>
      <c r="BF35" s="8">
        <v>37500</v>
      </c>
      <c r="BG35" s="8">
        <v>374</v>
      </c>
      <c r="BH35" s="8">
        <v>41036</v>
      </c>
      <c r="BI35" s="7">
        <f t="shared" si="7"/>
        <v>541</v>
      </c>
      <c r="BJ35" s="7">
        <f t="shared" si="7"/>
        <v>88536</v>
      </c>
      <c r="BK35" s="7">
        <f t="shared" si="8"/>
        <v>5106</v>
      </c>
      <c r="BL35" s="7">
        <f t="shared" si="8"/>
        <v>1425789</v>
      </c>
    </row>
    <row r="36" spans="1:64" ht="20.25" x14ac:dyDescent="0.4">
      <c r="A36" s="14">
        <v>30</v>
      </c>
      <c r="B36" s="15" t="s">
        <v>72</v>
      </c>
      <c r="C36" s="8">
        <v>88</v>
      </c>
      <c r="D36" s="8">
        <v>5417</v>
      </c>
      <c r="E36" s="8">
        <v>413</v>
      </c>
      <c r="F36" s="8">
        <v>6508</v>
      </c>
      <c r="G36" s="19">
        <f t="shared" si="0"/>
        <v>501</v>
      </c>
      <c r="H36" s="19">
        <f t="shared" si="0"/>
        <v>11925</v>
      </c>
      <c r="I36" s="8">
        <v>8</v>
      </c>
      <c r="J36" s="8">
        <v>3500</v>
      </c>
      <c r="K36" s="8">
        <v>131</v>
      </c>
      <c r="L36" s="8">
        <v>53828</v>
      </c>
      <c r="M36" s="7">
        <f t="shared" si="1"/>
        <v>640</v>
      </c>
      <c r="N36" s="7">
        <f t="shared" si="1"/>
        <v>69253</v>
      </c>
      <c r="O36" s="8">
        <v>201</v>
      </c>
      <c r="P36" s="8">
        <v>90016</v>
      </c>
      <c r="Q36" s="8">
        <v>4</v>
      </c>
      <c r="R36" s="8">
        <v>3529</v>
      </c>
      <c r="S36" s="8">
        <v>0</v>
      </c>
      <c r="T36" s="8">
        <v>0</v>
      </c>
      <c r="U36" s="8">
        <v>4</v>
      </c>
      <c r="V36" s="8">
        <v>144</v>
      </c>
      <c r="W36" s="8">
        <v>4</v>
      </c>
      <c r="X36" s="8">
        <v>145</v>
      </c>
      <c r="Y36" s="7">
        <f t="shared" si="2"/>
        <v>213</v>
      </c>
      <c r="Z36" s="7">
        <f t="shared" si="3"/>
        <v>93834</v>
      </c>
      <c r="AA36" s="12">
        <v>0</v>
      </c>
      <c r="AB36" s="12">
        <v>0</v>
      </c>
      <c r="AC36" s="12">
        <v>0</v>
      </c>
      <c r="AD36" s="12">
        <v>0</v>
      </c>
      <c r="AE36" s="12">
        <v>58</v>
      </c>
      <c r="AF36" s="12">
        <v>37829</v>
      </c>
      <c r="AG36" s="12">
        <v>19</v>
      </c>
      <c r="AH36" s="12">
        <v>5821</v>
      </c>
      <c r="AI36" s="12">
        <v>292</v>
      </c>
      <c r="AJ36" s="12">
        <v>2536</v>
      </c>
      <c r="AK36" s="12">
        <v>0</v>
      </c>
      <c r="AL36" s="12">
        <v>0</v>
      </c>
      <c r="AM36" s="20">
        <f t="shared" si="4"/>
        <v>1222</v>
      </c>
      <c r="AN36" s="20">
        <f t="shared" si="5"/>
        <v>209273</v>
      </c>
      <c r="AO36" s="12">
        <v>125</v>
      </c>
      <c r="AP36" s="12">
        <v>20627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4</v>
      </c>
      <c r="BB36" s="8">
        <v>1000</v>
      </c>
      <c r="BC36" s="8">
        <v>4</v>
      </c>
      <c r="BD36" s="8">
        <v>1000</v>
      </c>
      <c r="BE36" s="8">
        <v>4</v>
      </c>
      <c r="BF36" s="8">
        <v>1000</v>
      </c>
      <c r="BG36" s="8">
        <v>9</v>
      </c>
      <c r="BH36" s="8">
        <v>1966</v>
      </c>
      <c r="BI36" s="7">
        <f t="shared" si="7"/>
        <v>21</v>
      </c>
      <c r="BJ36" s="7">
        <f t="shared" si="7"/>
        <v>4966</v>
      </c>
      <c r="BK36" s="7">
        <f t="shared" si="8"/>
        <v>1243</v>
      </c>
      <c r="BL36" s="7">
        <f t="shared" si="8"/>
        <v>214239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7347</v>
      </c>
      <c r="D41" s="10">
        <v>374183</v>
      </c>
      <c r="E41" s="10">
        <v>5465</v>
      </c>
      <c r="F41" s="10">
        <v>606021</v>
      </c>
      <c r="G41" s="19">
        <f t="shared" si="0"/>
        <v>12812</v>
      </c>
      <c r="H41" s="19">
        <f t="shared" si="0"/>
        <v>980204</v>
      </c>
      <c r="I41" s="10">
        <v>342</v>
      </c>
      <c r="J41" s="10">
        <v>147453</v>
      </c>
      <c r="K41" s="10">
        <v>3207</v>
      </c>
      <c r="L41" s="10">
        <v>847348</v>
      </c>
      <c r="M41" s="7">
        <f t="shared" si="1"/>
        <v>16361</v>
      </c>
      <c r="N41" s="7">
        <f t="shared" si="1"/>
        <v>1975005</v>
      </c>
      <c r="O41" s="10">
        <v>1263</v>
      </c>
      <c r="P41" s="10">
        <v>565043</v>
      </c>
      <c r="Q41" s="10">
        <v>17</v>
      </c>
      <c r="R41" s="10">
        <v>18400</v>
      </c>
      <c r="S41" s="10">
        <v>0</v>
      </c>
      <c r="T41" s="10">
        <v>0</v>
      </c>
      <c r="U41" s="10">
        <v>5</v>
      </c>
      <c r="V41" s="10">
        <v>1000</v>
      </c>
      <c r="W41" s="10">
        <v>4</v>
      </c>
      <c r="X41" s="10">
        <v>1200</v>
      </c>
      <c r="Y41" s="7">
        <f t="shared" si="2"/>
        <v>1289</v>
      </c>
      <c r="Z41" s="7">
        <f t="shared" si="3"/>
        <v>585643</v>
      </c>
      <c r="AA41" s="12">
        <v>0</v>
      </c>
      <c r="AB41" s="12">
        <v>0</v>
      </c>
      <c r="AC41" s="12">
        <v>914</v>
      </c>
      <c r="AD41" s="12">
        <v>103584</v>
      </c>
      <c r="AE41" s="12">
        <v>617</v>
      </c>
      <c r="AF41" s="12">
        <v>400800</v>
      </c>
      <c r="AG41" s="12">
        <v>0</v>
      </c>
      <c r="AH41" s="12">
        <v>0</v>
      </c>
      <c r="AI41" s="12">
        <v>292</v>
      </c>
      <c r="AJ41" s="12">
        <v>131557</v>
      </c>
      <c r="AK41" s="12">
        <v>0</v>
      </c>
      <c r="AL41" s="12">
        <v>0</v>
      </c>
      <c r="AM41" s="20">
        <f t="shared" si="4"/>
        <v>19473</v>
      </c>
      <c r="AN41" s="20">
        <f t="shared" si="5"/>
        <v>3196589</v>
      </c>
      <c r="AO41" s="12">
        <v>700</v>
      </c>
      <c r="AP41" s="12">
        <v>306150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46</v>
      </c>
      <c r="BB41" s="10">
        <v>34500</v>
      </c>
      <c r="BC41" s="10">
        <v>33</v>
      </c>
      <c r="BD41" s="10">
        <v>34500</v>
      </c>
      <c r="BE41" s="10">
        <v>863</v>
      </c>
      <c r="BF41" s="10">
        <v>207000</v>
      </c>
      <c r="BG41" s="10">
        <v>1840</v>
      </c>
      <c r="BH41" s="10">
        <v>203136</v>
      </c>
      <c r="BI41" s="7">
        <f t="shared" si="7"/>
        <v>2782</v>
      </c>
      <c r="BJ41" s="7">
        <f t="shared" si="7"/>
        <v>479136</v>
      </c>
      <c r="BK41" s="7">
        <f t="shared" si="8"/>
        <v>22255</v>
      </c>
      <c r="BL41" s="7">
        <f t="shared" si="8"/>
        <v>3675725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3085</v>
      </c>
      <c r="F42" s="8">
        <v>323614</v>
      </c>
      <c r="G42" s="19">
        <f t="shared" si="0"/>
        <v>3085</v>
      </c>
      <c r="H42" s="19">
        <f t="shared" si="0"/>
        <v>323614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3085</v>
      </c>
      <c r="N42" s="7">
        <f t="shared" si="1"/>
        <v>323614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3085</v>
      </c>
      <c r="AN42" s="20">
        <f t="shared" si="5"/>
        <v>323614</v>
      </c>
      <c r="AO42" s="12">
        <v>310</v>
      </c>
      <c r="AP42" s="12">
        <v>30000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5</v>
      </c>
      <c r="BD42" s="8">
        <v>5208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5</v>
      </c>
      <c r="BJ42" s="7">
        <f t="shared" si="7"/>
        <v>5208</v>
      </c>
      <c r="BK42" s="7">
        <f t="shared" si="8"/>
        <v>3090</v>
      </c>
      <c r="BL42" s="7">
        <f t="shared" si="8"/>
        <v>328822</v>
      </c>
    </row>
    <row r="43" spans="1:64" ht="20.25" x14ac:dyDescent="0.4">
      <c r="A43" s="14">
        <v>37</v>
      </c>
      <c r="B43" s="15" t="s">
        <v>79</v>
      </c>
      <c r="C43" s="8">
        <v>67958</v>
      </c>
      <c r="D43" s="8">
        <v>4464218</v>
      </c>
      <c r="E43" s="8">
        <v>4356</v>
      </c>
      <c r="F43" s="8">
        <v>474397</v>
      </c>
      <c r="G43" s="19">
        <f t="shared" si="0"/>
        <v>72314</v>
      </c>
      <c r="H43" s="19">
        <f t="shared" si="0"/>
        <v>4938615</v>
      </c>
      <c r="I43" s="8">
        <v>263</v>
      </c>
      <c r="J43" s="8">
        <v>113512</v>
      </c>
      <c r="K43" s="8">
        <v>1505</v>
      </c>
      <c r="L43" s="8">
        <v>375666</v>
      </c>
      <c r="M43" s="7">
        <f t="shared" si="1"/>
        <v>74082</v>
      </c>
      <c r="N43" s="7">
        <f t="shared" si="1"/>
        <v>5427793</v>
      </c>
      <c r="O43" s="8">
        <v>24</v>
      </c>
      <c r="P43" s="8">
        <v>10000</v>
      </c>
      <c r="Q43" s="8">
        <v>8</v>
      </c>
      <c r="R43" s="8">
        <v>10912</v>
      </c>
      <c r="S43" s="8">
        <v>0</v>
      </c>
      <c r="T43" s="8">
        <v>0</v>
      </c>
      <c r="U43" s="8">
        <v>12</v>
      </c>
      <c r="V43" s="8">
        <v>2000</v>
      </c>
      <c r="W43" s="8">
        <v>4</v>
      </c>
      <c r="X43" s="8">
        <v>1200</v>
      </c>
      <c r="Y43" s="7">
        <f t="shared" si="2"/>
        <v>48</v>
      </c>
      <c r="Z43" s="7">
        <f t="shared" si="3"/>
        <v>24112</v>
      </c>
      <c r="AA43" s="12">
        <v>0</v>
      </c>
      <c r="AB43" s="12">
        <v>0</v>
      </c>
      <c r="AC43" s="12">
        <v>309</v>
      </c>
      <c r="AD43" s="12">
        <v>35041</v>
      </c>
      <c r="AE43" s="12">
        <v>130</v>
      </c>
      <c r="AF43" s="12">
        <v>84200</v>
      </c>
      <c r="AG43" s="12">
        <v>0</v>
      </c>
      <c r="AH43" s="12">
        <v>0</v>
      </c>
      <c r="AI43" s="12">
        <v>325</v>
      </c>
      <c r="AJ43" s="12">
        <v>58325</v>
      </c>
      <c r="AK43" s="12">
        <v>0</v>
      </c>
      <c r="AL43" s="12">
        <v>0</v>
      </c>
      <c r="AM43" s="20">
        <f t="shared" si="4"/>
        <v>74894</v>
      </c>
      <c r="AN43" s="20">
        <f t="shared" si="5"/>
        <v>5629471</v>
      </c>
      <c r="AO43" s="12">
        <v>2245</v>
      </c>
      <c r="AP43" s="12">
        <v>578637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56</v>
      </c>
      <c r="BB43" s="8">
        <v>42000</v>
      </c>
      <c r="BC43" s="8">
        <v>61</v>
      </c>
      <c r="BD43" s="8">
        <v>64325</v>
      </c>
      <c r="BE43" s="8">
        <v>175</v>
      </c>
      <c r="BF43" s="8">
        <v>42000</v>
      </c>
      <c r="BG43" s="8">
        <v>1678</v>
      </c>
      <c r="BH43" s="8">
        <v>181029</v>
      </c>
      <c r="BI43" s="7">
        <f t="shared" si="7"/>
        <v>1970</v>
      </c>
      <c r="BJ43" s="7">
        <f t="shared" si="7"/>
        <v>329354</v>
      </c>
      <c r="BK43" s="7">
        <f t="shared" si="8"/>
        <v>76864</v>
      </c>
      <c r="BL43" s="7">
        <f t="shared" si="8"/>
        <v>5958825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418</v>
      </c>
      <c r="P45" s="8">
        <v>195275</v>
      </c>
      <c r="Q45" s="8">
        <v>125</v>
      </c>
      <c r="R45" s="8">
        <v>140000</v>
      </c>
      <c r="S45" s="8">
        <v>8</v>
      </c>
      <c r="T45" s="8">
        <v>20000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551</v>
      </c>
      <c r="Z45" s="7">
        <f t="shared" si="3"/>
        <v>355275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551</v>
      </c>
      <c r="AN45" s="20">
        <f t="shared" si="5"/>
        <v>355275</v>
      </c>
      <c r="AO45" s="12">
        <v>56</v>
      </c>
      <c r="AP45" s="12">
        <v>34000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551</v>
      </c>
      <c r="BL45" s="7">
        <f t="shared" si="8"/>
        <v>355275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>SUM(C49,E49)</f>
        <v>0</v>
      </c>
      <c r="H49" s="19">
        <f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>SUM(G49,I49,K49)</f>
        <v>0</v>
      </c>
      <c r="N49" s="7">
        <f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>SUM(O49+Q49+S49+U49+W49)</f>
        <v>0</v>
      </c>
      <c r="Z49" s="7">
        <f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>SUM(M49,Y49,AA49,AC49,AE49,AG49,AI49,AK49)</f>
        <v>0</v>
      </c>
      <c r="AN49" s="20">
        <f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>SUM(AS49+AU49+AW49)</f>
        <v>0</v>
      </c>
      <c r="AZ49" s="7">
        <f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>SUM(AQ49,AY49,BA49,BC49,BE49,BG49)</f>
        <v>0</v>
      </c>
      <c r="BJ49" s="7">
        <f>SUM(AR49,AZ49,BB49,BD49,BF49,BH49)</f>
        <v>0</v>
      </c>
      <c r="BK49" s="7">
        <f>SUM(AM49,BI49)</f>
        <v>0</v>
      </c>
      <c r="BL49" s="7">
        <f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ref="G50:G51" si="9">SUM(C50,E50)</f>
        <v>0</v>
      </c>
      <c r="H50" s="19">
        <f t="shared" ref="H50:H51" si="10">SUM(D50,F50)</f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ref="M50:M51" si="11">SUM(G50,I50,K50)</f>
        <v>0</v>
      </c>
      <c r="N50" s="7">
        <f t="shared" ref="N50:N51" si="12"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ref="Y50:Y51" si="13">SUM(O50+Q50+S50+U50+W50)</f>
        <v>0</v>
      </c>
      <c r="Z50" s="7">
        <f t="shared" ref="Z50:Z51" si="14"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ref="AM50:AM51" si="15">SUM(M50,Y50,AA50,AC50,AE50,AG50,AI50,AK50)</f>
        <v>0</v>
      </c>
      <c r="AN50" s="20">
        <f t="shared" ref="AN50:AN51" si="16"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ref="AY50:AY51" si="17">SUM(AS50+AU50+AW50)</f>
        <v>0</v>
      </c>
      <c r="AZ50" s="7">
        <f t="shared" ref="AZ50:AZ51" si="18">SUM(AT50+AV50+AX50)</f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ref="BI50:BI51" si="19">SUM(AQ50,AY50,BA50,BC50,BE50,BG50)</f>
        <v>0</v>
      </c>
      <c r="BJ50" s="7">
        <f t="shared" ref="BJ50:BJ51" si="20">SUM(AR50,AZ50,BB50,BD50,BF50,BH50)</f>
        <v>0</v>
      </c>
      <c r="BK50" s="7">
        <f t="shared" ref="BK50:BK51" si="21">SUM(AM50,BI50)</f>
        <v>0</v>
      </c>
      <c r="BL50" s="7">
        <f t="shared" ref="BL50:BL51" si="22">SUM(AN50,BJ50)</f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138045</v>
      </c>
      <c r="D53" s="13">
        <f>SUM(D7:D52)</f>
        <v>9828242</v>
      </c>
      <c r="E53" s="13">
        <f>SUM(E7:E52)</f>
        <v>79736</v>
      </c>
      <c r="F53" s="13">
        <f>SUM(F7:F52)</f>
        <v>10048534</v>
      </c>
      <c r="G53" s="19">
        <f t="shared" si="0"/>
        <v>217781</v>
      </c>
      <c r="H53" s="19">
        <f t="shared" si="0"/>
        <v>19876776</v>
      </c>
      <c r="I53" s="13">
        <f>SUM(I7:I52)</f>
        <v>6484</v>
      </c>
      <c r="J53" s="13">
        <f>SUM(J7:J52)</f>
        <v>2807785</v>
      </c>
      <c r="K53" s="13">
        <f>SUM(K7:K52)</f>
        <v>57385</v>
      </c>
      <c r="L53" s="13">
        <f>SUM(L7:L52)</f>
        <v>22146550</v>
      </c>
      <c r="M53" s="7">
        <f t="shared" si="1"/>
        <v>281650</v>
      </c>
      <c r="N53" s="7">
        <f t="shared" si="1"/>
        <v>44831111</v>
      </c>
      <c r="O53" s="13">
        <f t="shared" ref="O53:X53" si="23">SUM(O7:O52)</f>
        <v>23580</v>
      </c>
      <c r="P53" s="13">
        <f t="shared" si="23"/>
        <v>21494154</v>
      </c>
      <c r="Q53" s="13">
        <f t="shared" si="23"/>
        <v>1046</v>
      </c>
      <c r="R53" s="13">
        <f t="shared" si="23"/>
        <v>1155477</v>
      </c>
      <c r="S53" s="13">
        <f t="shared" si="23"/>
        <v>937</v>
      </c>
      <c r="T53" s="13">
        <f t="shared" si="23"/>
        <v>3459980</v>
      </c>
      <c r="U53" s="13">
        <f t="shared" si="23"/>
        <v>192</v>
      </c>
      <c r="V53" s="13">
        <f t="shared" si="23"/>
        <v>36452</v>
      </c>
      <c r="W53" s="13">
        <f t="shared" si="23"/>
        <v>161</v>
      </c>
      <c r="X53" s="13">
        <f t="shared" si="23"/>
        <v>36255</v>
      </c>
      <c r="Y53" s="7">
        <f t="shared" si="2"/>
        <v>25916</v>
      </c>
      <c r="Z53" s="7">
        <f t="shared" si="3"/>
        <v>26182318</v>
      </c>
      <c r="AA53" s="13">
        <f t="shared" ref="AA53:AL53" si="24">SUM(AA7:AA52)</f>
        <v>420</v>
      </c>
      <c r="AB53" s="13">
        <f t="shared" si="24"/>
        <v>2347652</v>
      </c>
      <c r="AC53" s="13">
        <f t="shared" si="24"/>
        <v>19644</v>
      </c>
      <c r="AD53" s="13">
        <f t="shared" si="24"/>
        <v>1620015</v>
      </c>
      <c r="AE53" s="13">
        <f t="shared" si="24"/>
        <v>12440</v>
      </c>
      <c r="AF53" s="13">
        <f t="shared" si="24"/>
        <v>7440003</v>
      </c>
      <c r="AG53" s="13">
        <f t="shared" si="24"/>
        <v>1605</v>
      </c>
      <c r="AH53" s="13">
        <f t="shared" si="24"/>
        <v>465601</v>
      </c>
      <c r="AI53" s="13">
        <f t="shared" si="24"/>
        <v>8504</v>
      </c>
      <c r="AJ53" s="13">
        <f t="shared" si="24"/>
        <v>622446</v>
      </c>
      <c r="AK53" s="13">
        <f t="shared" si="24"/>
        <v>0</v>
      </c>
      <c r="AL53" s="13">
        <f t="shared" si="24"/>
        <v>0</v>
      </c>
      <c r="AM53" s="20">
        <f t="shared" si="4"/>
        <v>350179</v>
      </c>
      <c r="AN53" s="20">
        <f t="shared" si="4"/>
        <v>83509146</v>
      </c>
      <c r="AO53" s="13">
        <f t="shared" ref="AO53:AX53" si="25">SUM(AO7:AO52)</f>
        <v>16210</v>
      </c>
      <c r="AP53" s="13">
        <f t="shared" si="25"/>
        <v>7444610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1107</v>
      </c>
      <c r="BB53" s="13">
        <f t="shared" si="26"/>
        <v>1000000</v>
      </c>
      <c r="BC53" s="13">
        <f t="shared" si="26"/>
        <v>994</v>
      </c>
      <c r="BD53" s="13">
        <f t="shared" si="26"/>
        <v>1213033</v>
      </c>
      <c r="BE53" s="13">
        <f t="shared" si="26"/>
        <v>12792</v>
      </c>
      <c r="BF53" s="13">
        <f t="shared" si="26"/>
        <v>5271808</v>
      </c>
      <c r="BG53" s="13">
        <f t="shared" si="26"/>
        <v>32472</v>
      </c>
      <c r="BH53" s="13">
        <f t="shared" si="26"/>
        <v>5015156</v>
      </c>
      <c r="BI53" s="7">
        <f t="shared" si="7"/>
        <v>47365</v>
      </c>
      <c r="BJ53" s="7">
        <f t="shared" si="7"/>
        <v>12499997</v>
      </c>
      <c r="BK53" s="7">
        <f t="shared" si="8"/>
        <v>397544</v>
      </c>
      <c r="BL53" s="7">
        <f t="shared" si="8"/>
        <v>96009143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.140625" style="1" customWidth="1"/>
    <col min="5" max="5" width="10.140625" style="1" customWidth="1"/>
    <col min="6" max="6" width="13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1" width="9.140625" style="1" customWidth="1"/>
    <col min="22" max="22" width="11.7109375" style="1" customWidth="1"/>
    <col min="23" max="23" width="9.140625" style="1" customWidth="1"/>
    <col min="24" max="24" width="11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5703125" style="1" customWidth="1"/>
    <col min="39" max="39" width="10" style="1" bestFit="1" customWidth="1"/>
    <col min="40" max="40" width="1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10.42578125" style="1" customWidth="1"/>
    <col min="57" max="57" width="8.42578125" style="1" customWidth="1"/>
    <col min="58" max="58" width="13.5703125" style="1" customWidth="1"/>
    <col min="59" max="59" width="8.5703125" style="1" customWidth="1"/>
    <col min="60" max="60" width="11.8554687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114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ht="86.25" customHeight="1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ht="86.25" customHeight="1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16200</v>
      </c>
      <c r="D7" s="8">
        <v>1807900</v>
      </c>
      <c r="E7" s="8">
        <v>12587</v>
      </c>
      <c r="F7" s="8">
        <v>1540600</v>
      </c>
      <c r="G7" s="19">
        <f>SUM(C7,E7)</f>
        <v>28787</v>
      </c>
      <c r="H7" s="19">
        <f>SUM(D7,F7)</f>
        <v>3348500</v>
      </c>
      <c r="I7" s="8">
        <v>2182</v>
      </c>
      <c r="J7" s="8">
        <v>466700</v>
      </c>
      <c r="K7" s="8">
        <v>405</v>
      </c>
      <c r="L7" s="8">
        <v>255100</v>
      </c>
      <c r="M7" s="7">
        <f>SUM(G7,I7,K7)</f>
        <v>31374</v>
      </c>
      <c r="N7" s="7">
        <f>SUM(H7,J7,L7)</f>
        <v>4070300</v>
      </c>
      <c r="O7" s="8">
        <v>7301</v>
      </c>
      <c r="P7" s="8">
        <v>1447250</v>
      </c>
      <c r="Q7" s="8">
        <v>689</v>
      </c>
      <c r="R7" s="8">
        <v>544700</v>
      </c>
      <c r="S7" s="8">
        <v>105</v>
      </c>
      <c r="T7" s="8">
        <v>649200</v>
      </c>
      <c r="U7" s="8">
        <v>879</v>
      </c>
      <c r="V7" s="8">
        <v>145000</v>
      </c>
      <c r="W7" s="8">
        <v>3362</v>
      </c>
      <c r="X7" s="8">
        <v>956200</v>
      </c>
      <c r="Y7" s="7">
        <f>SUM(O7+Q7+S7+U7+W7)</f>
        <v>12336</v>
      </c>
      <c r="Z7" s="7">
        <f>SUM(P7+R7+T7+V7+X7)</f>
        <v>3742350</v>
      </c>
      <c r="AA7" s="12">
        <v>10</v>
      </c>
      <c r="AB7" s="12">
        <v>82000</v>
      </c>
      <c r="AC7" s="12">
        <v>3769</v>
      </c>
      <c r="AD7" s="12">
        <v>645700</v>
      </c>
      <c r="AE7" s="12">
        <v>1008</v>
      </c>
      <c r="AF7" s="12">
        <v>1852300</v>
      </c>
      <c r="AG7" s="12">
        <v>103</v>
      </c>
      <c r="AH7" s="12">
        <v>120900</v>
      </c>
      <c r="AI7" s="12">
        <v>237</v>
      </c>
      <c r="AJ7" s="12">
        <v>28900</v>
      </c>
      <c r="AK7" s="12">
        <v>3457</v>
      </c>
      <c r="AL7" s="12">
        <v>908050</v>
      </c>
      <c r="AM7" s="20">
        <f>SUM(M7,Y7,AA7,AC7,AE7,AG7,AI7,AK7)</f>
        <v>52294</v>
      </c>
      <c r="AN7" s="20">
        <f>SUM(N7,Z7,AB7,AD7,AF7,AH7,AJ7,AL7)</f>
        <v>11450500</v>
      </c>
      <c r="AO7" s="12">
        <v>5458</v>
      </c>
      <c r="AP7" s="12">
        <v>321850</v>
      </c>
      <c r="AQ7" s="12">
        <v>11</v>
      </c>
      <c r="AR7" s="12">
        <v>2400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13</v>
      </c>
      <c r="BB7" s="8">
        <v>10100</v>
      </c>
      <c r="BC7" s="8">
        <v>70</v>
      </c>
      <c r="BD7" s="8">
        <v>94500</v>
      </c>
      <c r="BE7" s="8">
        <v>739</v>
      </c>
      <c r="BF7" s="8">
        <v>536800</v>
      </c>
      <c r="BG7" s="8">
        <v>3161</v>
      </c>
      <c r="BH7" s="8">
        <v>1058900</v>
      </c>
      <c r="BI7" s="7">
        <f>SUM(AQ7,AY7,BA7,BC7,BE7,BG7)</f>
        <v>3994</v>
      </c>
      <c r="BJ7" s="7">
        <f>SUM(AR7,AZ7,BB7,BD7,BF7,BH7)</f>
        <v>1702700</v>
      </c>
      <c r="BK7" s="7">
        <f>SUM(AM7,BI7)</f>
        <v>56288</v>
      </c>
      <c r="BL7" s="7">
        <f>SUM(AN7,BJ7)</f>
        <v>13153200</v>
      </c>
    </row>
    <row r="8" spans="1:64" ht="20.25" x14ac:dyDescent="0.4">
      <c r="A8" s="14">
        <v>2</v>
      </c>
      <c r="B8" s="15" t="s">
        <v>44</v>
      </c>
      <c r="C8" s="8">
        <v>5580</v>
      </c>
      <c r="D8" s="8">
        <v>1595500</v>
      </c>
      <c r="E8" s="8">
        <v>3225</v>
      </c>
      <c r="F8" s="8">
        <v>592809</v>
      </c>
      <c r="G8" s="19">
        <f t="shared" ref="G8:H53" si="0">SUM(C8,E8)</f>
        <v>8805</v>
      </c>
      <c r="H8" s="19">
        <f t="shared" si="0"/>
        <v>2188309</v>
      </c>
      <c r="I8" s="8">
        <v>861</v>
      </c>
      <c r="J8" s="8">
        <v>448540</v>
      </c>
      <c r="K8" s="8">
        <v>190</v>
      </c>
      <c r="L8" s="8">
        <v>62110</v>
      </c>
      <c r="M8" s="7">
        <f t="shared" ref="M8:N53" si="1">SUM(G8,I8,K8)</f>
        <v>9856</v>
      </c>
      <c r="N8" s="7">
        <f t="shared" si="1"/>
        <v>2698959</v>
      </c>
      <c r="O8" s="8">
        <v>1733</v>
      </c>
      <c r="P8" s="8">
        <v>1334340</v>
      </c>
      <c r="Q8" s="8">
        <v>640</v>
      </c>
      <c r="R8" s="8">
        <v>510860</v>
      </c>
      <c r="S8" s="8">
        <v>127</v>
      </c>
      <c r="T8" s="8">
        <v>482436</v>
      </c>
      <c r="U8" s="8">
        <v>640</v>
      </c>
      <c r="V8" s="8">
        <v>143200</v>
      </c>
      <c r="W8" s="8">
        <v>2753</v>
      </c>
      <c r="X8" s="8">
        <v>1125360</v>
      </c>
      <c r="Y8" s="7">
        <f t="shared" ref="Y8:Y53" si="2">SUM(O8+Q8+S8+U8+W8)</f>
        <v>5893</v>
      </c>
      <c r="Z8" s="7">
        <f t="shared" ref="Z8:Z53" si="3">SUM(P8+R8+T8+V8+X8)</f>
        <v>3596196</v>
      </c>
      <c r="AA8" s="12">
        <v>12</v>
      </c>
      <c r="AB8" s="12">
        <v>101000</v>
      </c>
      <c r="AC8" s="12">
        <v>658</v>
      </c>
      <c r="AD8" s="12">
        <v>493600</v>
      </c>
      <c r="AE8" s="12">
        <v>950</v>
      </c>
      <c r="AF8" s="12">
        <v>1935840</v>
      </c>
      <c r="AG8" s="12">
        <v>48</v>
      </c>
      <c r="AH8" s="12">
        <v>302616</v>
      </c>
      <c r="AI8" s="12">
        <v>176</v>
      </c>
      <c r="AJ8" s="12">
        <v>21200</v>
      </c>
      <c r="AK8" s="12">
        <v>8221</v>
      </c>
      <c r="AL8" s="12">
        <v>1917100</v>
      </c>
      <c r="AM8" s="20">
        <f t="shared" ref="AM8:AN53" si="4">SUM(M8,Y8,AA8,AC8,AE8,AG8,AI8,AK8)</f>
        <v>25814</v>
      </c>
      <c r="AN8" s="20">
        <f t="shared" ref="AN8:AN52" si="5">SUM(N8+Z8+AB8+AD8+AF8+AH8+AJ8+AL8)</f>
        <v>11066511</v>
      </c>
      <c r="AO8" s="12">
        <v>1365</v>
      </c>
      <c r="AP8" s="12">
        <v>283400</v>
      </c>
      <c r="AQ8" s="12">
        <v>32</v>
      </c>
      <c r="AR8" s="12">
        <v>6868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30</v>
      </c>
      <c r="BB8" s="8">
        <v>20210</v>
      </c>
      <c r="BC8" s="8">
        <v>30</v>
      </c>
      <c r="BD8" s="8">
        <v>90460</v>
      </c>
      <c r="BE8" s="8">
        <v>1170</v>
      </c>
      <c r="BF8" s="8">
        <v>624300</v>
      </c>
      <c r="BG8" s="8">
        <v>4282</v>
      </c>
      <c r="BH8" s="8">
        <v>836680</v>
      </c>
      <c r="BI8" s="7">
        <f t="shared" ref="BI8:BJ53" si="7">SUM(AQ8,AY8,BA8,BC8,BE8,BG8)</f>
        <v>5544</v>
      </c>
      <c r="BJ8" s="7">
        <f t="shared" si="7"/>
        <v>1578518</v>
      </c>
      <c r="BK8" s="7">
        <f t="shared" ref="BK8:BL53" si="8">SUM(AM8,BI8)</f>
        <v>31358</v>
      </c>
      <c r="BL8" s="7">
        <f t="shared" si="8"/>
        <v>12645029</v>
      </c>
    </row>
    <row r="9" spans="1:64" ht="20.25" x14ac:dyDescent="0.4">
      <c r="A9" s="14">
        <v>3</v>
      </c>
      <c r="B9" s="15" t="s">
        <v>45</v>
      </c>
      <c r="C9" s="8">
        <v>3870</v>
      </c>
      <c r="D9" s="8">
        <v>443325</v>
      </c>
      <c r="E9" s="8">
        <v>2225</v>
      </c>
      <c r="F9" s="8">
        <v>286850</v>
      </c>
      <c r="G9" s="19">
        <f t="shared" si="0"/>
        <v>6095</v>
      </c>
      <c r="H9" s="19">
        <f t="shared" si="0"/>
        <v>730175</v>
      </c>
      <c r="I9" s="8">
        <v>350</v>
      </c>
      <c r="J9" s="8">
        <v>59980</v>
      </c>
      <c r="K9" s="8">
        <v>29</v>
      </c>
      <c r="L9" s="8">
        <v>20400</v>
      </c>
      <c r="M9" s="7">
        <f t="shared" si="1"/>
        <v>6474</v>
      </c>
      <c r="N9" s="7">
        <f t="shared" si="1"/>
        <v>810555</v>
      </c>
      <c r="O9" s="8">
        <v>1300</v>
      </c>
      <c r="P9" s="8">
        <v>237320</v>
      </c>
      <c r="Q9" s="8">
        <v>403</v>
      </c>
      <c r="R9" s="8">
        <v>203580</v>
      </c>
      <c r="S9" s="8">
        <v>0</v>
      </c>
      <c r="T9" s="8">
        <v>0</v>
      </c>
      <c r="U9" s="8">
        <v>120</v>
      </c>
      <c r="V9" s="8">
        <v>23000</v>
      </c>
      <c r="W9" s="8">
        <v>580</v>
      </c>
      <c r="X9" s="8">
        <v>118800</v>
      </c>
      <c r="Y9" s="7">
        <f t="shared" si="2"/>
        <v>2403</v>
      </c>
      <c r="Z9" s="7">
        <f t="shared" si="3"/>
        <v>582700</v>
      </c>
      <c r="AA9" s="12">
        <v>0</v>
      </c>
      <c r="AB9" s="12">
        <v>0</v>
      </c>
      <c r="AC9" s="12">
        <v>243</v>
      </c>
      <c r="AD9" s="12">
        <v>118400</v>
      </c>
      <c r="AE9" s="12">
        <v>235</v>
      </c>
      <c r="AF9" s="12">
        <v>359500</v>
      </c>
      <c r="AG9" s="12">
        <v>6</v>
      </c>
      <c r="AH9" s="12">
        <v>25950</v>
      </c>
      <c r="AI9" s="12">
        <v>15</v>
      </c>
      <c r="AJ9" s="12">
        <v>10020</v>
      </c>
      <c r="AK9" s="12">
        <v>480</v>
      </c>
      <c r="AL9" s="12">
        <v>70050</v>
      </c>
      <c r="AM9" s="20">
        <f t="shared" si="4"/>
        <v>9856</v>
      </c>
      <c r="AN9" s="20">
        <f t="shared" si="5"/>
        <v>1977175</v>
      </c>
      <c r="AO9" s="12">
        <v>4</v>
      </c>
      <c r="AP9" s="12">
        <v>600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158</v>
      </c>
      <c r="BF9" s="8">
        <v>13290</v>
      </c>
      <c r="BG9" s="8">
        <v>842</v>
      </c>
      <c r="BH9" s="8">
        <v>86457</v>
      </c>
      <c r="BI9" s="7">
        <f t="shared" si="7"/>
        <v>1000</v>
      </c>
      <c r="BJ9" s="7">
        <f t="shared" si="7"/>
        <v>99747</v>
      </c>
      <c r="BK9" s="7">
        <f t="shared" si="8"/>
        <v>10856</v>
      </c>
      <c r="BL9" s="7">
        <f t="shared" si="8"/>
        <v>2076922</v>
      </c>
    </row>
    <row r="10" spans="1:64" ht="20.25" x14ac:dyDescent="0.4">
      <c r="A10" s="14">
        <v>4</v>
      </c>
      <c r="B10" s="15" t="s">
        <v>46</v>
      </c>
      <c r="C10" s="9">
        <v>4500</v>
      </c>
      <c r="D10" s="9">
        <v>585900</v>
      </c>
      <c r="E10" s="9">
        <v>3210</v>
      </c>
      <c r="F10" s="9">
        <v>556041</v>
      </c>
      <c r="G10" s="19">
        <f t="shared" si="0"/>
        <v>7710</v>
      </c>
      <c r="H10" s="19">
        <f t="shared" si="0"/>
        <v>1141941</v>
      </c>
      <c r="I10" s="9">
        <v>279</v>
      </c>
      <c r="J10" s="9">
        <v>84600</v>
      </c>
      <c r="K10" s="9">
        <v>64</v>
      </c>
      <c r="L10" s="9">
        <v>50700</v>
      </c>
      <c r="M10" s="7">
        <f t="shared" si="1"/>
        <v>8053</v>
      </c>
      <c r="N10" s="7">
        <f t="shared" si="1"/>
        <v>1277241</v>
      </c>
      <c r="O10" s="9">
        <v>462</v>
      </c>
      <c r="P10" s="9">
        <v>174440</v>
      </c>
      <c r="Q10" s="9">
        <v>157</v>
      </c>
      <c r="R10" s="9">
        <v>239420</v>
      </c>
      <c r="S10" s="9">
        <v>70</v>
      </c>
      <c r="T10" s="9">
        <v>119988</v>
      </c>
      <c r="U10" s="9">
        <v>75</v>
      </c>
      <c r="V10" s="9">
        <v>36770</v>
      </c>
      <c r="W10" s="9">
        <v>389</v>
      </c>
      <c r="X10" s="9">
        <v>138500</v>
      </c>
      <c r="Y10" s="7">
        <f t="shared" si="2"/>
        <v>1153</v>
      </c>
      <c r="Z10" s="7">
        <f t="shared" si="3"/>
        <v>709118</v>
      </c>
      <c r="AA10" s="12">
        <v>6</v>
      </c>
      <c r="AB10" s="12">
        <v>6600</v>
      </c>
      <c r="AC10" s="12">
        <v>340</v>
      </c>
      <c r="AD10" s="12">
        <v>122100</v>
      </c>
      <c r="AE10" s="12">
        <v>250</v>
      </c>
      <c r="AF10" s="12">
        <v>380552</v>
      </c>
      <c r="AG10" s="12">
        <v>10</v>
      </c>
      <c r="AH10" s="12">
        <v>36504</v>
      </c>
      <c r="AI10" s="12">
        <v>108</v>
      </c>
      <c r="AJ10" s="12">
        <v>16900</v>
      </c>
      <c r="AK10" s="12">
        <v>1686</v>
      </c>
      <c r="AL10" s="12">
        <v>167653</v>
      </c>
      <c r="AM10" s="20">
        <f t="shared" si="4"/>
        <v>11606</v>
      </c>
      <c r="AN10" s="20">
        <f t="shared" si="5"/>
        <v>2716668</v>
      </c>
      <c r="AO10" s="12">
        <v>10</v>
      </c>
      <c r="AP10" s="12">
        <v>11800</v>
      </c>
      <c r="AQ10" s="12">
        <v>9</v>
      </c>
      <c r="AR10" s="12">
        <v>5184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24</v>
      </c>
      <c r="BB10" s="9">
        <v>10002</v>
      </c>
      <c r="BC10" s="9">
        <v>8</v>
      </c>
      <c r="BD10" s="9">
        <v>21000</v>
      </c>
      <c r="BE10" s="9">
        <v>109</v>
      </c>
      <c r="BF10" s="9">
        <v>13300</v>
      </c>
      <c r="BG10" s="9">
        <v>941</v>
      </c>
      <c r="BH10" s="9">
        <v>132654</v>
      </c>
      <c r="BI10" s="7">
        <f t="shared" si="7"/>
        <v>1091</v>
      </c>
      <c r="BJ10" s="7">
        <f t="shared" si="7"/>
        <v>182140</v>
      </c>
      <c r="BK10" s="7">
        <f t="shared" si="8"/>
        <v>12697</v>
      </c>
      <c r="BL10" s="7">
        <f t="shared" si="8"/>
        <v>2898808</v>
      </c>
    </row>
    <row r="11" spans="1:64" ht="20.25" x14ac:dyDescent="0.4">
      <c r="A11" s="14">
        <v>5</v>
      </c>
      <c r="B11" s="15" t="s">
        <v>47</v>
      </c>
      <c r="C11" s="8">
        <v>12</v>
      </c>
      <c r="D11" s="8">
        <v>3024</v>
      </c>
      <c r="E11" s="8">
        <v>18</v>
      </c>
      <c r="F11" s="8">
        <v>6480</v>
      </c>
      <c r="G11" s="19">
        <f t="shared" si="0"/>
        <v>30</v>
      </c>
      <c r="H11" s="19">
        <f t="shared" si="0"/>
        <v>9504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30</v>
      </c>
      <c r="N11" s="7">
        <f t="shared" si="1"/>
        <v>9504</v>
      </c>
      <c r="O11" s="8">
        <v>20</v>
      </c>
      <c r="P11" s="8">
        <v>9950</v>
      </c>
      <c r="Q11" s="8">
        <v>9</v>
      </c>
      <c r="R11" s="8">
        <v>9920</v>
      </c>
      <c r="S11" s="8">
        <v>0</v>
      </c>
      <c r="T11" s="8">
        <v>0</v>
      </c>
      <c r="U11" s="8">
        <v>0</v>
      </c>
      <c r="V11" s="8">
        <v>0</v>
      </c>
      <c r="W11" s="8">
        <v>145</v>
      </c>
      <c r="X11" s="8">
        <v>41040</v>
      </c>
      <c r="Y11" s="7">
        <f t="shared" si="2"/>
        <v>174</v>
      </c>
      <c r="Z11" s="7">
        <f t="shared" si="3"/>
        <v>60910</v>
      </c>
      <c r="AA11" s="12">
        <v>0</v>
      </c>
      <c r="AB11" s="12">
        <v>0</v>
      </c>
      <c r="AC11" s="12">
        <v>25</v>
      </c>
      <c r="AD11" s="12">
        <v>9600</v>
      </c>
      <c r="AE11" s="12">
        <v>21</v>
      </c>
      <c r="AF11" s="12">
        <v>55080</v>
      </c>
      <c r="AG11" s="12">
        <v>4</v>
      </c>
      <c r="AH11" s="12">
        <v>8100</v>
      </c>
      <c r="AI11" s="12">
        <v>9</v>
      </c>
      <c r="AJ11" s="12">
        <v>2140</v>
      </c>
      <c r="AK11" s="12">
        <v>69</v>
      </c>
      <c r="AL11" s="12">
        <v>11809</v>
      </c>
      <c r="AM11" s="20">
        <f t="shared" si="4"/>
        <v>332</v>
      </c>
      <c r="AN11" s="20">
        <f t="shared" si="5"/>
        <v>157143</v>
      </c>
      <c r="AO11" s="12">
        <v>5</v>
      </c>
      <c r="AP11" s="12">
        <v>9100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15</v>
      </c>
      <c r="BH11" s="8">
        <v>4000</v>
      </c>
      <c r="BI11" s="7">
        <f t="shared" si="7"/>
        <v>15</v>
      </c>
      <c r="BJ11" s="7">
        <f t="shared" si="7"/>
        <v>4000</v>
      </c>
      <c r="BK11" s="7">
        <f t="shared" si="8"/>
        <v>347</v>
      </c>
      <c r="BL11" s="7">
        <f t="shared" si="8"/>
        <v>161143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63</v>
      </c>
      <c r="F12" s="8">
        <v>20844</v>
      </c>
      <c r="G12" s="19">
        <f t="shared" si="0"/>
        <v>63</v>
      </c>
      <c r="H12" s="19">
        <f t="shared" si="0"/>
        <v>20844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63</v>
      </c>
      <c r="N12" s="7">
        <f t="shared" si="1"/>
        <v>20844</v>
      </c>
      <c r="O12" s="8">
        <v>24</v>
      </c>
      <c r="P12" s="8">
        <v>15660</v>
      </c>
      <c r="Q12" s="8">
        <v>6</v>
      </c>
      <c r="R12" s="8">
        <v>4320</v>
      </c>
      <c r="S12" s="8">
        <v>0</v>
      </c>
      <c r="T12" s="8">
        <v>0</v>
      </c>
      <c r="U12" s="8">
        <v>4</v>
      </c>
      <c r="V12" s="8">
        <v>2700</v>
      </c>
      <c r="W12" s="8">
        <v>24</v>
      </c>
      <c r="X12" s="8">
        <v>18900</v>
      </c>
      <c r="Y12" s="7">
        <f t="shared" si="2"/>
        <v>58</v>
      </c>
      <c r="Z12" s="7">
        <f t="shared" si="3"/>
        <v>41580</v>
      </c>
      <c r="AA12" s="12">
        <v>0</v>
      </c>
      <c r="AB12" s="12">
        <v>0</v>
      </c>
      <c r="AC12" s="12">
        <v>27</v>
      </c>
      <c r="AD12" s="12">
        <v>5400</v>
      </c>
      <c r="AE12" s="12">
        <v>12</v>
      </c>
      <c r="AF12" s="12">
        <v>25300</v>
      </c>
      <c r="AG12" s="12">
        <v>2</v>
      </c>
      <c r="AH12" s="12">
        <v>1512</v>
      </c>
      <c r="AI12" s="12">
        <v>0</v>
      </c>
      <c r="AJ12" s="12">
        <v>0</v>
      </c>
      <c r="AK12" s="12">
        <v>4</v>
      </c>
      <c r="AL12" s="12">
        <v>4728</v>
      </c>
      <c r="AM12" s="20">
        <f t="shared" si="4"/>
        <v>166</v>
      </c>
      <c r="AN12" s="20">
        <f t="shared" si="5"/>
        <v>99364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7</v>
      </c>
      <c r="BD12" s="8">
        <v>1500</v>
      </c>
      <c r="BE12" s="8">
        <v>0</v>
      </c>
      <c r="BF12" s="8">
        <v>0</v>
      </c>
      <c r="BG12" s="8">
        <v>15</v>
      </c>
      <c r="BH12" s="8">
        <v>2200</v>
      </c>
      <c r="BI12" s="7">
        <f t="shared" si="7"/>
        <v>22</v>
      </c>
      <c r="BJ12" s="7">
        <f t="shared" si="7"/>
        <v>3700</v>
      </c>
      <c r="BK12" s="7">
        <f t="shared" si="8"/>
        <v>188</v>
      </c>
      <c r="BL12" s="7">
        <f t="shared" si="8"/>
        <v>103064</v>
      </c>
    </row>
    <row r="13" spans="1:64" ht="20.25" x14ac:dyDescent="0.4">
      <c r="A13" s="14">
        <v>7</v>
      </c>
      <c r="B13" s="15" t="s">
        <v>49</v>
      </c>
      <c r="C13" s="8">
        <v>345</v>
      </c>
      <c r="D13" s="8">
        <v>73190</v>
      </c>
      <c r="E13" s="8">
        <v>340</v>
      </c>
      <c r="F13" s="8">
        <v>54650</v>
      </c>
      <c r="G13" s="19">
        <f t="shared" si="0"/>
        <v>685</v>
      </c>
      <c r="H13" s="19">
        <f t="shared" si="0"/>
        <v>127840</v>
      </c>
      <c r="I13" s="8">
        <v>30</v>
      </c>
      <c r="J13" s="8">
        <v>18150</v>
      </c>
      <c r="K13" s="8">
        <v>11</v>
      </c>
      <c r="L13" s="8">
        <v>8100</v>
      </c>
      <c r="M13" s="7">
        <f t="shared" si="1"/>
        <v>726</v>
      </c>
      <c r="N13" s="7">
        <f t="shared" si="1"/>
        <v>154090</v>
      </c>
      <c r="O13" s="8">
        <v>170</v>
      </c>
      <c r="P13" s="8">
        <v>22615</v>
      </c>
      <c r="Q13" s="8">
        <v>0</v>
      </c>
      <c r="R13" s="8">
        <v>0</v>
      </c>
      <c r="S13" s="8">
        <v>0</v>
      </c>
      <c r="T13" s="8">
        <v>0</v>
      </c>
      <c r="U13" s="8">
        <v>30</v>
      </c>
      <c r="V13" s="8">
        <v>2850</v>
      </c>
      <c r="W13" s="8">
        <v>130</v>
      </c>
      <c r="X13" s="8">
        <v>18800</v>
      </c>
      <c r="Y13" s="7">
        <f t="shared" si="2"/>
        <v>330</v>
      </c>
      <c r="Z13" s="7">
        <f t="shared" si="3"/>
        <v>44265</v>
      </c>
      <c r="AA13" s="12">
        <v>0</v>
      </c>
      <c r="AB13" s="12">
        <v>0</v>
      </c>
      <c r="AC13" s="12">
        <v>56</v>
      </c>
      <c r="AD13" s="12">
        <v>8100</v>
      </c>
      <c r="AE13" s="12">
        <v>36</v>
      </c>
      <c r="AF13" s="12">
        <v>71500</v>
      </c>
      <c r="AG13" s="12">
        <v>5</v>
      </c>
      <c r="AH13" s="12">
        <v>22680</v>
      </c>
      <c r="AI13" s="12">
        <v>5</v>
      </c>
      <c r="AJ13" s="12">
        <v>5500</v>
      </c>
      <c r="AK13" s="12">
        <v>116</v>
      </c>
      <c r="AL13" s="12">
        <v>11800</v>
      </c>
      <c r="AM13" s="20">
        <f t="shared" si="4"/>
        <v>1274</v>
      </c>
      <c r="AN13" s="20">
        <f t="shared" si="5"/>
        <v>317935</v>
      </c>
      <c r="AO13" s="12">
        <v>4</v>
      </c>
      <c r="AP13" s="12">
        <v>4060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4</v>
      </c>
      <c r="BF13" s="8">
        <v>865</v>
      </c>
      <c r="BG13" s="8">
        <v>110</v>
      </c>
      <c r="BH13" s="8">
        <v>10475</v>
      </c>
      <c r="BI13" s="7">
        <f t="shared" si="7"/>
        <v>114</v>
      </c>
      <c r="BJ13" s="7">
        <f t="shared" si="7"/>
        <v>11340</v>
      </c>
      <c r="BK13" s="7">
        <f t="shared" si="8"/>
        <v>1388</v>
      </c>
      <c r="BL13" s="7">
        <f t="shared" si="8"/>
        <v>329275</v>
      </c>
    </row>
    <row r="14" spans="1:64" ht="20.25" x14ac:dyDescent="0.4">
      <c r="A14" s="14">
        <v>8</v>
      </c>
      <c r="B14" s="15" t="s">
        <v>50</v>
      </c>
      <c r="C14" s="8">
        <v>130</v>
      </c>
      <c r="D14" s="8">
        <v>37600</v>
      </c>
      <c r="E14" s="8">
        <v>78</v>
      </c>
      <c r="F14" s="8">
        <v>11700</v>
      </c>
      <c r="G14" s="19">
        <f t="shared" si="0"/>
        <v>208</v>
      </c>
      <c r="H14" s="19">
        <f t="shared" si="0"/>
        <v>49300</v>
      </c>
      <c r="I14" s="8">
        <v>4</v>
      </c>
      <c r="J14" s="8">
        <v>540</v>
      </c>
      <c r="K14" s="8">
        <v>0</v>
      </c>
      <c r="L14" s="8">
        <v>0</v>
      </c>
      <c r="M14" s="7">
        <f t="shared" si="1"/>
        <v>212</v>
      </c>
      <c r="N14" s="7">
        <f t="shared" si="1"/>
        <v>49840</v>
      </c>
      <c r="O14" s="8">
        <v>152</v>
      </c>
      <c r="P14" s="8">
        <v>25000</v>
      </c>
      <c r="Q14" s="8">
        <v>0</v>
      </c>
      <c r="R14" s="8">
        <v>0</v>
      </c>
      <c r="S14" s="8">
        <v>0</v>
      </c>
      <c r="T14" s="8">
        <v>0</v>
      </c>
      <c r="U14" s="8">
        <v>24</v>
      </c>
      <c r="V14" s="8">
        <v>2600</v>
      </c>
      <c r="W14" s="8">
        <v>86</v>
      </c>
      <c r="X14" s="8">
        <v>19450</v>
      </c>
      <c r="Y14" s="7">
        <f t="shared" si="2"/>
        <v>262</v>
      </c>
      <c r="Z14" s="7">
        <f t="shared" si="3"/>
        <v>47050</v>
      </c>
      <c r="AA14" s="12">
        <v>4</v>
      </c>
      <c r="AB14" s="12">
        <v>2150</v>
      </c>
      <c r="AC14" s="12">
        <v>20</v>
      </c>
      <c r="AD14" s="12">
        <v>22600</v>
      </c>
      <c r="AE14" s="12">
        <v>44</v>
      </c>
      <c r="AF14" s="12">
        <v>84600</v>
      </c>
      <c r="AG14" s="12">
        <v>4</v>
      </c>
      <c r="AH14" s="12">
        <v>30250</v>
      </c>
      <c r="AI14" s="12">
        <v>0</v>
      </c>
      <c r="AJ14" s="12">
        <v>0</v>
      </c>
      <c r="AK14" s="12">
        <v>130</v>
      </c>
      <c r="AL14" s="12">
        <v>20750</v>
      </c>
      <c r="AM14" s="20">
        <f t="shared" si="4"/>
        <v>676</v>
      </c>
      <c r="AN14" s="20">
        <f t="shared" si="5"/>
        <v>257240</v>
      </c>
      <c r="AO14" s="12">
        <v>4</v>
      </c>
      <c r="AP14" s="12">
        <v>2350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91</v>
      </c>
      <c r="BH14" s="8">
        <v>41600</v>
      </c>
      <c r="BI14" s="7">
        <f t="shared" si="7"/>
        <v>91</v>
      </c>
      <c r="BJ14" s="7">
        <f t="shared" si="7"/>
        <v>41600</v>
      </c>
      <c r="BK14" s="7">
        <f t="shared" si="8"/>
        <v>767</v>
      </c>
      <c r="BL14" s="7">
        <f t="shared" si="8"/>
        <v>298840</v>
      </c>
    </row>
    <row r="15" spans="1:64" ht="20.25" x14ac:dyDescent="0.4">
      <c r="A15" s="14">
        <v>9</v>
      </c>
      <c r="B15" s="15" t="s">
        <v>51</v>
      </c>
      <c r="C15" s="8">
        <v>814</v>
      </c>
      <c r="D15" s="8">
        <v>152600</v>
      </c>
      <c r="E15" s="8">
        <v>775</v>
      </c>
      <c r="F15" s="8">
        <v>109250</v>
      </c>
      <c r="G15" s="19">
        <f t="shared" si="0"/>
        <v>1589</v>
      </c>
      <c r="H15" s="19">
        <f t="shared" si="0"/>
        <v>261850</v>
      </c>
      <c r="I15" s="8">
        <v>47</v>
      </c>
      <c r="J15" s="8">
        <v>37150</v>
      </c>
      <c r="K15" s="8">
        <v>35</v>
      </c>
      <c r="L15" s="8">
        <v>15940</v>
      </c>
      <c r="M15" s="7">
        <f t="shared" si="1"/>
        <v>1671</v>
      </c>
      <c r="N15" s="7">
        <f t="shared" si="1"/>
        <v>314940</v>
      </c>
      <c r="O15" s="8">
        <v>245</v>
      </c>
      <c r="P15" s="8">
        <v>88075</v>
      </c>
      <c r="Q15" s="8">
        <v>6</v>
      </c>
      <c r="R15" s="8">
        <v>700</v>
      </c>
      <c r="S15" s="8">
        <v>0</v>
      </c>
      <c r="T15" s="8">
        <v>0</v>
      </c>
      <c r="U15" s="8">
        <v>6</v>
      </c>
      <c r="V15" s="8">
        <v>1550</v>
      </c>
      <c r="W15" s="8">
        <v>73</v>
      </c>
      <c r="X15" s="8">
        <v>17650</v>
      </c>
      <c r="Y15" s="7">
        <f t="shared" si="2"/>
        <v>330</v>
      </c>
      <c r="Z15" s="7">
        <f t="shared" si="3"/>
        <v>107975</v>
      </c>
      <c r="AA15" s="12">
        <v>0</v>
      </c>
      <c r="AB15" s="12">
        <v>0</v>
      </c>
      <c r="AC15" s="12">
        <v>54</v>
      </c>
      <c r="AD15" s="12">
        <v>56800</v>
      </c>
      <c r="AE15" s="12">
        <v>52</v>
      </c>
      <c r="AF15" s="12">
        <v>87500</v>
      </c>
      <c r="AG15" s="12">
        <v>4</v>
      </c>
      <c r="AH15" s="12">
        <v>10800</v>
      </c>
      <c r="AI15" s="12">
        <v>15</v>
      </c>
      <c r="AJ15" s="12">
        <v>2600</v>
      </c>
      <c r="AK15" s="12">
        <v>130</v>
      </c>
      <c r="AL15" s="12">
        <v>35600</v>
      </c>
      <c r="AM15" s="20">
        <f t="shared" si="4"/>
        <v>2256</v>
      </c>
      <c r="AN15" s="20">
        <f t="shared" si="5"/>
        <v>616215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48</v>
      </c>
      <c r="BH15" s="8">
        <v>14100</v>
      </c>
      <c r="BI15" s="7">
        <f t="shared" si="7"/>
        <v>48</v>
      </c>
      <c r="BJ15" s="7">
        <f t="shared" si="7"/>
        <v>14100</v>
      </c>
      <c r="BK15" s="7">
        <f t="shared" si="8"/>
        <v>2304</v>
      </c>
      <c r="BL15" s="7">
        <f t="shared" si="8"/>
        <v>630315</v>
      </c>
    </row>
    <row r="16" spans="1:64" ht="20.25" x14ac:dyDescent="0.4">
      <c r="A16" s="14">
        <v>10</v>
      </c>
      <c r="B16" s="15" t="s">
        <v>52</v>
      </c>
      <c r="C16" s="8">
        <v>143</v>
      </c>
      <c r="D16" s="8">
        <v>21170</v>
      </c>
      <c r="E16" s="8">
        <v>49</v>
      </c>
      <c r="F16" s="8">
        <v>19100</v>
      </c>
      <c r="G16" s="19">
        <f t="shared" si="0"/>
        <v>192</v>
      </c>
      <c r="H16" s="19">
        <f t="shared" si="0"/>
        <v>40270</v>
      </c>
      <c r="I16" s="8">
        <v>9</v>
      </c>
      <c r="J16" s="8">
        <v>2100</v>
      </c>
      <c r="K16" s="8">
        <v>2</v>
      </c>
      <c r="L16" s="8">
        <v>1500</v>
      </c>
      <c r="M16" s="7">
        <f t="shared" si="1"/>
        <v>203</v>
      </c>
      <c r="N16" s="7">
        <f t="shared" si="1"/>
        <v>43870</v>
      </c>
      <c r="O16" s="8">
        <v>185</v>
      </c>
      <c r="P16" s="8">
        <v>87600</v>
      </c>
      <c r="Q16" s="8">
        <v>15</v>
      </c>
      <c r="R16" s="8">
        <v>3450</v>
      </c>
      <c r="S16" s="8">
        <v>0</v>
      </c>
      <c r="T16" s="8">
        <v>0</v>
      </c>
      <c r="U16" s="8">
        <v>28</v>
      </c>
      <c r="V16" s="8">
        <v>5150</v>
      </c>
      <c r="W16" s="8">
        <v>53</v>
      </c>
      <c r="X16" s="8">
        <v>10600</v>
      </c>
      <c r="Y16" s="7">
        <f t="shared" si="2"/>
        <v>281</v>
      </c>
      <c r="Z16" s="7">
        <f t="shared" si="3"/>
        <v>106800</v>
      </c>
      <c r="AA16" s="12">
        <v>2</v>
      </c>
      <c r="AB16" s="12">
        <v>20500</v>
      </c>
      <c r="AC16" s="12">
        <v>41</v>
      </c>
      <c r="AD16" s="12">
        <v>13200</v>
      </c>
      <c r="AE16" s="12">
        <v>20</v>
      </c>
      <c r="AF16" s="12">
        <v>81200</v>
      </c>
      <c r="AG16" s="12">
        <v>4</v>
      </c>
      <c r="AH16" s="12">
        <v>16200</v>
      </c>
      <c r="AI16" s="12">
        <v>2</v>
      </c>
      <c r="AJ16" s="12">
        <v>1100</v>
      </c>
      <c r="AK16" s="12">
        <v>24</v>
      </c>
      <c r="AL16" s="12">
        <v>1850</v>
      </c>
      <c r="AM16" s="20">
        <f t="shared" si="4"/>
        <v>577</v>
      </c>
      <c r="AN16" s="20">
        <f t="shared" si="5"/>
        <v>284720</v>
      </c>
      <c r="AO16" s="12">
        <v>2</v>
      </c>
      <c r="AP16" s="12">
        <v>550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5</v>
      </c>
      <c r="BD16" s="8">
        <v>860</v>
      </c>
      <c r="BE16" s="8">
        <v>10</v>
      </c>
      <c r="BF16" s="8">
        <v>1750</v>
      </c>
      <c r="BG16" s="8">
        <v>101</v>
      </c>
      <c r="BH16" s="8">
        <v>9100</v>
      </c>
      <c r="BI16" s="7">
        <f t="shared" si="7"/>
        <v>116</v>
      </c>
      <c r="BJ16" s="7">
        <f t="shared" si="7"/>
        <v>11710</v>
      </c>
      <c r="BK16" s="7">
        <f t="shared" si="8"/>
        <v>693</v>
      </c>
      <c r="BL16" s="7">
        <f t="shared" si="8"/>
        <v>296430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125</v>
      </c>
      <c r="D19" s="8">
        <v>8900</v>
      </c>
      <c r="E19" s="8">
        <v>56</v>
      </c>
      <c r="F19" s="8">
        <v>5076</v>
      </c>
      <c r="G19" s="19">
        <f t="shared" si="0"/>
        <v>181</v>
      </c>
      <c r="H19" s="19">
        <f t="shared" si="0"/>
        <v>13976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181</v>
      </c>
      <c r="N19" s="7">
        <f t="shared" si="1"/>
        <v>13976</v>
      </c>
      <c r="O19" s="8">
        <v>233</v>
      </c>
      <c r="P19" s="8">
        <v>32000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65</v>
      </c>
      <c r="X19" s="8">
        <v>11450</v>
      </c>
      <c r="Y19" s="7">
        <f t="shared" si="2"/>
        <v>298</v>
      </c>
      <c r="Z19" s="7">
        <f t="shared" si="3"/>
        <v>43450</v>
      </c>
      <c r="AA19" s="12">
        <v>0</v>
      </c>
      <c r="AB19" s="12">
        <v>0</v>
      </c>
      <c r="AC19" s="12">
        <v>7</v>
      </c>
      <c r="AD19" s="12">
        <v>8900</v>
      </c>
      <c r="AE19" s="12">
        <v>22</v>
      </c>
      <c r="AF19" s="12">
        <v>18150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508</v>
      </c>
      <c r="AN19" s="20">
        <f t="shared" si="5"/>
        <v>84476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45</v>
      </c>
      <c r="BH19" s="8">
        <v>4450</v>
      </c>
      <c r="BI19" s="7">
        <f t="shared" si="7"/>
        <v>45</v>
      </c>
      <c r="BJ19" s="7">
        <f t="shared" si="7"/>
        <v>4450</v>
      </c>
      <c r="BK19" s="7">
        <f t="shared" si="8"/>
        <v>553</v>
      </c>
      <c r="BL19" s="7">
        <f t="shared" si="8"/>
        <v>88926</v>
      </c>
    </row>
    <row r="20" spans="1:64" ht="20.25" x14ac:dyDescent="0.4">
      <c r="A20" s="14">
        <v>14</v>
      </c>
      <c r="B20" s="15" t="s">
        <v>56</v>
      </c>
      <c r="C20" s="8">
        <v>2000</v>
      </c>
      <c r="D20" s="8">
        <v>243250</v>
      </c>
      <c r="E20" s="8">
        <v>1410</v>
      </c>
      <c r="F20" s="8">
        <v>211700</v>
      </c>
      <c r="G20" s="19">
        <f t="shared" si="0"/>
        <v>3410</v>
      </c>
      <c r="H20" s="19">
        <f t="shared" si="0"/>
        <v>454950</v>
      </c>
      <c r="I20" s="8">
        <v>325</v>
      </c>
      <c r="J20" s="8">
        <v>43750</v>
      </c>
      <c r="K20" s="8">
        <v>20</v>
      </c>
      <c r="L20" s="8">
        <v>9200</v>
      </c>
      <c r="M20" s="7">
        <f t="shared" si="1"/>
        <v>3755</v>
      </c>
      <c r="N20" s="7">
        <f t="shared" si="1"/>
        <v>507900</v>
      </c>
      <c r="O20" s="8">
        <v>890</v>
      </c>
      <c r="P20" s="8">
        <v>233850</v>
      </c>
      <c r="Q20" s="8">
        <v>200</v>
      </c>
      <c r="R20" s="8">
        <v>72250</v>
      </c>
      <c r="S20" s="8">
        <v>10</v>
      </c>
      <c r="T20" s="8">
        <v>5740</v>
      </c>
      <c r="U20" s="8">
        <v>100</v>
      </c>
      <c r="V20" s="8">
        <v>9950</v>
      </c>
      <c r="W20" s="8">
        <v>690</v>
      </c>
      <c r="X20" s="8">
        <v>163400</v>
      </c>
      <c r="Y20" s="7">
        <f t="shared" si="2"/>
        <v>1890</v>
      </c>
      <c r="Z20" s="7">
        <f t="shared" si="3"/>
        <v>485190</v>
      </c>
      <c r="AA20" s="12">
        <v>7</v>
      </c>
      <c r="AB20" s="12">
        <v>8600</v>
      </c>
      <c r="AC20" s="12">
        <v>140</v>
      </c>
      <c r="AD20" s="12">
        <v>37100</v>
      </c>
      <c r="AE20" s="12">
        <v>150</v>
      </c>
      <c r="AF20" s="12">
        <v>350700</v>
      </c>
      <c r="AG20" s="12">
        <v>4</v>
      </c>
      <c r="AH20" s="12">
        <v>16700</v>
      </c>
      <c r="AI20" s="12">
        <v>24</v>
      </c>
      <c r="AJ20" s="12">
        <v>6800</v>
      </c>
      <c r="AK20" s="12">
        <v>425</v>
      </c>
      <c r="AL20" s="12">
        <v>78300</v>
      </c>
      <c r="AM20" s="20">
        <f t="shared" si="4"/>
        <v>6395</v>
      </c>
      <c r="AN20" s="20">
        <f t="shared" si="5"/>
        <v>1491290</v>
      </c>
      <c r="AO20" s="12">
        <v>0</v>
      </c>
      <c r="AP20" s="12">
        <v>0</v>
      </c>
      <c r="AQ20" s="12">
        <v>43</v>
      </c>
      <c r="AR20" s="12">
        <v>6400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160</v>
      </c>
      <c r="BF20" s="8">
        <v>61500</v>
      </c>
      <c r="BG20" s="8">
        <v>749</v>
      </c>
      <c r="BH20" s="8">
        <v>108230</v>
      </c>
      <c r="BI20" s="7">
        <f t="shared" si="7"/>
        <v>952</v>
      </c>
      <c r="BJ20" s="7">
        <f t="shared" si="7"/>
        <v>176130</v>
      </c>
      <c r="BK20" s="7">
        <f t="shared" si="8"/>
        <v>7347</v>
      </c>
      <c r="BL20" s="7">
        <f t="shared" si="8"/>
        <v>1667420</v>
      </c>
    </row>
    <row r="21" spans="1:64" ht="20.25" x14ac:dyDescent="0.4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25</v>
      </c>
      <c r="P21" s="8">
        <v>14100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86</v>
      </c>
      <c r="X21" s="8">
        <v>17850</v>
      </c>
      <c r="Y21" s="7">
        <f t="shared" si="2"/>
        <v>111</v>
      </c>
      <c r="Z21" s="7">
        <f t="shared" si="3"/>
        <v>31950</v>
      </c>
      <c r="AA21" s="12">
        <v>0</v>
      </c>
      <c r="AB21" s="12">
        <v>0</v>
      </c>
      <c r="AC21" s="12">
        <v>0</v>
      </c>
      <c r="AD21" s="12">
        <v>0</v>
      </c>
      <c r="AE21" s="12">
        <v>16</v>
      </c>
      <c r="AF21" s="12">
        <v>19400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127</v>
      </c>
      <c r="AN21" s="20">
        <f t="shared" si="5"/>
        <v>51350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127</v>
      </c>
      <c r="BL21" s="7">
        <f t="shared" si="8"/>
        <v>51350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125</v>
      </c>
      <c r="D25" s="8">
        <v>72150</v>
      </c>
      <c r="E25" s="8">
        <v>225</v>
      </c>
      <c r="F25" s="8">
        <v>31500</v>
      </c>
      <c r="G25" s="19">
        <f t="shared" si="0"/>
        <v>350</v>
      </c>
      <c r="H25" s="19">
        <f t="shared" si="0"/>
        <v>103650</v>
      </c>
      <c r="I25" s="8">
        <v>60</v>
      </c>
      <c r="J25" s="8">
        <v>8590</v>
      </c>
      <c r="K25" s="8">
        <v>2</v>
      </c>
      <c r="L25" s="8">
        <v>500</v>
      </c>
      <c r="M25" s="7">
        <f t="shared" si="1"/>
        <v>412</v>
      </c>
      <c r="N25" s="7">
        <f t="shared" si="1"/>
        <v>112740</v>
      </c>
      <c r="O25" s="8">
        <v>0</v>
      </c>
      <c r="P25" s="8">
        <v>0</v>
      </c>
      <c r="Q25" s="8">
        <v>5</v>
      </c>
      <c r="R25" s="8">
        <v>875</v>
      </c>
      <c r="S25" s="8">
        <v>0</v>
      </c>
      <c r="T25" s="8">
        <v>0</v>
      </c>
      <c r="U25" s="8">
        <v>0</v>
      </c>
      <c r="V25" s="8">
        <v>0</v>
      </c>
      <c r="W25" s="8">
        <v>44</v>
      </c>
      <c r="X25" s="8">
        <v>49700</v>
      </c>
      <c r="Y25" s="7">
        <f t="shared" si="2"/>
        <v>49</v>
      </c>
      <c r="Z25" s="7">
        <f t="shared" si="3"/>
        <v>50575</v>
      </c>
      <c r="AA25" s="12">
        <v>5</v>
      </c>
      <c r="AB25" s="12">
        <v>17200</v>
      </c>
      <c r="AC25" s="12">
        <v>14</v>
      </c>
      <c r="AD25" s="12">
        <v>5400</v>
      </c>
      <c r="AE25" s="12">
        <v>17</v>
      </c>
      <c r="AF25" s="12">
        <v>65000</v>
      </c>
      <c r="AG25" s="12">
        <v>0</v>
      </c>
      <c r="AH25" s="12">
        <v>0</v>
      </c>
      <c r="AI25" s="12">
        <v>0</v>
      </c>
      <c r="AJ25" s="12">
        <v>0</v>
      </c>
      <c r="AK25" s="12">
        <v>5</v>
      </c>
      <c r="AL25" s="12">
        <v>110</v>
      </c>
      <c r="AM25" s="20">
        <f t="shared" si="4"/>
        <v>502</v>
      </c>
      <c r="AN25" s="20">
        <f t="shared" si="5"/>
        <v>251025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44</v>
      </c>
      <c r="BF25" s="8">
        <v>25900</v>
      </c>
      <c r="BG25" s="8">
        <v>48</v>
      </c>
      <c r="BH25" s="8">
        <v>33500</v>
      </c>
      <c r="BI25" s="7">
        <f t="shared" si="7"/>
        <v>92</v>
      </c>
      <c r="BJ25" s="7">
        <f t="shared" si="7"/>
        <v>59400</v>
      </c>
      <c r="BK25" s="7">
        <f t="shared" si="8"/>
        <v>594</v>
      </c>
      <c r="BL25" s="7">
        <f t="shared" si="8"/>
        <v>310425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22</v>
      </c>
      <c r="P28" s="8">
        <v>12450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25</v>
      </c>
      <c r="X28" s="8">
        <v>6500</v>
      </c>
      <c r="Y28" s="7">
        <f t="shared" si="2"/>
        <v>47</v>
      </c>
      <c r="Z28" s="7">
        <f t="shared" si="3"/>
        <v>18950</v>
      </c>
      <c r="AA28" s="12">
        <v>0</v>
      </c>
      <c r="AB28" s="12">
        <v>0</v>
      </c>
      <c r="AC28" s="12">
        <v>0</v>
      </c>
      <c r="AD28" s="12">
        <v>0</v>
      </c>
      <c r="AE28" s="12">
        <v>10</v>
      </c>
      <c r="AF28" s="12">
        <v>23400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57</v>
      </c>
      <c r="AN28" s="20">
        <f t="shared" si="5"/>
        <v>42350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12</v>
      </c>
      <c r="BF28" s="8">
        <v>9800</v>
      </c>
      <c r="BG28" s="8">
        <v>17</v>
      </c>
      <c r="BH28" s="8">
        <v>15250</v>
      </c>
      <c r="BI28" s="7">
        <f t="shared" si="7"/>
        <v>29</v>
      </c>
      <c r="BJ28" s="7">
        <f t="shared" si="7"/>
        <v>25050</v>
      </c>
      <c r="BK28" s="7">
        <f t="shared" si="8"/>
        <v>86</v>
      </c>
      <c r="BL28" s="7">
        <f t="shared" si="8"/>
        <v>67400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3</v>
      </c>
      <c r="F30" s="8">
        <v>5400</v>
      </c>
      <c r="G30" s="19">
        <f t="shared" si="0"/>
        <v>3</v>
      </c>
      <c r="H30" s="19">
        <f t="shared" si="0"/>
        <v>5400</v>
      </c>
      <c r="I30" s="8">
        <v>0</v>
      </c>
      <c r="J30" s="8">
        <v>0</v>
      </c>
      <c r="K30" s="8">
        <v>3</v>
      </c>
      <c r="L30" s="8">
        <v>4500</v>
      </c>
      <c r="M30" s="7">
        <f t="shared" si="1"/>
        <v>6</v>
      </c>
      <c r="N30" s="7">
        <f t="shared" si="1"/>
        <v>9900</v>
      </c>
      <c r="O30" s="8">
        <v>44</v>
      </c>
      <c r="P30" s="8">
        <v>8650</v>
      </c>
      <c r="Q30" s="8">
        <v>12</v>
      </c>
      <c r="R30" s="8">
        <v>72900</v>
      </c>
      <c r="S30" s="8">
        <v>0</v>
      </c>
      <c r="T30" s="8">
        <v>0</v>
      </c>
      <c r="U30" s="8">
        <v>0</v>
      </c>
      <c r="V30" s="8">
        <v>0</v>
      </c>
      <c r="W30" s="8">
        <v>10</v>
      </c>
      <c r="X30" s="8">
        <v>18750</v>
      </c>
      <c r="Y30" s="7">
        <f t="shared" si="2"/>
        <v>66</v>
      </c>
      <c r="Z30" s="7">
        <f t="shared" si="3"/>
        <v>100300</v>
      </c>
      <c r="AA30" s="12">
        <v>0</v>
      </c>
      <c r="AB30" s="12">
        <v>0</v>
      </c>
      <c r="AC30" s="12">
        <v>5</v>
      </c>
      <c r="AD30" s="12">
        <v>250</v>
      </c>
      <c r="AE30" s="12">
        <v>10</v>
      </c>
      <c r="AF30" s="12">
        <v>47500</v>
      </c>
      <c r="AG30" s="12">
        <v>0</v>
      </c>
      <c r="AH30" s="12">
        <v>0</v>
      </c>
      <c r="AI30" s="12">
        <v>0</v>
      </c>
      <c r="AJ30" s="12">
        <v>0</v>
      </c>
      <c r="AK30" s="12">
        <v>50</v>
      </c>
      <c r="AL30" s="12">
        <v>5500</v>
      </c>
      <c r="AM30" s="20">
        <f t="shared" si="4"/>
        <v>137</v>
      </c>
      <c r="AN30" s="20">
        <f t="shared" si="5"/>
        <v>163450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2</v>
      </c>
      <c r="BD30" s="8">
        <v>500</v>
      </c>
      <c r="BE30" s="8">
        <v>20</v>
      </c>
      <c r="BF30" s="8">
        <v>8000</v>
      </c>
      <c r="BG30" s="8">
        <v>30</v>
      </c>
      <c r="BH30" s="8">
        <v>11500</v>
      </c>
      <c r="BI30" s="7">
        <f t="shared" si="7"/>
        <v>52</v>
      </c>
      <c r="BJ30" s="7">
        <f t="shared" si="7"/>
        <v>20000</v>
      </c>
      <c r="BK30" s="7">
        <f t="shared" si="8"/>
        <v>189</v>
      </c>
      <c r="BL30" s="7">
        <f t="shared" si="8"/>
        <v>183450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10</v>
      </c>
      <c r="P32" s="8">
        <v>5000</v>
      </c>
      <c r="Q32" s="8">
        <v>5</v>
      </c>
      <c r="R32" s="8">
        <v>2600</v>
      </c>
      <c r="S32" s="8">
        <v>0</v>
      </c>
      <c r="T32" s="8">
        <v>0</v>
      </c>
      <c r="U32" s="8">
        <v>0</v>
      </c>
      <c r="V32" s="8">
        <v>0</v>
      </c>
      <c r="W32" s="8">
        <v>10</v>
      </c>
      <c r="X32" s="8">
        <v>2000</v>
      </c>
      <c r="Y32" s="7">
        <f t="shared" si="2"/>
        <v>25</v>
      </c>
      <c r="Z32" s="7">
        <f t="shared" si="3"/>
        <v>9600</v>
      </c>
      <c r="AA32" s="12">
        <v>0</v>
      </c>
      <c r="AB32" s="12">
        <v>0</v>
      </c>
      <c r="AC32" s="12">
        <v>2</v>
      </c>
      <c r="AD32" s="12">
        <v>400</v>
      </c>
      <c r="AE32" s="12">
        <v>5</v>
      </c>
      <c r="AF32" s="12">
        <v>5000</v>
      </c>
      <c r="AG32" s="12">
        <v>0</v>
      </c>
      <c r="AH32" s="12">
        <v>0</v>
      </c>
      <c r="AI32" s="12">
        <v>0</v>
      </c>
      <c r="AJ32" s="12">
        <v>0</v>
      </c>
      <c r="AK32" s="12">
        <v>10</v>
      </c>
      <c r="AL32" s="12">
        <v>2000</v>
      </c>
      <c r="AM32" s="20">
        <f t="shared" si="4"/>
        <v>42</v>
      </c>
      <c r="AN32" s="20">
        <f t="shared" si="5"/>
        <v>17000</v>
      </c>
      <c r="AO32" s="12">
        <v>2</v>
      </c>
      <c r="AP32" s="12">
        <v>300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110</v>
      </c>
      <c r="BF32" s="8">
        <v>21000</v>
      </c>
      <c r="BG32" s="8">
        <v>10</v>
      </c>
      <c r="BH32" s="8">
        <v>2000</v>
      </c>
      <c r="BI32" s="7">
        <f t="shared" si="7"/>
        <v>120</v>
      </c>
      <c r="BJ32" s="7">
        <f t="shared" si="7"/>
        <v>23000</v>
      </c>
      <c r="BK32" s="7">
        <f t="shared" si="8"/>
        <v>162</v>
      </c>
      <c r="BL32" s="7">
        <f t="shared" si="8"/>
        <v>40000</v>
      </c>
    </row>
    <row r="33" spans="1:64" ht="20.25" x14ac:dyDescent="0.4">
      <c r="A33" s="14">
        <v>27</v>
      </c>
      <c r="B33" s="15" t="s">
        <v>69</v>
      </c>
      <c r="C33" s="8">
        <v>60</v>
      </c>
      <c r="D33" s="8">
        <v>29100</v>
      </c>
      <c r="E33" s="8">
        <v>95</v>
      </c>
      <c r="F33" s="8">
        <v>25200</v>
      </c>
      <c r="G33" s="19">
        <f t="shared" si="0"/>
        <v>155</v>
      </c>
      <c r="H33" s="19">
        <f t="shared" si="0"/>
        <v>54300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155</v>
      </c>
      <c r="N33" s="7">
        <f t="shared" si="1"/>
        <v>54300</v>
      </c>
      <c r="O33" s="8">
        <v>212</v>
      </c>
      <c r="P33" s="8">
        <v>71850</v>
      </c>
      <c r="Q33" s="8">
        <v>15</v>
      </c>
      <c r="R33" s="8">
        <v>27500</v>
      </c>
      <c r="S33" s="8">
        <v>0</v>
      </c>
      <c r="T33" s="8">
        <v>0</v>
      </c>
      <c r="U33" s="8">
        <v>5</v>
      </c>
      <c r="V33" s="8">
        <v>10200</v>
      </c>
      <c r="W33" s="8">
        <v>70</v>
      </c>
      <c r="X33" s="8">
        <v>29350</v>
      </c>
      <c r="Y33" s="7">
        <f t="shared" si="2"/>
        <v>302</v>
      </c>
      <c r="Z33" s="7">
        <f t="shared" si="3"/>
        <v>138900</v>
      </c>
      <c r="AA33" s="12">
        <v>5</v>
      </c>
      <c r="AB33" s="12">
        <v>4350</v>
      </c>
      <c r="AC33" s="12">
        <v>10</v>
      </c>
      <c r="AD33" s="12">
        <v>7500</v>
      </c>
      <c r="AE33" s="12">
        <v>70</v>
      </c>
      <c r="AF33" s="12">
        <v>153700</v>
      </c>
      <c r="AG33" s="12">
        <v>0</v>
      </c>
      <c r="AH33" s="12">
        <v>0</v>
      </c>
      <c r="AI33" s="12">
        <v>0</v>
      </c>
      <c r="AJ33" s="12">
        <v>0</v>
      </c>
      <c r="AK33" s="12">
        <v>300</v>
      </c>
      <c r="AL33" s="12">
        <v>49400</v>
      </c>
      <c r="AM33" s="20">
        <f t="shared" si="4"/>
        <v>842</v>
      </c>
      <c r="AN33" s="20">
        <f t="shared" si="5"/>
        <v>408150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64</v>
      </c>
      <c r="BF33" s="8">
        <v>22600</v>
      </c>
      <c r="BG33" s="8">
        <v>97</v>
      </c>
      <c r="BH33" s="8">
        <v>42500</v>
      </c>
      <c r="BI33" s="7">
        <f t="shared" si="7"/>
        <v>161</v>
      </c>
      <c r="BJ33" s="7">
        <f t="shared" si="7"/>
        <v>65100</v>
      </c>
      <c r="BK33" s="7">
        <f t="shared" si="8"/>
        <v>1003</v>
      </c>
      <c r="BL33" s="7">
        <f t="shared" si="8"/>
        <v>473250</v>
      </c>
    </row>
    <row r="34" spans="1:64" ht="20.25" x14ac:dyDescent="0.4">
      <c r="A34" s="14">
        <v>28</v>
      </c>
      <c r="B34" s="15" t="s">
        <v>70</v>
      </c>
      <c r="C34" s="8">
        <v>40</v>
      </c>
      <c r="D34" s="8">
        <v>18500</v>
      </c>
      <c r="E34" s="8">
        <v>55</v>
      </c>
      <c r="F34" s="8">
        <v>15500</v>
      </c>
      <c r="G34" s="19">
        <f t="shared" si="0"/>
        <v>95</v>
      </c>
      <c r="H34" s="19">
        <f t="shared" si="0"/>
        <v>34000</v>
      </c>
      <c r="I34" s="8">
        <v>0</v>
      </c>
      <c r="J34" s="8">
        <v>0</v>
      </c>
      <c r="K34" s="8">
        <v>5</v>
      </c>
      <c r="L34" s="8">
        <v>43200</v>
      </c>
      <c r="M34" s="7">
        <f t="shared" si="1"/>
        <v>100</v>
      </c>
      <c r="N34" s="7">
        <f t="shared" si="1"/>
        <v>77200</v>
      </c>
      <c r="O34" s="8">
        <v>17</v>
      </c>
      <c r="P34" s="8">
        <v>5400</v>
      </c>
      <c r="Q34" s="8">
        <v>13</v>
      </c>
      <c r="R34" s="8">
        <v>27500</v>
      </c>
      <c r="S34" s="8">
        <v>14</v>
      </c>
      <c r="T34" s="8">
        <v>3250</v>
      </c>
      <c r="U34" s="8">
        <v>5</v>
      </c>
      <c r="V34" s="8">
        <v>10400</v>
      </c>
      <c r="W34" s="8">
        <v>110</v>
      </c>
      <c r="X34" s="8">
        <v>41500</v>
      </c>
      <c r="Y34" s="7">
        <f t="shared" si="2"/>
        <v>159</v>
      </c>
      <c r="Z34" s="7">
        <f t="shared" si="3"/>
        <v>88050</v>
      </c>
      <c r="AA34" s="12">
        <v>5</v>
      </c>
      <c r="AB34" s="12">
        <v>5000</v>
      </c>
      <c r="AC34" s="12">
        <v>10</v>
      </c>
      <c r="AD34" s="12">
        <v>7500</v>
      </c>
      <c r="AE34" s="12">
        <v>60</v>
      </c>
      <c r="AF34" s="12">
        <v>169600</v>
      </c>
      <c r="AG34" s="12">
        <v>0</v>
      </c>
      <c r="AH34" s="12">
        <v>0</v>
      </c>
      <c r="AI34" s="12">
        <v>0</v>
      </c>
      <c r="AJ34" s="12">
        <v>0</v>
      </c>
      <c r="AK34" s="12">
        <v>5</v>
      </c>
      <c r="AL34" s="12">
        <v>250</v>
      </c>
      <c r="AM34" s="20">
        <f t="shared" si="4"/>
        <v>339</v>
      </c>
      <c r="AN34" s="20">
        <f t="shared" si="5"/>
        <v>347600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65</v>
      </c>
      <c r="BF34" s="8">
        <v>18300</v>
      </c>
      <c r="BG34" s="8">
        <v>75</v>
      </c>
      <c r="BH34" s="8">
        <v>45000</v>
      </c>
      <c r="BI34" s="7">
        <f t="shared" si="7"/>
        <v>140</v>
      </c>
      <c r="BJ34" s="7">
        <f t="shared" si="7"/>
        <v>63300</v>
      </c>
      <c r="BK34" s="7">
        <f t="shared" si="8"/>
        <v>479</v>
      </c>
      <c r="BL34" s="7">
        <f t="shared" si="8"/>
        <v>410900</v>
      </c>
    </row>
    <row r="35" spans="1:64" ht="20.25" x14ac:dyDescent="0.4">
      <c r="A35" s="14">
        <v>29</v>
      </c>
      <c r="B35" s="15" t="s">
        <v>71</v>
      </c>
      <c r="C35" s="8">
        <v>50</v>
      </c>
      <c r="D35" s="8">
        <v>41900</v>
      </c>
      <c r="E35" s="8">
        <v>75</v>
      </c>
      <c r="F35" s="8">
        <v>24800</v>
      </c>
      <c r="G35" s="19">
        <f t="shared" si="0"/>
        <v>125</v>
      </c>
      <c r="H35" s="19">
        <f t="shared" si="0"/>
        <v>66700</v>
      </c>
      <c r="I35" s="8">
        <v>15</v>
      </c>
      <c r="J35" s="8">
        <v>2700</v>
      </c>
      <c r="K35" s="8">
        <v>6</v>
      </c>
      <c r="L35" s="8">
        <v>7850</v>
      </c>
      <c r="M35" s="7">
        <f t="shared" si="1"/>
        <v>146</v>
      </c>
      <c r="N35" s="7">
        <f t="shared" si="1"/>
        <v>77250</v>
      </c>
      <c r="O35" s="8">
        <v>110</v>
      </c>
      <c r="P35" s="8">
        <v>92000</v>
      </c>
      <c r="Q35" s="8">
        <v>10</v>
      </c>
      <c r="R35" s="8">
        <v>27500</v>
      </c>
      <c r="S35" s="8">
        <v>11</v>
      </c>
      <c r="T35" s="8">
        <v>11800</v>
      </c>
      <c r="U35" s="8">
        <v>6</v>
      </c>
      <c r="V35" s="8">
        <v>26400</v>
      </c>
      <c r="W35" s="8">
        <v>225</v>
      </c>
      <c r="X35" s="8">
        <v>36400</v>
      </c>
      <c r="Y35" s="7">
        <f t="shared" si="2"/>
        <v>362</v>
      </c>
      <c r="Z35" s="7">
        <f t="shared" si="3"/>
        <v>194100</v>
      </c>
      <c r="AA35" s="12">
        <v>5</v>
      </c>
      <c r="AB35" s="12">
        <v>3000</v>
      </c>
      <c r="AC35" s="12">
        <v>10</v>
      </c>
      <c r="AD35" s="12">
        <v>7500</v>
      </c>
      <c r="AE35" s="12">
        <v>60</v>
      </c>
      <c r="AF35" s="12">
        <v>163800</v>
      </c>
      <c r="AG35" s="12">
        <v>0</v>
      </c>
      <c r="AH35" s="12">
        <v>0</v>
      </c>
      <c r="AI35" s="12">
        <v>0</v>
      </c>
      <c r="AJ35" s="12">
        <v>0</v>
      </c>
      <c r="AK35" s="12">
        <v>100</v>
      </c>
      <c r="AL35" s="12">
        <v>1000</v>
      </c>
      <c r="AM35" s="20">
        <f t="shared" si="4"/>
        <v>683</v>
      </c>
      <c r="AN35" s="20">
        <f t="shared" si="5"/>
        <v>446650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60</v>
      </c>
      <c r="BF35" s="8">
        <v>21500</v>
      </c>
      <c r="BG35" s="8">
        <v>100</v>
      </c>
      <c r="BH35" s="8">
        <v>45100</v>
      </c>
      <c r="BI35" s="7">
        <f t="shared" si="7"/>
        <v>160</v>
      </c>
      <c r="BJ35" s="7">
        <f t="shared" si="7"/>
        <v>66600</v>
      </c>
      <c r="BK35" s="7">
        <f t="shared" si="8"/>
        <v>843</v>
      </c>
      <c r="BL35" s="7">
        <f t="shared" si="8"/>
        <v>513250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3700</v>
      </c>
      <c r="D41" s="10">
        <v>881400</v>
      </c>
      <c r="E41" s="10">
        <v>1725</v>
      </c>
      <c r="F41" s="10">
        <v>435000</v>
      </c>
      <c r="G41" s="19">
        <f t="shared" si="0"/>
        <v>5425</v>
      </c>
      <c r="H41" s="19">
        <f t="shared" si="0"/>
        <v>1316400</v>
      </c>
      <c r="I41" s="10">
        <v>516</v>
      </c>
      <c r="J41" s="10">
        <v>144300</v>
      </c>
      <c r="K41" s="10">
        <v>20</v>
      </c>
      <c r="L41" s="10">
        <v>12100</v>
      </c>
      <c r="M41" s="7">
        <f t="shared" si="1"/>
        <v>5961</v>
      </c>
      <c r="N41" s="7">
        <f t="shared" si="1"/>
        <v>1472800</v>
      </c>
      <c r="O41" s="10">
        <v>2575</v>
      </c>
      <c r="P41" s="10">
        <v>367450</v>
      </c>
      <c r="Q41" s="10">
        <v>22</v>
      </c>
      <c r="R41" s="10">
        <v>21000</v>
      </c>
      <c r="S41" s="10">
        <v>32</v>
      </c>
      <c r="T41" s="10">
        <v>4300</v>
      </c>
      <c r="U41" s="10">
        <v>112</v>
      </c>
      <c r="V41" s="10">
        <v>101900</v>
      </c>
      <c r="W41" s="10">
        <v>3210</v>
      </c>
      <c r="X41" s="10">
        <v>351800</v>
      </c>
      <c r="Y41" s="7">
        <f t="shared" si="2"/>
        <v>5951</v>
      </c>
      <c r="Z41" s="7">
        <f t="shared" si="3"/>
        <v>846450</v>
      </c>
      <c r="AA41" s="12">
        <v>0</v>
      </c>
      <c r="AB41" s="12">
        <v>0</v>
      </c>
      <c r="AC41" s="12">
        <v>350</v>
      </c>
      <c r="AD41" s="12">
        <v>124000</v>
      </c>
      <c r="AE41" s="12">
        <v>250</v>
      </c>
      <c r="AF41" s="12">
        <v>275000</v>
      </c>
      <c r="AG41" s="12">
        <v>14</v>
      </c>
      <c r="AH41" s="12">
        <v>23800</v>
      </c>
      <c r="AI41" s="12">
        <v>400</v>
      </c>
      <c r="AJ41" s="12">
        <v>27300</v>
      </c>
      <c r="AK41" s="12">
        <v>3000</v>
      </c>
      <c r="AL41" s="12">
        <v>300500</v>
      </c>
      <c r="AM41" s="20">
        <f t="shared" si="4"/>
        <v>15926</v>
      </c>
      <c r="AN41" s="20">
        <f t="shared" si="5"/>
        <v>3069850</v>
      </c>
      <c r="AO41" s="12">
        <v>10</v>
      </c>
      <c r="AP41" s="12">
        <v>4300</v>
      </c>
      <c r="AQ41" s="12">
        <v>22</v>
      </c>
      <c r="AR41" s="12">
        <v>1750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16</v>
      </c>
      <c r="BD41" s="10">
        <v>12900</v>
      </c>
      <c r="BE41" s="10">
        <v>450</v>
      </c>
      <c r="BF41" s="10">
        <v>105400</v>
      </c>
      <c r="BG41" s="10">
        <v>4005</v>
      </c>
      <c r="BH41" s="10">
        <v>208150</v>
      </c>
      <c r="BI41" s="7">
        <f t="shared" si="7"/>
        <v>4493</v>
      </c>
      <c r="BJ41" s="7">
        <f t="shared" si="7"/>
        <v>328200</v>
      </c>
      <c r="BK41" s="7">
        <f t="shared" si="8"/>
        <v>20419</v>
      </c>
      <c r="BL41" s="7">
        <f t="shared" si="8"/>
        <v>3398050</v>
      </c>
    </row>
    <row r="42" spans="1:64" ht="20.25" x14ac:dyDescent="0.4">
      <c r="A42" s="14">
        <v>36</v>
      </c>
      <c r="B42" s="15" t="s">
        <v>78</v>
      </c>
      <c r="C42" s="8">
        <v>1350</v>
      </c>
      <c r="D42" s="8">
        <v>78900</v>
      </c>
      <c r="E42" s="8">
        <v>2850</v>
      </c>
      <c r="F42" s="8">
        <v>303500</v>
      </c>
      <c r="G42" s="19">
        <f t="shared" si="0"/>
        <v>4200</v>
      </c>
      <c r="H42" s="19">
        <f t="shared" si="0"/>
        <v>382400</v>
      </c>
      <c r="I42" s="8">
        <v>1450</v>
      </c>
      <c r="J42" s="8">
        <v>161800</v>
      </c>
      <c r="K42" s="8">
        <v>25</v>
      </c>
      <c r="L42" s="8">
        <v>4300</v>
      </c>
      <c r="M42" s="7">
        <f t="shared" si="1"/>
        <v>5675</v>
      </c>
      <c r="N42" s="7">
        <f t="shared" si="1"/>
        <v>548500</v>
      </c>
      <c r="O42" s="8">
        <v>340</v>
      </c>
      <c r="P42" s="8">
        <v>97500</v>
      </c>
      <c r="Q42" s="8">
        <v>0</v>
      </c>
      <c r="R42" s="8">
        <v>0</v>
      </c>
      <c r="S42" s="8">
        <v>0</v>
      </c>
      <c r="T42" s="8">
        <v>0</v>
      </c>
      <c r="U42" s="8">
        <v>20</v>
      </c>
      <c r="V42" s="8">
        <v>6800</v>
      </c>
      <c r="W42" s="8">
        <v>1170</v>
      </c>
      <c r="X42" s="8">
        <v>246600</v>
      </c>
      <c r="Y42" s="7">
        <f t="shared" si="2"/>
        <v>1530</v>
      </c>
      <c r="Z42" s="7">
        <f t="shared" si="3"/>
        <v>350900</v>
      </c>
      <c r="AA42" s="12">
        <v>0</v>
      </c>
      <c r="AB42" s="12">
        <v>0</v>
      </c>
      <c r="AC42" s="12">
        <v>0</v>
      </c>
      <c r="AD42" s="12">
        <v>0</v>
      </c>
      <c r="AE42" s="12">
        <v>72</v>
      </c>
      <c r="AF42" s="12">
        <v>54000</v>
      </c>
      <c r="AG42" s="12">
        <v>0</v>
      </c>
      <c r="AH42" s="12">
        <v>0</v>
      </c>
      <c r="AI42" s="12">
        <v>45</v>
      </c>
      <c r="AJ42" s="12">
        <v>4450</v>
      </c>
      <c r="AK42" s="12">
        <v>0</v>
      </c>
      <c r="AL42" s="12">
        <v>0</v>
      </c>
      <c r="AM42" s="20">
        <f t="shared" si="4"/>
        <v>7322</v>
      </c>
      <c r="AN42" s="20">
        <f t="shared" si="5"/>
        <v>957850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1380</v>
      </c>
      <c r="BF42" s="8">
        <v>195500</v>
      </c>
      <c r="BG42" s="8">
        <v>1170</v>
      </c>
      <c r="BH42" s="8">
        <v>69250</v>
      </c>
      <c r="BI42" s="7">
        <f t="shared" si="7"/>
        <v>2550</v>
      </c>
      <c r="BJ42" s="7">
        <f t="shared" si="7"/>
        <v>264750</v>
      </c>
      <c r="BK42" s="7">
        <f t="shared" si="8"/>
        <v>9872</v>
      </c>
      <c r="BL42" s="7">
        <f t="shared" si="8"/>
        <v>1222600</v>
      </c>
    </row>
    <row r="43" spans="1:64" ht="20.25" x14ac:dyDescent="0.4">
      <c r="A43" s="14">
        <v>37</v>
      </c>
      <c r="B43" s="15" t="s">
        <v>79</v>
      </c>
      <c r="C43" s="8">
        <v>98500</v>
      </c>
      <c r="D43" s="8">
        <v>9365000</v>
      </c>
      <c r="E43" s="8">
        <v>5490</v>
      </c>
      <c r="F43" s="8">
        <v>188500</v>
      </c>
      <c r="G43" s="19">
        <f t="shared" si="0"/>
        <v>103990</v>
      </c>
      <c r="H43" s="19">
        <f t="shared" si="0"/>
        <v>9553500</v>
      </c>
      <c r="I43" s="8">
        <v>2650</v>
      </c>
      <c r="J43" s="8">
        <v>561700</v>
      </c>
      <c r="K43" s="8">
        <v>100</v>
      </c>
      <c r="L43" s="8">
        <v>911200</v>
      </c>
      <c r="M43" s="7">
        <f t="shared" si="1"/>
        <v>106740</v>
      </c>
      <c r="N43" s="7">
        <f t="shared" si="1"/>
        <v>11026400</v>
      </c>
      <c r="O43" s="8">
        <v>20500</v>
      </c>
      <c r="P43" s="8">
        <v>1788050</v>
      </c>
      <c r="Q43" s="8">
        <v>8200</v>
      </c>
      <c r="R43" s="8">
        <v>856800</v>
      </c>
      <c r="S43" s="8">
        <v>36</v>
      </c>
      <c r="T43" s="8">
        <v>1020600</v>
      </c>
      <c r="U43" s="8">
        <v>10</v>
      </c>
      <c r="V43" s="8">
        <v>5000</v>
      </c>
      <c r="W43" s="8">
        <v>6350</v>
      </c>
      <c r="X43" s="8">
        <v>1171550</v>
      </c>
      <c r="Y43" s="7">
        <f t="shared" si="2"/>
        <v>35096</v>
      </c>
      <c r="Z43" s="7">
        <f t="shared" si="3"/>
        <v>4842000</v>
      </c>
      <c r="AA43" s="12">
        <v>0</v>
      </c>
      <c r="AB43" s="12">
        <v>0</v>
      </c>
      <c r="AC43" s="12">
        <v>20</v>
      </c>
      <c r="AD43" s="12">
        <v>10550</v>
      </c>
      <c r="AE43" s="12">
        <v>325</v>
      </c>
      <c r="AF43" s="12">
        <v>613300</v>
      </c>
      <c r="AG43" s="12">
        <v>0</v>
      </c>
      <c r="AH43" s="12">
        <v>0</v>
      </c>
      <c r="AI43" s="12">
        <v>44</v>
      </c>
      <c r="AJ43" s="12">
        <v>6400</v>
      </c>
      <c r="AK43" s="12">
        <v>2850</v>
      </c>
      <c r="AL43" s="12">
        <v>707850</v>
      </c>
      <c r="AM43" s="20">
        <f t="shared" si="4"/>
        <v>145075</v>
      </c>
      <c r="AN43" s="20">
        <f t="shared" si="5"/>
        <v>17206500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10000</v>
      </c>
      <c r="BF43" s="8">
        <v>386600</v>
      </c>
      <c r="BG43" s="8">
        <v>4600</v>
      </c>
      <c r="BH43" s="8">
        <v>603070</v>
      </c>
      <c r="BI43" s="7">
        <f t="shared" si="7"/>
        <v>14600</v>
      </c>
      <c r="BJ43" s="7">
        <f t="shared" si="7"/>
        <v>989670</v>
      </c>
      <c r="BK43" s="7">
        <f t="shared" si="8"/>
        <v>159675</v>
      </c>
      <c r="BL43" s="7">
        <f t="shared" si="8"/>
        <v>18196170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60</v>
      </c>
      <c r="P45" s="8">
        <v>15000</v>
      </c>
      <c r="Q45" s="8">
        <v>35</v>
      </c>
      <c r="R45" s="8">
        <v>47200</v>
      </c>
      <c r="S45" s="8">
        <v>15</v>
      </c>
      <c r="T45" s="8">
        <v>43200</v>
      </c>
      <c r="U45" s="8">
        <v>10</v>
      </c>
      <c r="V45" s="8">
        <v>5000</v>
      </c>
      <c r="W45" s="8">
        <v>25</v>
      </c>
      <c r="X45" s="8">
        <v>19250</v>
      </c>
      <c r="Y45" s="7">
        <f t="shared" si="2"/>
        <v>145</v>
      </c>
      <c r="Z45" s="7">
        <f t="shared" si="3"/>
        <v>129650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20</v>
      </c>
      <c r="AL45" s="12">
        <v>2000</v>
      </c>
      <c r="AM45" s="20">
        <f t="shared" si="4"/>
        <v>165</v>
      </c>
      <c r="AN45" s="20">
        <f t="shared" si="5"/>
        <v>131650</v>
      </c>
      <c r="AO45" s="12">
        <v>5</v>
      </c>
      <c r="AP45" s="12">
        <v>1000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100</v>
      </c>
      <c r="BH45" s="8">
        <v>20000</v>
      </c>
      <c r="BI45" s="7">
        <f t="shared" si="7"/>
        <v>100</v>
      </c>
      <c r="BJ45" s="7">
        <f t="shared" si="7"/>
        <v>20000</v>
      </c>
      <c r="BK45" s="7">
        <f t="shared" si="8"/>
        <v>265</v>
      </c>
      <c r="BL45" s="7">
        <f t="shared" si="8"/>
        <v>151650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s="3" customFormat="1" ht="20.25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ref="G47:G50" si="9">SUM(C47,E47)</f>
        <v>0</v>
      </c>
      <c r="H47" s="19">
        <f t="shared" ref="H47:H50" si="10">SUM(D47,F47)</f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ref="M47:M50" si="11">SUM(G47,I47,K47)</f>
        <v>0</v>
      </c>
      <c r="N47" s="7">
        <f t="shared" ref="N47:N50" si="12">SUM(H47,J47,L47)</f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ref="Y47:Y50" si="13">SUM(O47+Q47+S47+U47+W47)</f>
        <v>0</v>
      </c>
      <c r="Z47" s="7">
        <f t="shared" ref="Z47:Z50" si="14">SUM(P47+R47+T47+V47+X47)</f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ref="AM47:AM50" si="15">SUM(M47,Y47,AA47,AC47,AE47,AG47,AI47,AK47)</f>
        <v>0</v>
      </c>
      <c r="AN47" s="20">
        <f t="shared" ref="AN47:AN50" si="16">SUM(N47+Z47+AB47+AD47+AF47+AH47+AJ47+AL47)</f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ref="AY47:AY50" si="17">SUM(AS47+AU47+AW47)</f>
        <v>0</v>
      </c>
      <c r="AZ47" s="7">
        <f t="shared" ref="AZ47:AZ50" si="18">SUM(AT47+AV47+AX47)</f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ref="BI47:BI50" si="19">SUM(AQ47,AY47,BA47,BC47,BE47,BG47)</f>
        <v>0</v>
      </c>
      <c r="BJ47" s="7">
        <f t="shared" ref="BJ47:BJ50" si="20">SUM(AR47,AZ47,BB47,BD47,BF47,BH47)</f>
        <v>0</v>
      </c>
      <c r="BK47" s="7">
        <f t="shared" ref="BK47:BK50" si="21">SUM(AM47,BI47)</f>
        <v>0</v>
      </c>
      <c r="BL47" s="7">
        <f t="shared" ref="BL47:BL50" si="22">SUM(AN47,BJ47)</f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137544</v>
      </c>
      <c r="D53" s="13">
        <f>SUM(D7:D52)</f>
        <v>15459309</v>
      </c>
      <c r="E53" s="13">
        <f>SUM(E7:E52)</f>
        <v>34554</v>
      </c>
      <c r="F53" s="13">
        <f>SUM(F7:F52)</f>
        <v>4444500</v>
      </c>
      <c r="G53" s="19">
        <f t="shared" si="0"/>
        <v>172098</v>
      </c>
      <c r="H53" s="19">
        <f t="shared" si="0"/>
        <v>19903809</v>
      </c>
      <c r="I53" s="13">
        <f>SUM(I7:I52)</f>
        <v>8778</v>
      </c>
      <c r="J53" s="13">
        <f>SUM(J7:J52)</f>
        <v>2040600</v>
      </c>
      <c r="K53" s="13">
        <f>SUM(K7:K52)</f>
        <v>917</v>
      </c>
      <c r="L53" s="13">
        <f>SUM(L7:L52)</f>
        <v>1406700</v>
      </c>
      <c r="M53" s="7">
        <f t="shared" si="1"/>
        <v>181793</v>
      </c>
      <c r="N53" s="7">
        <f t="shared" si="1"/>
        <v>23351109</v>
      </c>
      <c r="O53" s="13">
        <f t="shared" ref="O53:X53" si="23">SUM(O7:O52)</f>
        <v>36630</v>
      </c>
      <c r="P53" s="13">
        <f t="shared" si="23"/>
        <v>6185550</v>
      </c>
      <c r="Q53" s="13">
        <f t="shared" si="23"/>
        <v>10442</v>
      </c>
      <c r="R53" s="13">
        <f t="shared" si="23"/>
        <v>2673075</v>
      </c>
      <c r="S53" s="13">
        <f t="shared" si="23"/>
        <v>420</v>
      </c>
      <c r="T53" s="13">
        <f t="shared" si="23"/>
        <v>2340514</v>
      </c>
      <c r="U53" s="13">
        <f t="shared" si="23"/>
        <v>2074</v>
      </c>
      <c r="V53" s="13">
        <f t="shared" si="23"/>
        <v>538470</v>
      </c>
      <c r="W53" s="13">
        <f t="shared" si="23"/>
        <v>19685</v>
      </c>
      <c r="X53" s="13">
        <f t="shared" si="23"/>
        <v>4631400</v>
      </c>
      <c r="Y53" s="7">
        <f t="shared" si="2"/>
        <v>69251</v>
      </c>
      <c r="Z53" s="7">
        <f t="shared" si="3"/>
        <v>16369009</v>
      </c>
      <c r="AA53" s="13">
        <f t="shared" ref="AA53:AL53" si="24">SUM(AA7:AA52)</f>
        <v>61</v>
      </c>
      <c r="AB53" s="13">
        <f t="shared" si="24"/>
        <v>250400</v>
      </c>
      <c r="AC53" s="13">
        <f t="shared" si="24"/>
        <v>5801</v>
      </c>
      <c r="AD53" s="13">
        <f t="shared" si="24"/>
        <v>1704600</v>
      </c>
      <c r="AE53" s="13">
        <f t="shared" si="24"/>
        <v>3695</v>
      </c>
      <c r="AF53" s="13">
        <f t="shared" si="24"/>
        <v>6891922</v>
      </c>
      <c r="AG53" s="13">
        <f t="shared" si="24"/>
        <v>208</v>
      </c>
      <c r="AH53" s="13">
        <f t="shared" si="24"/>
        <v>616012</v>
      </c>
      <c r="AI53" s="13">
        <f t="shared" si="24"/>
        <v>1080</v>
      </c>
      <c r="AJ53" s="13">
        <f t="shared" si="24"/>
        <v>133310</v>
      </c>
      <c r="AK53" s="13">
        <f t="shared" si="24"/>
        <v>21082</v>
      </c>
      <c r="AL53" s="13">
        <f t="shared" si="24"/>
        <v>4296300</v>
      </c>
      <c r="AM53" s="20">
        <f t="shared" si="4"/>
        <v>282971</v>
      </c>
      <c r="AN53" s="20">
        <f t="shared" si="4"/>
        <v>53612662</v>
      </c>
      <c r="AO53" s="13">
        <f t="shared" ref="AO53:AX53" si="25">SUM(AO7:AO52)</f>
        <v>6869</v>
      </c>
      <c r="AP53" s="13">
        <f t="shared" si="25"/>
        <v>639310</v>
      </c>
      <c r="AQ53" s="13">
        <f t="shared" si="25"/>
        <v>117</v>
      </c>
      <c r="AR53" s="13">
        <f t="shared" si="25"/>
        <v>22602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67</v>
      </c>
      <c r="BB53" s="13">
        <f t="shared" si="26"/>
        <v>40312</v>
      </c>
      <c r="BC53" s="13">
        <f t="shared" si="26"/>
        <v>138</v>
      </c>
      <c r="BD53" s="13">
        <f t="shared" si="26"/>
        <v>221720</v>
      </c>
      <c r="BE53" s="13">
        <f t="shared" si="26"/>
        <v>14555</v>
      </c>
      <c r="BF53" s="13">
        <f t="shared" si="26"/>
        <v>2066405</v>
      </c>
      <c r="BG53" s="13">
        <f t="shared" si="26"/>
        <v>20652</v>
      </c>
      <c r="BH53" s="13">
        <f t="shared" si="26"/>
        <v>3404166</v>
      </c>
      <c r="BI53" s="7">
        <f t="shared" si="7"/>
        <v>35529</v>
      </c>
      <c r="BJ53" s="7">
        <f t="shared" si="7"/>
        <v>5755205</v>
      </c>
      <c r="BK53" s="7">
        <f t="shared" si="8"/>
        <v>318500</v>
      </c>
      <c r="BL53" s="7">
        <f t="shared" si="8"/>
        <v>59367867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B57" sqref="B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4.140625" style="1" customWidth="1"/>
    <col min="5" max="5" width="10.140625" style="1" customWidth="1"/>
    <col min="6" max="6" width="13.5703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13.5703125" style="1" customWidth="1"/>
    <col min="29" max="29" width="9.42578125" style="1" customWidth="1"/>
    <col min="30" max="30" width="11.140625" style="1" customWidth="1"/>
    <col min="31" max="31" width="9.28515625" style="1" customWidth="1"/>
    <col min="32" max="32" width="11.57031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5.42578125" style="1" customWidth="1"/>
    <col min="39" max="39" width="10" style="1" bestFit="1" customWidth="1"/>
    <col min="40" max="40" width="13.140625" style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.140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5.8554687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115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43505</v>
      </c>
      <c r="D7" s="8">
        <v>5922040</v>
      </c>
      <c r="E7" s="8">
        <v>23903</v>
      </c>
      <c r="F7" s="8">
        <v>5570036</v>
      </c>
      <c r="G7" s="19">
        <f>SUM(C7,E7)</f>
        <v>67408</v>
      </c>
      <c r="H7" s="19">
        <f>SUM(D7,F7)</f>
        <v>11492076</v>
      </c>
      <c r="I7" s="8">
        <v>1684</v>
      </c>
      <c r="J7" s="8">
        <v>510799</v>
      </c>
      <c r="K7" s="8">
        <v>946</v>
      </c>
      <c r="L7" s="8">
        <v>232597</v>
      </c>
      <c r="M7" s="7">
        <f>SUM(G7,I7,K7)</f>
        <v>70038</v>
      </c>
      <c r="N7" s="7">
        <f>SUM(H7,J7,L7)</f>
        <v>12235472</v>
      </c>
      <c r="O7" s="8">
        <v>2286</v>
      </c>
      <c r="P7" s="8">
        <v>788502</v>
      </c>
      <c r="Q7" s="8">
        <v>2286</v>
      </c>
      <c r="R7" s="8">
        <v>788502</v>
      </c>
      <c r="S7" s="8">
        <v>146</v>
      </c>
      <c r="T7" s="8">
        <v>50331</v>
      </c>
      <c r="U7" s="8">
        <v>146</v>
      </c>
      <c r="V7" s="8">
        <v>50329</v>
      </c>
      <c r="W7" s="8">
        <v>0</v>
      </c>
      <c r="X7" s="8">
        <v>0</v>
      </c>
      <c r="Y7" s="7">
        <f>SUM(O7+Q7+S7+U7+W7)</f>
        <v>4864</v>
      </c>
      <c r="Z7" s="7">
        <f>SUM(P7+R7+T7+V7+X7)</f>
        <v>1677664</v>
      </c>
      <c r="AA7" s="12">
        <v>130</v>
      </c>
      <c r="AB7" s="12">
        <v>37112</v>
      </c>
      <c r="AC7" s="12">
        <v>484</v>
      </c>
      <c r="AD7" s="12">
        <v>128558</v>
      </c>
      <c r="AE7" s="12">
        <v>1257</v>
      </c>
      <c r="AF7" s="12">
        <v>660581</v>
      </c>
      <c r="AG7" s="12">
        <v>178</v>
      </c>
      <c r="AH7" s="12">
        <v>32013</v>
      </c>
      <c r="AI7" s="12">
        <v>393</v>
      </c>
      <c r="AJ7" s="12">
        <v>30849</v>
      </c>
      <c r="AK7" s="12">
        <v>0</v>
      </c>
      <c r="AL7" s="12">
        <v>0</v>
      </c>
      <c r="AM7" s="20">
        <f>SUM(M7,Y7,AA7,AC7,AE7,AG7,AI7,AK7)</f>
        <v>77344</v>
      </c>
      <c r="AN7" s="20">
        <f>SUM(N7,Z7,AB7,AD7,AF7,AH7,AJ7,AL7)</f>
        <v>14802249</v>
      </c>
      <c r="AO7" s="12">
        <v>11601</v>
      </c>
      <c r="AP7" s="12">
        <v>2186027</v>
      </c>
      <c r="AQ7" s="12">
        <v>797</v>
      </c>
      <c r="AR7" s="12">
        <v>117359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797</v>
      </c>
      <c r="BB7" s="8">
        <v>117359</v>
      </c>
      <c r="BC7" s="8">
        <v>1596</v>
      </c>
      <c r="BD7" s="8">
        <v>234717</v>
      </c>
      <c r="BE7" s="8">
        <v>3192</v>
      </c>
      <c r="BF7" s="8">
        <v>469435</v>
      </c>
      <c r="BG7" s="8">
        <v>1596</v>
      </c>
      <c r="BH7" s="8">
        <v>234717</v>
      </c>
      <c r="BI7" s="7">
        <f>SUM(AQ7,AY7,BA7,BC7,BE7,BG7)</f>
        <v>7978</v>
      </c>
      <c r="BJ7" s="7">
        <f>SUM(AR7,AZ7,BB7,BD7,BF7,BH7)</f>
        <v>1173587</v>
      </c>
      <c r="BK7" s="7">
        <f>SUM(AM7,BI7)</f>
        <v>85322</v>
      </c>
      <c r="BL7" s="7">
        <f>SUM(AN7,BJ7)</f>
        <v>15975836</v>
      </c>
    </row>
    <row r="8" spans="1:64" ht="20.25" x14ac:dyDescent="0.4">
      <c r="A8" s="14">
        <v>2</v>
      </c>
      <c r="B8" s="15" t="s">
        <v>44</v>
      </c>
      <c r="C8" s="8">
        <v>28275</v>
      </c>
      <c r="D8" s="8">
        <v>4056361</v>
      </c>
      <c r="E8" s="8">
        <v>7687</v>
      </c>
      <c r="F8" s="8">
        <v>2127238</v>
      </c>
      <c r="G8" s="19">
        <f t="shared" ref="G8:H53" si="0">SUM(C8,E8)</f>
        <v>35962</v>
      </c>
      <c r="H8" s="19">
        <f t="shared" si="0"/>
        <v>6183599</v>
      </c>
      <c r="I8" s="8">
        <v>698</v>
      </c>
      <c r="J8" s="8">
        <v>212743</v>
      </c>
      <c r="K8" s="8">
        <v>345</v>
      </c>
      <c r="L8" s="8">
        <v>86099</v>
      </c>
      <c r="M8" s="7">
        <f t="shared" ref="M8:N53" si="1">SUM(G8,I8,K8)</f>
        <v>37005</v>
      </c>
      <c r="N8" s="7">
        <f t="shared" si="1"/>
        <v>6482441</v>
      </c>
      <c r="O8" s="8">
        <v>1726</v>
      </c>
      <c r="P8" s="8">
        <v>552005</v>
      </c>
      <c r="Q8" s="8">
        <v>1726</v>
      </c>
      <c r="R8" s="8">
        <v>552005</v>
      </c>
      <c r="S8" s="8">
        <v>110</v>
      </c>
      <c r="T8" s="8">
        <v>35234</v>
      </c>
      <c r="U8" s="8">
        <v>110</v>
      </c>
      <c r="V8" s="8">
        <v>35234</v>
      </c>
      <c r="W8" s="8">
        <v>0</v>
      </c>
      <c r="X8" s="8">
        <v>0</v>
      </c>
      <c r="Y8" s="7">
        <f t="shared" ref="Y8:Y53" si="2">SUM(O8+Q8+S8+U8+W8)</f>
        <v>3672</v>
      </c>
      <c r="Z8" s="7">
        <f t="shared" ref="Z8:Z53" si="3">SUM(P8+R8+T8+V8+X8)</f>
        <v>1174478</v>
      </c>
      <c r="AA8" s="12">
        <v>95</v>
      </c>
      <c r="AB8" s="12">
        <v>19500</v>
      </c>
      <c r="AC8" s="12">
        <v>386</v>
      </c>
      <c r="AD8" s="12">
        <v>106769</v>
      </c>
      <c r="AE8" s="12">
        <v>1161</v>
      </c>
      <c r="AF8" s="12">
        <v>650782</v>
      </c>
      <c r="AG8" s="12">
        <v>130</v>
      </c>
      <c r="AH8" s="12">
        <v>25768</v>
      </c>
      <c r="AI8" s="12">
        <v>304</v>
      </c>
      <c r="AJ8" s="12">
        <v>23470</v>
      </c>
      <c r="AK8" s="12">
        <v>0</v>
      </c>
      <c r="AL8" s="12">
        <v>0</v>
      </c>
      <c r="AM8" s="20">
        <f t="shared" ref="AM8:AN53" si="4">SUM(M8,Y8,AA8,AC8,AE8,AG8,AI8,AK8)</f>
        <v>42753</v>
      </c>
      <c r="AN8" s="20">
        <f t="shared" ref="AN8:AN52" si="5">SUM(N8+Z8+AB8+AD8+AF8+AH8+AJ8+AL8)</f>
        <v>8483208</v>
      </c>
      <c r="AO8" s="12">
        <v>6413</v>
      </c>
      <c r="AP8" s="12">
        <v>1235405</v>
      </c>
      <c r="AQ8" s="12">
        <v>639</v>
      </c>
      <c r="AR8" s="12">
        <v>95440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639</v>
      </c>
      <c r="BB8" s="8">
        <v>95440</v>
      </c>
      <c r="BC8" s="8">
        <v>1278</v>
      </c>
      <c r="BD8" s="8">
        <v>190881</v>
      </c>
      <c r="BE8" s="8">
        <v>2556</v>
      </c>
      <c r="BF8" s="8">
        <v>381761</v>
      </c>
      <c r="BG8" s="8">
        <v>1278</v>
      </c>
      <c r="BH8" s="8">
        <v>190881</v>
      </c>
      <c r="BI8" s="7">
        <f t="shared" ref="BI8:BJ53" si="7">SUM(AQ8,AY8,BA8,BC8,BE8,BG8)</f>
        <v>6390</v>
      </c>
      <c r="BJ8" s="7">
        <f t="shared" si="7"/>
        <v>954403</v>
      </c>
      <c r="BK8" s="7">
        <f t="shared" ref="BK8:BL53" si="8">SUM(AM8,BI8)</f>
        <v>49143</v>
      </c>
      <c r="BL8" s="7">
        <f t="shared" si="8"/>
        <v>9437611</v>
      </c>
    </row>
    <row r="9" spans="1:64" ht="20.25" x14ac:dyDescent="0.4">
      <c r="A9" s="14">
        <v>3</v>
      </c>
      <c r="B9" s="15" t="s">
        <v>45</v>
      </c>
      <c r="C9" s="8">
        <v>6831</v>
      </c>
      <c r="D9" s="8">
        <v>1016438</v>
      </c>
      <c r="E9" s="8">
        <v>3127</v>
      </c>
      <c r="F9" s="8">
        <v>723217</v>
      </c>
      <c r="G9" s="19">
        <f t="shared" si="0"/>
        <v>9958</v>
      </c>
      <c r="H9" s="19">
        <f t="shared" si="0"/>
        <v>1739655</v>
      </c>
      <c r="I9" s="8">
        <v>225</v>
      </c>
      <c r="J9" s="8">
        <v>71409</v>
      </c>
      <c r="K9" s="8">
        <v>141</v>
      </c>
      <c r="L9" s="8">
        <v>29856</v>
      </c>
      <c r="M9" s="7">
        <f t="shared" si="1"/>
        <v>10324</v>
      </c>
      <c r="N9" s="7">
        <f t="shared" si="1"/>
        <v>1840920</v>
      </c>
      <c r="O9" s="8">
        <v>761</v>
      </c>
      <c r="P9" s="8">
        <v>210246</v>
      </c>
      <c r="Q9" s="8">
        <v>761</v>
      </c>
      <c r="R9" s="8">
        <v>210246</v>
      </c>
      <c r="S9" s="8">
        <v>48</v>
      </c>
      <c r="T9" s="8">
        <v>13420</v>
      </c>
      <c r="U9" s="8">
        <v>48</v>
      </c>
      <c r="V9" s="8">
        <v>13422</v>
      </c>
      <c r="W9" s="8">
        <v>0</v>
      </c>
      <c r="X9" s="8">
        <v>0</v>
      </c>
      <c r="Y9" s="7">
        <f t="shared" si="2"/>
        <v>1618</v>
      </c>
      <c r="Z9" s="7">
        <f t="shared" si="3"/>
        <v>447334</v>
      </c>
      <c r="AA9" s="12">
        <v>50</v>
      </c>
      <c r="AB9" s="12">
        <v>10000</v>
      </c>
      <c r="AC9" s="12">
        <v>194</v>
      </c>
      <c r="AD9" s="12">
        <v>53586</v>
      </c>
      <c r="AE9" s="12">
        <v>493</v>
      </c>
      <c r="AF9" s="12">
        <v>274878</v>
      </c>
      <c r="AG9" s="12">
        <v>64</v>
      </c>
      <c r="AH9" s="12">
        <v>11414</v>
      </c>
      <c r="AI9" s="12">
        <v>130</v>
      </c>
      <c r="AJ9" s="12">
        <v>10093</v>
      </c>
      <c r="AK9" s="12">
        <v>0</v>
      </c>
      <c r="AL9" s="12">
        <v>0</v>
      </c>
      <c r="AM9" s="20">
        <f t="shared" si="4"/>
        <v>12873</v>
      </c>
      <c r="AN9" s="20">
        <f t="shared" si="5"/>
        <v>2648225</v>
      </c>
      <c r="AO9" s="12">
        <v>1931</v>
      </c>
      <c r="AP9" s="12">
        <v>386095</v>
      </c>
      <c r="AQ9" s="12">
        <v>253</v>
      </c>
      <c r="AR9" s="12">
        <v>36591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253</v>
      </c>
      <c r="BB9" s="8">
        <v>36591</v>
      </c>
      <c r="BC9" s="8">
        <v>505</v>
      </c>
      <c r="BD9" s="8">
        <v>73182</v>
      </c>
      <c r="BE9" s="8">
        <v>1012</v>
      </c>
      <c r="BF9" s="8">
        <v>146363</v>
      </c>
      <c r="BG9" s="8">
        <v>505</v>
      </c>
      <c r="BH9" s="8">
        <v>73182</v>
      </c>
      <c r="BI9" s="7">
        <f t="shared" si="7"/>
        <v>2528</v>
      </c>
      <c r="BJ9" s="7">
        <f t="shared" si="7"/>
        <v>365909</v>
      </c>
      <c r="BK9" s="7">
        <f t="shared" si="8"/>
        <v>15401</v>
      </c>
      <c r="BL9" s="7">
        <f t="shared" si="8"/>
        <v>3014134</v>
      </c>
    </row>
    <row r="10" spans="1:64" ht="20.25" x14ac:dyDescent="0.4">
      <c r="A10" s="14">
        <v>4</v>
      </c>
      <c r="B10" s="15" t="s">
        <v>46</v>
      </c>
      <c r="C10" s="9">
        <v>6175</v>
      </c>
      <c r="D10" s="9">
        <v>1754001</v>
      </c>
      <c r="E10" s="9">
        <v>2265</v>
      </c>
      <c r="F10" s="9">
        <v>548445</v>
      </c>
      <c r="G10" s="19">
        <f t="shared" si="0"/>
        <v>8440</v>
      </c>
      <c r="H10" s="19">
        <f t="shared" si="0"/>
        <v>2302446</v>
      </c>
      <c r="I10" s="9">
        <v>187</v>
      </c>
      <c r="J10" s="9">
        <v>55113</v>
      </c>
      <c r="K10" s="9">
        <v>147</v>
      </c>
      <c r="L10" s="9">
        <v>27075</v>
      </c>
      <c r="M10" s="7">
        <f t="shared" si="1"/>
        <v>8774</v>
      </c>
      <c r="N10" s="7">
        <f t="shared" si="1"/>
        <v>2384634</v>
      </c>
      <c r="O10" s="9">
        <v>443</v>
      </c>
      <c r="P10" s="9">
        <v>164066</v>
      </c>
      <c r="Q10" s="9">
        <v>443</v>
      </c>
      <c r="R10" s="9">
        <v>164066</v>
      </c>
      <c r="S10" s="9">
        <v>28</v>
      </c>
      <c r="T10" s="9">
        <v>10472</v>
      </c>
      <c r="U10" s="9">
        <v>28</v>
      </c>
      <c r="V10" s="9">
        <v>10472</v>
      </c>
      <c r="W10" s="9">
        <v>0</v>
      </c>
      <c r="X10" s="9">
        <v>0</v>
      </c>
      <c r="Y10" s="7">
        <f t="shared" si="2"/>
        <v>942</v>
      </c>
      <c r="Z10" s="7">
        <f t="shared" si="3"/>
        <v>349076</v>
      </c>
      <c r="AA10" s="12">
        <v>45</v>
      </c>
      <c r="AB10" s="12">
        <v>11000</v>
      </c>
      <c r="AC10" s="12">
        <v>120</v>
      </c>
      <c r="AD10" s="12">
        <v>34252</v>
      </c>
      <c r="AE10" s="12">
        <v>293</v>
      </c>
      <c r="AF10" s="12">
        <v>164332</v>
      </c>
      <c r="AG10" s="12">
        <v>57</v>
      </c>
      <c r="AH10" s="12">
        <v>8732</v>
      </c>
      <c r="AI10" s="12">
        <v>87</v>
      </c>
      <c r="AJ10" s="12">
        <v>6869</v>
      </c>
      <c r="AK10" s="12">
        <v>0</v>
      </c>
      <c r="AL10" s="12">
        <v>0</v>
      </c>
      <c r="AM10" s="20">
        <f t="shared" si="4"/>
        <v>10318</v>
      </c>
      <c r="AN10" s="20">
        <f t="shared" si="5"/>
        <v>2958895</v>
      </c>
      <c r="AO10" s="12">
        <v>1548</v>
      </c>
      <c r="AP10" s="12">
        <v>428345</v>
      </c>
      <c r="AQ10" s="12">
        <v>101</v>
      </c>
      <c r="AR10" s="12">
        <v>13127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101</v>
      </c>
      <c r="BB10" s="9">
        <v>13127</v>
      </c>
      <c r="BC10" s="9">
        <v>201</v>
      </c>
      <c r="BD10" s="9">
        <v>26254</v>
      </c>
      <c r="BE10" s="9">
        <v>402</v>
      </c>
      <c r="BF10" s="9">
        <v>52508</v>
      </c>
      <c r="BG10" s="9">
        <v>201</v>
      </c>
      <c r="BH10" s="9">
        <v>26254</v>
      </c>
      <c r="BI10" s="7">
        <f t="shared" si="7"/>
        <v>1006</v>
      </c>
      <c r="BJ10" s="7">
        <f t="shared" si="7"/>
        <v>131270</v>
      </c>
      <c r="BK10" s="7">
        <f t="shared" si="8"/>
        <v>11324</v>
      </c>
      <c r="BL10" s="7">
        <f t="shared" si="8"/>
        <v>3090165</v>
      </c>
    </row>
    <row r="11" spans="1:64" ht="20.25" x14ac:dyDescent="0.4">
      <c r="A11" s="14">
        <v>5</v>
      </c>
      <c r="B11" s="15" t="s">
        <v>47</v>
      </c>
      <c r="C11" s="8">
        <v>956</v>
      </c>
      <c r="D11" s="8">
        <v>87384</v>
      </c>
      <c r="E11" s="8">
        <v>3404</v>
      </c>
      <c r="F11" s="8">
        <v>853254</v>
      </c>
      <c r="G11" s="19">
        <f t="shared" si="0"/>
        <v>4360</v>
      </c>
      <c r="H11" s="19">
        <f t="shared" si="0"/>
        <v>940638</v>
      </c>
      <c r="I11" s="8">
        <v>325</v>
      </c>
      <c r="J11" s="8">
        <v>99590</v>
      </c>
      <c r="K11" s="8">
        <v>176</v>
      </c>
      <c r="L11" s="8">
        <v>39251</v>
      </c>
      <c r="M11" s="7">
        <f t="shared" si="1"/>
        <v>4861</v>
      </c>
      <c r="N11" s="7">
        <f t="shared" si="1"/>
        <v>1079479</v>
      </c>
      <c r="O11" s="8">
        <v>135</v>
      </c>
      <c r="P11" s="8">
        <v>37663</v>
      </c>
      <c r="Q11" s="8">
        <v>135</v>
      </c>
      <c r="R11" s="8">
        <v>37663</v>
      </c>
      <c r="S11" s="8">
        <v>9</v>
      </c>
      <c r="T11" s="8">
        <v>2404</v>
      </c>
      <c r="U11" s="8">
        <v>9</v>
      </c>
      <c r="V11" s="8">
        <v>2405</v>
      </c>
      <c r="W11" s="8">
        <v>0</v>
      </c>
      <c r="X11" s="8">
        <v>0</v>
      </c>
      <c r="Y11" s="7">
        <f t="shared" si="2"/>
        <v>288</v>
      </c>
      <c r="Z11" s="7">
        <f t="shared" si="3"/>
        <v>80135</v>
      </c>
      <c r="AA11" s="12">
        <v>10</v>
      </c>
      <c r="AB11" s="12">
        <v>2500</v>
      </c>
      <c r="AC11" s="12">
        <v>62</v>
      </c>
      <c r="AD11" s="12">
        <v>13008</v>
      </c>
      <c r="AE11" s="12">
        <v>99</v>
      </c>
      <c r="AF11" s="12">
        <v>39573</v>
      </c>
      <c r="AG11" s="12">
        <v>18</v>
      </c>
      <c r="AH11" s="12">
        <v>1955</v>
      </c>
      <c r="AI11" s="12">
        <v>31</v>
      </c>
      <c r="AJ11" s="12">
        <v>2322</v>
      </c>
      <c r="AK11" s="12">
        <v>0</v>
      </c>
      <c r="AL11" s="12">
        <v>0</v>
      </c>
      <c r="AM11" s="20">
        <f t="shared" si="4"/>
        <v>5369</v>
      </c>
      <c r="AN11" s="20">
        <f t="shared" si="5"/>
        <v>1218972</v>
      </c>
      <c r="AO11" s="12">
        <v>805</v>
      </c>
      <c r="AP11" s="12">
        <v>174739</v>
      </c>
      <c r="AQ11" s="12">
        <v>29</v>
      </c>
      <c r="AR11" s="12">
        <v>3233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29</v>
      </c>
      <c r="BB11" s="8">
        <v>3233</v>
      </c>
      <c r="BC11" s="8">
        <v>58</v>
      </c>
      <c r="BD11" s="8">
        <v>6466</v>
      </c>
      <c r="BE11" s="8">
        <v>117</v>
      </c>
      <c r="BF11" s="8">
        <v>12933</v>
      </c>
      <c r="BG11" s="8">
        <v>58</v>
      </c>
      <c r="BH11" s="8">
        <v>6466</v>
      </c>
      <c r="BI11" s="7">
        <f t="shared" si="7"/>
        <v>291</v>
      </c>
      <c r="BJ11" s="7">
        <f t="shared" si="7"/>
        <v>32331</v>
      </c>
      <c r="BK11" s="7">
        <f t="shared" si="8"/>
        <v>5660</v>
      </c>
      <c r="BL11" s="7">
        <f t="shared" si="8"/>
        <v>1251303</v>
      </c>
    </row>
    <row r="12" spans="1:64" ht="20.25" x14ac:dyDescent="0.4">
      <c r="A12" s="14">
        <v>6</v>
      </c>
      <c r="B12" s="15" t="s">
        <v>48</v>
      </c>
      <c r="C12" s="8">
        <v>243</v>
      </c>
      <c r="D12" s="8">
        <v>33002</v>
      </c>
      <c r="E12" s="8">
        <v>72</v>
      </c>
      <c r="F12" s="8">
        <v>17345</v>
      </c>
      <c r="G12" s="19">
        <f t="shared" si="0"/>
        <v>315</v>
      </c>
      <c r="H12" s="19">
        <f t="shared" si="0"/>
        <v>50347</v>
      </c>
      <c r="I12" s="8">
        <v>14</v>
      </c>
      <c r="J12" s="8">
        <v>2123</v>
      </c>
      <c r="K12" s="8">
        <v>19</v>
      </c>
      <c r="L12" s="8">
        <v>2038</v>
      </c>
      <c r="M12" s="7">
        <f t="shared" si="1"/>
        <v>348</v>
      </c>
      <c r="N12" s="7">
        <f t="shared" si="1"/>
        <v>54508</v>
      </c>
      <c r="O12" s="8">
        <v>33</v>
      </c>
      <c r="P12" s="8">
        <v>7379</v>
      </c>
      <c r="Q12" s="8">
        <v>33</v>
      </c>
      <c r="R12" s="8">
        <v>7379</v>
      </c>
      <c r="S12" s="8">
        <v>2</v>
      </c>
      <c r="T12" s="8">
        <v>471</v>
      </c>
      <c r="U12" s="8">
        <v>2</v>
      </c>
      <c r="V12" s="8">
        <v>470</v>
      </c>
      <c r="W12" s="8">
        <v>0</v>
      </c>
      <c r="X12" s="8">
        <v>0</v>
      </c>
      <c r="Y12" s="7">
        <f t="shared" si="2"/>
        <v>70</v>
      </c>
      <c r="Z12" s="7">
        <f t="shared" si="3"/>
        <v>15699</v>
      </c>
      <c r="AA12" s="12">
        <v>10</v>
      </c>
      <c r="AB12" s="12">
        <v>2000</v>
      </c>
      <c r="AC12" s="12">
        <v>14</v>
      </c>
      <c r="AD12" s="12">
        <v>4254</v>
      </c>
      <c r="AE12" s="12">
        <v>35</v>
      </c>
      <c r="AF12" s="12">
        <v>21145</v>
      </c>
      <c r="AG12" s="12">
        <v>6</v>
      </c>
      <c r="AH12" s="12">
        <v>1090</v>
      </c>
      <c r="AI12" s="12">
        <v>8</v>
      </c>
      <c r="AJ12" s="12">
        <v>667</v>
      </c>
      <c r="AK12" s="12">
        <v>0</v>
      </c>
      <c r="AL12" s="12">
        <v>0</v>
      </c>
      <c r="AM12" s="20">
        <f t="shared" si="4"/>
        <v>491</v>
      </c>
      <c r="AN12" s="20">
        <f t="shared" si="5"/>
        <v>99363</v>
      </c>
      <c r="AO12" s="12">
        <v>74</v>
      </c>
      <c r="AP12" s="12">
        <v>14005</v>
      </c>
      <c r="AQ12" s="12">
        <v>14</v>
      </c>
      <c r="AR12" s="12">
        <v>2163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14</v>
      </c>
      <c r="BB12" s="8">
        <v>2163</v>
      </c>
      <c r="BC12" s="8">
        <v>29</v>
      </c>
      <c r="BD12" s="8">
        <v>4325</v>
      </c>
      <c r="BE12" s="8">
        <v>58</v>
      </c>
      <c r="BF12" s="8">
        <v>8651</v>
      </c>
      <c r="BG12" s="8">
        <v>29</v>
      </c>
      <c r="BH12" s="8">
        <v>4325</v>
      </c>
      <c r="BI12" s="7">
        <f t="shared" si="7"/>
        <v>144</v>
      </c>
      <c r="BJ12" s="7">
        <f t="shared" si="7"/>
        <v>21627</v>
      </c>
      <c r="BK12" s="7">
        <f t="shared" si="8"/>
        <v>635</v>
      </c>
      <c r="BL12" s="7">
        <f t="shared" si="8"/>
        <v>120990</v>
      </c>
    </row>
    <row r="13" spans="1:64" ht="20.25" x14ac:dyDescent="0.4">
      <c r="A13" s="14">
        <v>7</v>
      </c>
      <c r="B13" s="15" t="s">
        <v>49</v>
      </c>
      <c r="C13" s="8">
        <v>3780</v>
      </c>
      <c r="D13" s="8">
        <v>510330</v>
      </c>
      <c r="E13" s="8">
        <v>1889</v>
      </c>
      <c r="F13" s="8">
        <v>427442</v>
      </c>
      <c r="G13" s="19">
        <f t="shared" si="0"/>
        <v>5669</v>
      </c>
      <c r="H13" s="19">
        <f t="shared" si="0"/>
        <v>937772</v>
      </c>
      <c r="I13" s="8">
        <v>128</v>
      </c>
      <c r="J13" s="8">
        <v>41366</v>
      </c>
      <c r="K13" s="8">
        <v>71</v>
      </c>
      <c r="L13" s="8">
        <v>17562</v>
      </c>
      <c r="M13" s="7">
        <f t="shared" si="1"/>
        <v>5868</v>
      </c>
      <c r="N13" s="7">
        <f t="shared" si="1"/>
        <v>996700</v>
      </c>
      <c r="O13" s="8">
        <v>189</v>
      </c>
      <c r="P13" s="8">
        <v>55244</v>
      </c>
      <c r="Q13" s="8">
        <v>189</v>
      </c>
      <c r="R13" s="8">
        <v>55244</v>
      </c>
      <c r="S13" s="8">
        <v>12</v>
      </c>
      <c r="T13" s="8">
        <v>3526</v>
      </c>
      <c r="U13" s="8">
        <v>12</v>
      </c>
      <c r="V13" s="8">
        <v>3527</v>
      </c>
      <c r="W13" s="8">
        <v>0</v>
      </c>
      <c r="X13" s="8">
        <v>0</v>
      </c>
      <c r="Y13" s="7">
        <f t="shared" si="2"/>
        <v>402</v>
      </c>
      <c r="Z13" s="7">
        <f t="shared" si="3"/>
        <v>117541</v>
      </c>
      <c r="AA13" s="12">
        <v>10</v>
      </c>
      <c r="AB13" s="12">
        <v>2000</v>
      </c>
      <c r="AC13" s="12">
        <v>61</v>
      </c>
      <c r="AD13" s="12">
        <v>16554</v>
      </c>
      <c r="AE13" s="12">
        <v>141</v>
      </c>
      <c r="AF13" s="12">
        <v>73370</v>
      </c>
      <c r="AG13" s="12">
        <v>15</v>
      </c>
      <c r="AH13" s="12">
        <v>3684</v>
      </c>
      <c r="AI13" s="12">
        <v>44</v>
      </c>
      <c r="AJ13" s="12">
        <v>3459</v>
      </c>
      <c r="AK13" s="12">
        <v>0</v>
      </c>
      <c r="AL13" s="12">
        <v>0</v>
      </c>
      <c r="AM13" s="20">
        <f t="shared" si="4"/>
        <v>6541</v>
      </c>
      <c r="AN13" s="20">
        <f t="shared" si="5"/>
        <v>1213308</v>
      </c>
      <c r="AO13" s="12">
        <v>981</v>
      </c>
      <c r="AP13" s="12">
        <v>180496</v>
      </c>
      <c r="AQ13" s="12">
        <v>13</v>
      </c>
      <c r="AR13" s="12">
        <v>1831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13</v>
      </c>
      <c r="BB13" s="8">
        <v>1831</v>
      </c>
      <c r="BC13" s="8">
        <v>27</v>
      </c>
      <c r="BD13" s="8">
        <v>3662</v>
      </c>
      <c r="BE13" s="8">
        <v>54</v>
      </c>
      <c r="BF13" s="8">
        <v>7324</v>
      </c>
      <c r="BG13" s="8">
        <v>27</v>
      </c>
      <c r="BH13" s="8">
        <v>3662</v>
      </c>
      <c r="BI13" s="7">
        <f t="shared" si="7"/>
        <v>134</v>
      </c>
      <c r="BJ13" s="7">
        <f t="shared" si="7"/>
        <v>18310</v>
      </c>
      <c r="BK13" s="7">
        <f t="shared" si="8"/>
        <v>6675</v>
      </c>
      <c r="BL13" s="7">
        <f t="shared" si="8"/>
        <v>1231618</v>
      </c>
    </row>
    <row r="14" spans="1:64" ht="20.25" x14ac:dyDescent="0.4">
      <c r="A14" s="14">
        <v>8</v>
      </c>
      <c r="B14" s="15" t="s">
        <v>50</v>
      </c>
      <c r="C14" s="8">
        <v>421</v>
      </c>
      <c r="D14" s="8">
        <v>87365</v>
      </c>
      <c r="E14" s="8">
        <v>359</v>
      </c>
      <c r="F14" s="8">
        <v>80588</v>
      </c>
      <c r="G14" s="19">
        <f t="shared" si="0"/>
        <v>780</v>
      </c>
      <c r="H14" s="19">
        <f t="shared" si="0"/>
        <v>167953</v>
      </c>
      <c r="I14" s="8">
        <v>25</v>
      </c>
      <c r="J14" s="8">
        <v>7316</v>
      </c>
      <c r="K14" s="8">
        <v>32</v>
      </c>
      <c r="L14" s="8">
        <v>6712</v>
      </c>
      <c r="M14" s="7">
        <f t="shared" si="1"/>
        <v>837</v>
      </c>
      <c r="N14" s="7">
        <f t="shared" si="1"/>
        <v>181981</v>
      </c>
      <c r="O14" s="8">
        <v>270</v>
      </c>
      <c r="P14" s="8">
        <v>103714</v>
      </c>
      <c r="Q14" s="8">
        <v>270</v>
      </c>
      <c r="R14" s="8">
        <v>103714</v>
      </c>
      <c r="S14" s="8">
        <v>17</v>
      </c>
      <c r="T14" s="8">
        <v>6619</v>
      </c>
      <c r="U14" s="8">
        <v>17</v>
      </c>
      <c r="V14" s="8">
        <v>6621</v>
      </c>
      <c r="W14" s="8">
        <v>0</v>
      </c>
      <c r="X14" s="8">
        <v>0</v>
      </c>
      <c r="Y14" s="7">
        <f t="shared" si="2"/>
        <v>574</v>
      </c>
      <c r="Z14" s="7">
        <f t="shared" si="3"/>
        <v>220668</v>
      </c>
      <c r="AA14" s="12">
        <v>50</v>
      </c>
      <c r="AB14" s="12">
        <v>9000</v>
      </c>
      <c r="AC14" s="12">
        <v>55</v>
      </c>
      <c r="AD14" s="12">
        <v>15574</v>
      </c>
      <c r="AE14" s="12">
        <v>111</v>
      </c>
      <c r="AF14" s="12">
        <v>61839</v>
      </c>
      <c r="AG14" s="12">
        <v>15</v>
      </c>
      <c r="AH14" s="12">
        <v>2887</v>
      </c>
      <c r="AI14" s="12">
        <v>26</v>
      </c>
      <c r="AJ14" s="12">
        <v>2087</v>
      </c>
      <c r="AK14" s="12">
        <v>0</v>
      </c>
      <c r="AL14" s="12">
        <v>0</v>
      </c>
      <c r="AM14" s="20">
        <f t="shared" si="4"/>
        <v>1668</v>
      </c>
      <c r="AN14" s="20">
        <f t="shared" si="5"/>
        <v>494036</v>
      </c>
      <c r="AO14" s="12">
        <v>250</v>
      </c>
      <c r="AP14" s="12">
        <v>73205</v>
      </c>
      <c r="AQ14" s="12">
        <v>61</v>
      </c>
      <c r="AR14" s="12">
        <v>8697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61</v>
      </c>
      <c r="BB14" s="8">
        <v>8697</v>
      </c>
      <c r="BC14" s="8">
        <v>122</v>
      </c>
      <c r="BD14" s="8">
        <v>17392</v>
      </c>
      <c r="BE14" s="8">
        <v>245</v>
      </c>
      <c r="BF14" s="8">
        <v>34784</v>
      </c>
      <c r="BG14" s="8">
        <v>122</v>
      </c>
      <c r="BH14" s="8">
        <v>17392</v>
      </c>
      <c r="BI14" s="7">
        <f t="shared" si="7"/>
        <v>611</v>
      </c>
      <c r="BJ14" s="7">
        <f t="shared" si="7"/>
        <v>86962</v>
      </c>
      <c r="BK14" s="7">
        <f t="shared" si="8"/>
        <v>2279</v>
      </c>
      <c r="BL14" s="7">
        <f t="shared" si="8"/>
        <v>580998</v>
      </c>
    </row>
    <row r="15" spans="1:64" ht="20.25" x14ac:dyDescent="0.4">
      <c r="A15" s="14">
        <v>9</v>
      </c>
      <c r="B15" s="15" t="s">
        <v>51</v>
      </c>
      <c r="C15" s="8">
        <v>419</v>
      </c>
      <c r="D15" s="8">
        <v>54497</v>
      </c>
      <c r="E15" s="8">
        <v>57</v>
      </c>
      <c r="F15" s="8">
        <v>4731</v>
      </c>
      <c r="G15" s="19">
        <f t="shared" si="0"/>
        <v>476</v>
      </c>
      <c r="H15" s="19">
        <f t="shared" si="0"/>
        <v>59228</v>
      </c>
      <c r="I15" s="8">
        <v>17</v>
      </c>
      <c r="J15" s="8">
        <v>2165</v>
      </c>
      <c r="K15" s="8">
        <v>30</v>
      </c>
      <c r="L15" s="8">
        <v>475</v>
      </c>
      <c r="M15" s="7">
        <f t="shared" si="1"/>
        <v>523</v>
      </c>
      <c r="N15" s="7">
        <f t="shared" si="1"/>
        <v>61868</v>
      </c>
      <c r="O15" s="8">
        <v>66</v>
      </c>
      <c r="P15" s="8">
        <v>27163</v>
      </c>
      <c r="Q15" s="8">
        <v>66</v>
      </c>
      <c r="R15" s="8">
        <v>27163</v>
      </c>
      <c r="S15" s="8">
        <v>4</v>
      </c>
      <c r="T15" s="8">
        <v>1734</v>
      </c>
      <c r="U15" s="8">
        <v>4</v>
      </c>
      <c r="V15" s="8">
        <v>1733</v>
      </c>
      <c r="W15" s="8">
        <v>0</v>
      </c>
      <c r="X15" s="8">
        <v>0</v>
      </c>
      <c r="Y15" s="7">
        <f t="shared" si="2"/>
        <v>140</v>
      </c>
      <c r="Z15" s="7">
        <f t="shared" si="3"/>
        <v>57793</v>
      </c>
      <c r="AA15" s="12">
        <v>20</v>
      </c>
      <c r="AB15" s="12">
        <v>2500</v>
      </c>
      <c r="AC15" s="12">
        <v>23</v>
      </c>
      <c r="AD15" s="12">
        <v>6906</v>
      </c>
      <c r="AE15" s="12">
        <v>53</v>
      </c>
      <c r="AF15" s="12">
        <v>19403</v>
      </c>
      <c r="AG15" s="12">
        <v>7</v>
      </c>
      <c r="AH15" s="12">
        <v>1435</v>
      </c>
      <c r="AI15" s="12">
        <v>22</v>
      </c>
      <c r="AJ15" s="12">
        <v>1765</v>
      </c>
      <c r="AK15" s="12">
        <v>0</v>
      </c>
      <c r="AL15" s="12">
        <v>0</v>
      </c>
      <c r="AM15" s="20">
        <f t="shared" si="4"/>
        <v>788</v>
      </c>
      <c r="AN15" s="20">
        <f t="shared" si="5"/>
        <v>151670</v>
      </c>
      <c r="AO15" s="12">
        <v>118</v>
      </c>
      <c r="AP15" s="12">
        <v>20501</v>
      </c>
      <c r="AQ15" s="12">
        <v>5</v>
      </c>
      <c r="AR15" s="12">
        <v>669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5</v>
      </c>
      <c r="BB15" s="8">
        <v>669</v>
      </c>
      <c r="BC15" s="8">
        <v>10</v>
      </c>
      <c r="BD15" s="8">
        <v>1338</v>
      </c>
      <c r="BE15" s="8">
        <v>20</v>
      </c>
      <c r="BF15" s="8">
        <v>2676</v>
      </c>
      <c r="BG15" s="8">
        <v>10</v>
      </c>
      <c r="BH15" s="8">
        <v>1338</v>
      </c>
      <c r="BI15" s="7">
        <f t="shared" si="7"/>
        <v>50</v>
      </c>
      <c r="BJ15" s="7">
        <f t="shared" si="7"/>
        <v>6690</v>
      </c>
      <c r="BK15" s="7">
        <f t="shared" si="8"/>
        <v>838</v>
      </c>
      <c r="BL15" s="7">
        <f t="shared" si="8"/>
        <v>158360</v>
      </c>
    </row>
    <row r="16" spans="1:64" ht="20.25" x14ac:dyDescent="0.4">
      <c r="A16" s="14">
        <v>10</v>
      </c>
      <c r="B16" s="15" t="s">
        <v>52</v>
      </c>
      <c r="C16" s="8">
        <v>214</v>
      </c>
      <c r="D16" s="8">
        <v>28367</v>
      </c>
      <c r="E16" s="8">
        <v>218</v>
      </c>
      <c r="F16" s="8">
        <v>54452</v>
      </c>
      <c r="G16" s="19">
        <f t="shared" si="0"/>
        <v>432</v>
      </c>
      <c r="H16" s="19">
        <f t="shared" si="0"/>
        <v>82819</v>
      </c>
      <c r="I16" s="8">
        <v>26</v>
      </c>
      <c r="J16" s="8">
        <v>6599</v>
      </c>
      <c r="K16" s="8">
        <v>9</v>
      </c>
      <c r="L16" s="8">
        <v>2274</v>
      </c>
      <c r="M16" s="7">
        <f t="shared" si="1"/>
        <v>467</v>
      </c>
      <c r="N16" s="7">
        <f t="shared" si="1"/>
        <v>91692</v>
      </c>
      <c r="O16" s="8">
        <v>221</v>
      </c>
      <c r="P16" s="8">
        <v>62221</v>
      </c>
      <c r="Q16" s="8">
        <v>221</v>
      </c>
      <c r="R16" s="8">
        <v>62221</v>
      </c>
      <c r="S16" s="8">
        <v>13</v>
      </c>
      <c r="T16" s="8">
        <v>3972</v>
      </c>
      <c r="U16" s="8">
        <v>13</v>
      </c>
      <c r="V16" s="8">
        <v>3974</v>
      </c>
      <c r="W16" s="8">
        <v>0</v>
      </c>
      <c r="X16" s="8">
        <v>0</v>
      </c>
      <c r="Y16" s="7">
        <f t="shared" si="2"/>
        <v>468</v>
      </c>
      <c r="Z16" s="7">
        <f t="shared" si="3"/>
        <v>132388</v>
      </c>
      <c r="AA16" s="12">
        <v>70</v>
      </c>
      <c r="AB16" s="12">
        <v>10000</v>
      </c>
      <c r="AC16" s="12">
        <v>22</v>
      </c>
      <c r="AD16" s="12">
        <v>6664</v>
      </c>
      <c r="AE16" s="12">
        <v>73</v>
      </c>
      <c r="AF16" s="12">
        <v>33565</v>
      </c>
      <c r="AG16" s="12">
        <v>16</v>
      </c>
      <c r="AH16" s="12">
        <v>1961</v>
      </c>
      <c r="AI16" s="12">
        <v>18</v>
      </c>
      <c r="AJ16" s="12">
        <v>1263</v>
      </c>
      <c r="AK16" s="12">
        <v>0</v>
      </c>
      <c r="AL16" s="12">
        <v>0</v>
      </c>
      <c r="AM16" s="20">
        <f t="shared" si="4"/>
        <v>1134</v>
      </c>
      <c r="AN16" s="20">
        <f t="shared" si="5"/>
        <v>277533</v>
      </c>
      <c r="AO16" s="12">
        <v>171</v>
      </c>
      <c r="AP16" s="12">
        <v>38331</v>
      </c>
      <c r="AQ16" s="12">
        <v>25</v>
      </c>
      <c r="AR16" s="12">
        <v>3887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25</v>
      </c>
      <c r="BB16" s="8">
        <v>3887</v>
      </c>
      <c r="BC16" s="8">
        <v>50</v>
      </c>
      <c r="BD16" s="8">
        <v>7772</v>
      </c>
      <c r="BE16" s="8">
        <v>99</v>
      </c>
      <c r="BF16" s="8">
        <v>15543</v>
      </c>
      <c r="BG16" s="8">
        <v>50</v>
      </c>
      <c r="BH16" s="8">
        <v>7772</v>
      </c>
      <c r="BI16" s="7">
        <f t="shared" si="7"/>
        <v>249</v>
      </c>
      <c r="BJ16" s="7">
        <f t="shared" si="7"/>
        <v>38861</v>
      </c>
      <c r="BK16" s="7">
        <f t="shared" si="8"/>
        <v>1383</v>
      </c>
      <c r="BL16" s="7">
        <f t="shared" si="8"/>
        <v>316394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149</v>
      </c>
      <c r="D18" s="8">
        <v>22590</v>
      </c>
      <c r="E18" s="8">
        <v>65</v>
      </c>
      <c r="F18" s="8">
        <v>16741</v>
      </c>
      <c r="G18" s="19">
        <f t="shared" si="0"/>
        <v>214</v>
      </c>
      <c r="H18" s="19">
        <f t="shared" si="0"/>
        <v>39331</v>
      </c>
      <c r="I18" s="8">
        <v>1</v>
      </c>
      <c r="J18" s="8">
        <v>289</v>
      </c>
      <c r="K18" s="8">
        <v>2</v>
      </c>
      <c r="L18" s="8">
        <v>501</v>
      </c>
      <c r="M18" s="7">
        <f t="shared" si="1"/>
        <v>217</v>
      </c>
      <c r="N18" s="7">
        <f t="shared" si="1"/>
        <v>40121</v>
      </c>
      <c r="O18" s="8">
        <v>104</v>
      </c>
      <c r="P18" s="8">
        <v>24469</v>
      </c>
      <c r="Q18" s="8">
        <v>104</v>
      </c>
      <c r="R18" s="8">
        <v>24469</v>
      </c>
      <c r="S18" s="8">
        <v>7</v>
      </c>
      <c r="T18" s="8">
        <v>1562</v>
      </c>
      <c r="U18" s="8">
        <v>7</v>
      </c>
      <c r="V18" s="8">
        <v>1562</v>
      </c>
      <c r="W18" s="8">
        <v>0</v>
      </c>
      <c r="X18" s="8">
        <v>0</v>
      </c>
      <c r="Y18" s="7">
        <f t="shared" si="2"/>
        <v>222</v>
      </c>
      <c r="Z18" s="7">
        <f t="shared" si="3"/>
        <v>52062</v>
      </c>
      <c r="AA18" s="12">
        <v>25</v>
      </c>
      <c r="AB18" s="12">
        <v>4500</v>
      </c>
      <c r="AC18" s="12">
        <v>5</v>
      </c>
      <c r="AD18" s="12">
        <v>1587</v>
      </c>
      <c r="AE18" s="12">
        <v>9</v>
      </c>
      <c r="AF18" s="12">
        <v>5685</v>
      </c>
      <c r="AG18" s="12">
        <v>1</v>
      </c>
      <c r="AH18" s="12">
        <v>89</v>
      </c>
      <c r="AI18" s="12">
        <v>10</v>
      </c>
      <c r="AJ18" s="12">
        <v>525</v>
      </c>
      <c r="AK18" s="12">
        <v>0</v>
      </c>
      <c r="AL18" s="12">
        <v>0</v>
      </c>
      <c r="AM18" s="20">
        <f t="shared" si="4"/>
        <v>489</v>
      </c>
      <c r="AN18" s="20">
        <f t="shared" si="5"/>
        <v>104569</v>
      </c>
      <c r="AO18" s="12">
        <v>73</v>
      </c>
      <c r="AP18" s="12">
        <v>13735</v>
      </c>
      <c r="AQ18" s="12">
        <v>1</v>
      </c>
      <c r="AR18" s="12">
        <v>205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1</v>
      </c>
      <c r="BB18" s="8">
        <v>205</v>
      </c>
      <c r="BC18" s="8">
        <v>3</v>
      </c>
      <c r="BD18" s="8">
        <v>409</v>
      </c>
      <c r="BE18" s="8">
        <v>5</v>
      </c>
      <c r="BF18" s="8">
        <v>818</v>
      </c>
      <c r="BG18" s="8">
        <v>3</v>
      </c>
      <c r="BH18" s="8">
        <v>409</v>
      </c>
      <c r="BI18" s="7">
        <f t="shared" si="7"/>
        <v>13</v>
      </c>
      <c r="BJ18" s="7">
        <f t="shared" si="7"/>
        <v>2046</v>
      </c>
      <c r="BK18" s="7">
        <f t="shared" si="8"/>
        <v>502</v>
      </c>
      <c r="BL18" s="7">
        <f t="shared" si="8"/>
        <v>106615</v>
      </c>
    </row>
    <row r="19" spans="1:64" ht="20.25" x14ac:dyDescent="0.4">
      <c r="A19" s="14">
        <v>13</v>
      </c>
      <c r="B19" s="15" t="s">
        <v>55</v>
      </c>
      <c r="C19" s="8">
        <v>1250</v>
      </c>
      <c r="D19" s="8">
        <v>254203</v>
      </c>
      <c r="E19" s="8">
        <v>165</v>
      </c>
      <c r="F19" s="8">
        <v>42044</v>
      </c>
      <c r="G19" s="19">
        <f t="shared" si="0"/>
        <v>1415</v>
      </c>
      <c r="H19" s="19">
        <f t="shared" si="0"/>
        <v>296247</v>
      </c>
      <c r="I19" s="8">
        <v>12</v>
      </c>
      <c r="J19" s="8">
        <v>4054</v>
      </c>
      <c r="K19" s="8">
        <v>6</v>
      </c>
      <c r="L19" s="8">
        <v>1719</v>
      </c>
      <c r="M19" s="7">
        <f t="shared" si="1"/>
        <v>1433</v>
      </c>
      <c r="N19" s="7">
        <f t="shared" si="1"/>
        <v>302020</v>
      </c>
      <c r="O19" s="8">
        <v>81</v>
      </c>
      <c r="P19" s="8">
        <v>18798</v>
      </c>
      <c r="Q19" s="8">
        <v>81</v>
      </c>
      <c r="R19" s="8">
        <v>18798</v>
      </c>
      <c r="S19" s="8">
        <v>5</v>
      </c>
      <c r="T19" s="8">
        <v>1200</v>
      </c>
      <c r="U19" s="8">
        <v>5</v>
      </c>
      <c r="V19" s="8">
        <v>1200</v>
      </c>
      <c r="W19" s="8">
        <v>0</v>
      </c>
      <c r="X19" s="8">
        <v>0</v>
      </c>
      <c r="Y19" s="7">
        <f t="shared" si="2"/>
        <v>172</v>
      </c>
      <c r="Z19" s="7">
        <f t="shared" si="3"/>
        <v>39996</v>
      </c>
      <c r="AA19" s="12">
        <v>35</v>
      </c>
      <c r="AB19" s="12">
        <v>5500</v>
      </c>
      <c r="AC19" s="12">
        <v>3</v>
      </c>
      <c r="AD19" s="12">
        <v>1060</v>
      </c>
      <c r="AE19" s="12">
        <v>9</v>
      </c>
      <c r="AF19" s="12">
        <v>5199</v>
      </c>
      <c r="AG19" s="12">
        <v>5</v>
      </c>
      <c r="AH19" s="12">
        <v>272</v>
      </c>
      <c r="AI19" s="12">
        <v>2</v>
      </c>
      <c r="AJ19" s="12">
        <v>140</v>
      </c>
      <c r="AK19" s="12">
        <v>0</v>
      </c>
      <c r="AL19" s="12">
        <v>0</v>
      </c>
      <c r="AM19" s="20">
        <f t="shared" si="4"/>
        <v>1659</v>
      </c>
      <c r="AN19" s="20">
        <f t="shared" si="5"/>
        <v>354187</v>
      </c>
      <c r="AO19" s="12">
        <v>248</v>
      </c>
      <c r="AP19" s="12">
        <v>51028</v>
      </c>
      <c r="AQ19" s="12">
        <v>1</v>
      </c>
      <c r="AR19" s="12">
        <v>106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1</v>
      </c>
      <c r="BB19" s="8">
        <v>106</v>
      </c>
      <c r="BC19" s="8">
        <v>1</v>
      </c>
      <c r="BD19" s="8">
        <v>212</v>
      </c>
      <c r="BE19" s="8">
        <v>2</v>
      </c>
      <c r="BF19" s="8">
        <v>424</v>
      </c>
      <c r="BG19" s="8">
        <v>1</v>
      </c>
      <c r="BH19" s="8">
        <v>212</v>
      </c>
      <c r="BI19" s="7">
        <f t="shared" si="7"/>
        <v>6</v>
      </c>
      <c r="BJ19" s="7">
        <f t="shared" si="7"/>
        <v>1060</v>
      </c>
      <c r="BK19" s="7">
        <f t="shared" si="8"/>
        <v>1665</v>
      </c>
      <c r="BL19" s="7">
        <f t="shared" si="8"/>
        <v>355247</v>
      </c>
    </row>
    <row r="20" spans="1:64" ht="20.25" x14ac:dyDescent="0.4">
      <c r="A20" s="14">
        <v>14</v>
      </c>
      <c r="B20" s="15" t="s">
        <v>56</v>
      </c>
      <c r="C20" s="8">
        <v>4294</v>
      </c>
      <c r="D20" s="8">
        <v>476378</v>
      </c>
      <c r="E20" s="8">
        <v>701</v>
      </c>
      <c r="F20" s="8">
        <v>168659</v>
      </c>
      <c r="G20" s="19">
        <f t="shared" si="0"/>
        <v>4995</v>
      </c>
      <c r="H20" s="19">
        <f t="shared" si="0"/>
        <v>645037</v>
      </c>
      <c r="I20" s="8">
        <v>52</v>
      </c>
      <c r="J20" s="8">
        <v>17944</v>
      </c>
      <c r="K20" s="8">
        <v>34</v>
      </c>
      <c r="L20" s="8">
        <v>8752</v>
      </c>
      <c r="M20" s="7">
        <f t="shared" si="1"/>
        <v>5081</v>
      </c>
      <c r="N20" s="7">
        <f t="shared" si="1"/>
        <v>671733</v>
      </c>
      <c r="O20" s="8">
        <v>327</v>
      </c>
      <c r="P20" s="8">
        <v>117082</v>
      </c>
      <c r="Q20" s="8">
        <v>327</v>
      </c>
      <c r="R20" s="8">
        <v>117082</v>
      </c>
      <c r="S20" s="8">
        <v>21</v>
      </c>
      <c r="T20" s="8">
        <v>7473</v>
      </c>
      <c r="U20" s="8">
        <v>21</v>
      </c>
      <c r="V20" s="8">
        <v>7474</v>
      </c>
      <c r="W20" s="8">
        <v>0</v>
      </c>
      <c r="X20" s="8">
        <v>0</v>
      </c>
      <c r="Y20" s="7">
        <f t="shared" si="2"/>
        <v>696</v>
      </c>
      <c r="Z20" s="7">
        <f t="shared" si="3"/>
        <v>249111</v>
      </c>
      <c r="AA20" s="12">
        <v>45</v>
      </c>
      <c r="AB20" s="12">
        <v>9500</v>
      </c>
      <c r="AC20" s="12">
        <v>96</v>
      </c>
      <c r="AD20" s="12">
        <v>25202</v>
      </c>
      <c r="AE20" s="12">
        <v>232</v>
      </c>
      <c r="AF20" s="12">
        <v>112171</v>
      </c>
      <c r="AG20" s="12">
        <v>31</v>
      </c>
      <c r="AH20" s="12">
        <v>4413</v>
      </c>
      <c r="AI20" s="12">
        <v>60</v>
      </c>
      <c r="AJ20" s="12">
        <v>5068</v>
      </c>
      <c r="AK20" s="12">
        <v>0</v>
      </c>
      <c r="AL20" s="12">
        <v>0</v>
      </c>
      <c r="AM20" s="20">
        <f t="shared" si="4"/>
        <v>6241</v>
      </c>
      <c r="AN20" s="20">
        <f t="shared" si="5"/>
        <v>1077198</v>
      </c>
      <c r="AO20" s="12">
        <v>936</v>
      </c>
      <c r="AP20" s="12">
        <v>144767</v>
      </c>
      <c r="AQ20" s="12">
        <v>58</v>
      </c>
      <c r="AR20" s="12">
        <v>8368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58</v>
      </c>
      <c r="BB20" s="8">
        <v>8368</v>
      </c>
      <c r="BC20" s="8">
        <v>117</v>
      </c>
      <c r="BD20" s="8">
        <v>16735</v>
      </c>
      <c r="BE20" s="8">
        <v>234</v>
      </c>
      <c r="BF20" s="8">
        <v>33470</v>
      </c>
      <c r="BG20" s="8">
        <v>117</v>
      </c>
      <c r="BH20" s="8">
        <v>16735</v>
      </c>
      <c r="BI20" s="7">
        <f t="shared" si="7"/>
        <v>584</v>
      </c>
      <c r="BJ20" s="7">
        <f t="shared" si="7"/>
        <v>83676</v>
      </c>
      <c r="BK20" s="7">
        <f t="shared" si="8"/>
        <v>6825</v>
      </c>
      <c r="BL20" s="7">
        <f t="shared" si="8"/>
        <v>1160874</v>
      </c>
    </row>
    <row r="21" spans="1:64" ht="20.25" x14ac:dyDescent="0.4">
      <c r="A21" s="14">
        <v>15</v>
      </c>
      <c r="B21" s="15" t="s">
        <v>57</v>
      </c>
      <c r="C21" s="8">
        <v>1609</v>
      </c>
      <c r="D21" s="8">
        <v>105231</v>
      </c>
      <c r="E21" s="8">
        <v>496</v>
      </c>
      <c r="F21" s="8">
        <v>121586</v>
      </c>
      <c r="G21" s="19">
        <f t="shared" si="0"/>
        <v>2105</v>
      </c>
      <c r="H21" s="19">
        <f t="shared" si="0"/>
        <v>226817</v>
      </c>
      <c r="I21" s="8">
        <v>51</v>
      </c>
      <c r="J21" s="8">
        <v>15054</v>
      </c>
      <c r="K21" s="8">
        <v>19</v>
      </c>
      <c r="L21" s="8">
        <v>4854</v>
      </c>
      <c r="M21" s="7">
        <f t="shared" si="1"/>
        <v>2175</v>
      </c>
      <c r="N21" s="7">
        <f t="shared" si="1"/>
        <v>246725</v>
      </c>
      <c r="O21" s="8">
        <v>185</v>
      </c>
      <c r="P21" s="8">
        <v>46567</v>
      </c>
      <c r="Q21" s="8">
        <v>185</v>
      </c>
      <c r="R21" s="8">
        <v>46567</v>
      </c>
      <c r="S21" s="8">
        <v>12</v>
      </c>
      <c r="T21" s="8">
        <v>2971</v>
      </c>
      <c r="U21" s="8">
        <v>12</v>
      </c>
      <c r="V21" s="8">
        <v>2971</v>
      </c>
      <c r="W21" s="8">
        <v>0</v>
      </c>
      <c r="X21" s="8">
        <v>0</v>
      </c>
      <c r="Y21" s="7">
        <f t="shared" si="2"/>
        <v>394</v>
      </c>
      <c r="Z21" s="7">
        <f t="shared" si="3"/>
        <v>99076</v>
      </c>
      <c r="AA21" s="12">
        <v>25</v>
      </c>
      <c r="AB21" s="12">
        <v>4000</v>
      </c>
      <c r="AC21" s="12">
        <v>25</v>
      </c>
      <c r="AD21" s="12">
        <v>5483</v>
      </c>
      <c r="AE21" s="12">
        <v>46</v>
      </c>
      <c r="AF21" s="12">
        <v>15237</v>
      </c>
      <c r="AG21" s="12">
        <v>12</v>
      </c>
      <c r="AH21" s="12">
        <v>763</v>
      </c>
      <c r="AI21" s="12">
        <v>24</v>
      </c>
      <c r="AJ21" s="12">
        <v>1744</v>
      </c>
      <c r="AK21" s="12">
        <v>0</v>
      </c>
      <c r="AL21" s="12">
        <v>0</v>
      </c>
      <c r="AM21" s="20">
        <f t="shared" si="4"/>
        <v>2701</v>
      </c>
      <c r="AN21" s="20">
        <f t="shared" si="5"/>
        <v>373028</v>
      </c>
      <c r="AO21" s="12">
        <v>405</v>
      </c>
      <c r="AP21" s="12">
        <v>54902</v>
      </c>
      <c r="AQ21" s="12">
        <v>113</v>
      </c>
      <c r="AR21" s="12">
        <v>17803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113</v>
      </c>
      <c r="BB21" s="8">
        <v>17803</v>
      </c>
      <c r="BC21" s="8">
        <v>226</v>
      </c>
      <c r="BD21" s="8">
        <v>35606</v>
      </c>
      <c r="BE21" s="8">
        <v>453</v>
      </c>
      <c r="BF21" s="8">
        <v>71212</v>
      </c>
      <c r="BG21" s="8">
        <v>226</v>
      </c>
      <c r="BH21" s="8">
        <v>35606</v>
      </c>
      <c r="BI21" s="7">
        <f t="shared" si="7"/>
        <v>1131</v>
      </c>
      <c r="BJ21" s="7">
        <f t="shared" si="7"/>
        <v>178030</v>
      </c>
      <c r="BK21" s="7">
        <f t="shared" si="8"/>
        <v>3832</v>
      </c>
      <c r="BL21" s="7">
        <f t="shared" si="8"/>
        <v>551058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27</v>
      </c>
      <c r="P28" s="8">
        <v>7802</v>
      </c>
      <c r="Q28" s="8">
        <v>27</v>
      </c>
      <c r="R28" s="8">
        <v>7802</v>
      </c>
      <c r="S28" s="8">
        <v>2</v>
      </c>
      <c r="T28" s="8">
        <v>498</v>
      </c>
      <c r="U28" s="8">
        <v>2</v>
      </c>
      <c r="V28" s="8">
        <v>498</v>
      </c>
      <c r="W28" s="8">
        <v>0</v>
      </c>
      <c r="X28" s="8">
        <v>0</v>
      </c>
      <c r="Y28" s="7">
        <f t="shared" si="2"/>
        <v>58</v>
      </c>
      <c r="Z28" s="7">
        <f t="shared" si="3"/>
        <v>16600</v>
      </c>
      <c r="AA28" s="12">
        <v>0</v>
      </c>
      <c r="AB28" s="12">
        <v>0</v>
      </c>
      <c r="AC28" s="12">
        <v>20</v>
      </c>
      <c r="AD28" s="12">
        <v>6189</v>
      </c>
      <c r="AE28" s="12">
        <v>43</v>
      </c>
      <c r="AF28" s="12">
        <v>23570</v>
      </c>
      <c r="AG28" s="12">
        <v>8</v>
      </c>
      <c r="AH28" s="12">
        <v>1171</v>
      </c>
      <c r="AI28" s="12">
        <v>11</v>
      </c>
      <c r="AJ28" s="12">
        <v>749</v>
      </c>
      <c r="AK28" s="12">
        <v>0</v>
      </c>
      <c r="AL28" s="12">
        <v>0</v>
      </c>
      <c r="AM28" s="20">
        <f t="shared" si="4"/>
        <v>140</v>
      </c>
      <c r="AN28" s="20">
        <f t="shared" si="5"/>
        <v>48279</v>
      </c>
      <c r="AO28" s="12">
        <v>21</v>
      </c>
      <c r="AP28" s="12">
        <v>6492</v>
      </c>
      <c r="AQ28" s="12">
        <v>25</v>
      </c>
      <c r="AR28" s="12">
        <v>1481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25</v>
      </c>
      <c r="BB28" s="8">
        <v>1481</v>
      </c>
      <c r="BC28" s="8">
        <v>50</v>
      </c>
      <c r="BD28" s="8">
        <v>2962</v>
      </c>
      <c r="BE28" s="8">
        <v>99</v>
      </c>
      <c r="BF28" s="8">
        <v>5925</v>
      </c>
      <c r="BG28" s="8">
        <v>50</v>
      </c>
      <c r="BH28" s="8">
        <v>2962</v>
      </c>
      <c r="BI28" s="7">
        <f t="shared" si="7"/>
        <v>249</v>
      </c>
      <c r="BJ28" s="7">
        <f t="shared" si="7"/>
        <v>14811</v>
      </c>
      <c r="BK28" s="7">
        <f t="shared" si="8"/>
        <v>389</v>
      </c>
      <c r="BL28" s="7">
        <f t="shared" si="8"/>
        <v>63090</v>
      </c>
    </row>
    <row r="29" spans="1:64" ht="20.25" x14ac:dyDescent="0.4">
      <c r="A29" s="14">
        <v>23</v>
      </c>
      <c r="B29" s="15" t="s">
        <v>65</v>
      </c>
      <c r="C29" s="8">
        <v>55</v>
      </c>
      <c r="D29" s="8">
        <v>12551</v>
      </c>
      <c r="E29" s="8">
        <v>114</v>
      </c>
      <c r="F29" s="8">
        <v>26888</v>
      </c>
      <c r="G29" s="19">
        <f t="shared" si="0"/>
        <v>169</v>
      </c>
      <c r="H29" s="19">
        <f t="shared" si="0"/>
        <v>39439</v>
      </c>
      <c r="I29" s="8">
        <v>9</v>
      </c>
      <c r="J29" s="8">
        <v>3222</v>
      </c>
      <c r="K29" s="8">
        <v>5</v>
      </c>
      <c r="L29" s="8">
        <v>1372</v>
      </c>
      <c r="M29" s="7">
        <f t="shared" si="1"/>
        <v>183</v>
      </c>
      <c r="N29" s="7">
        <f t="shared" si="1"/>
        <v>44033</v>
      </c>
      <c r="O29" s="8">
        <v>14</v>
      </c>
      <c r="P29" s="8">
        <v>3165</v>
      </c>
      <c r="Q29" s="8">
        <v>14</v>
      </c>
      <c r="R29" s="8">
        <v>3165</v>
      </c>
      <c r="S29" s="8">
        <v>1</v>
      </c>
      <c r="T29" s="8">
        <v>202</v>
      </c>
      <c r="U29" s="8">
        <v>1</v>
      </c>
      <c r="V29" s="8">
        <v>203</v>
      </c>
      <c r="W29" s="8">
        <v>0</v>
      </c>
      <c r="X29" s="8">
        <v>0</v>
      </c>
      <c r="Y29" s="7">
        <f t="shared" si="2"/>
        <v>30</v>
      </c>
      <c r="Z29" s="7">
        <f t="shared" si="3"/>
        <v>6735</v>
      </c>
      <c r="AA29" s="12">
        <v>0</v>
      </c>
      <c r="AB29" s="12">
        <v>0</v>
      </c>
      <c r="AC29" s="12">
        <v>10</v>
      </c>
      <c r="AD29" s="12">
        <v>911</v>
      </c>
      <c r="AE29" s="12">
        <v>10</v>
      </c>
      <c r="AF29" s="12">
        <v>2010</v>
      </c>
      <c r="AG29" s="12">
        <v>5</v>
      </c>
      <c r="AH29" s="12">
        <v>292</v>
      </c>
      <c r="AI29" s="12">
        <v>3</v>
      </c>
      <c r="AJ29" s="12">
        <v>161</v>
      </c>
      <c r="AK29" s="12">
        <v>0</v>
      </c>
      <c r="AL29" s="12">
        <v>0</v>
      </c>
      <c r="AM29" s="20">
        <f t="shared" si="4"/>
        <v>241</v>
      </c>
      <c r="AN29" s="20">
        <f t="shared" si="5"/>
        <v>54142</v>
      </c>
      <c r="AO29" s="12">
        <v>36</v>
      </c>
      <c r="AP29" s="12">
        <v>7777</v>
      </c>
      <c r="AQ29" s="12">
        <v>3</v>
      </c>
      <c r="AR29" s="12">
        <v>374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3</v>
      </c>
      <c r="BB29" s="8">
        <v>374</v>
      </c>
      <c r="BC29" s="8">
        <v>6</v>
      </c>
      <c r="BD29" s="8">
        <v>748</v>
      </c>
      <c r="BE29" s="8">
        <v>12</v>
      </c>
      <c r="BF29" s="8">
        <v>1496</v>
      </c>
      <c r="BG29" s="8">
        <v>6</v>
      </c>
      <c r="BH29" s="8">
        <v>748</v>
      </c>
      <c r="BI29" s="7">
        <f t="shared" si="7"/>
        <v>30</v>
      </c>
      <c r="BJ29" s="7">
        <f t="shared" si="7"/>
        <v>3740</v>
      </c>
      <c r="BK29" s="7">
        <f t="shared" si="8"/>
        <v>271</v>
      </c>
      <c r="BL29" s="7">
        <f t="shared" si="8"/>
        <v>57882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357</v>
      </c>
      <c r="D33" s="8">
        <v>71127</v>
      </c>
      <c r="E33" s="8">
        <v>270</v>
      </c>
      <c r="F33" s="8">
        <v>68934</v>
      </c>
      <c r="G33" s="19">
        <f t="shared" si="0"/>
        <v>627</v>
      </c>
      <c r="H33" s="19">
        <f t="shared" si="0"/>
        <v>140061</v>
      </c>
      <c r="I33" s="8">
        <v>18</v>
      </c>
      <c r="J33" s="8">
        <v>6646</v>
      </c>
      <c r="K33" s="8">
        <v>10</v>
      </c>
      <c r="L33" s="8">
        <v>2820</v>
      </c>
      <c r="M33" s="7">
        <f t="shared" si="1"/>
        <v>655</v>
      </c>
      <c r="N33" s="7">
        <f t="shared" si="1"/>
        <v>149527</v>
      </c>
      <c r="O33" s="8">
        <v>135</v>
      </c>
      <c r="P33" s="8">
        <v>27488</v>
      </c>
      <c r="Q33" s="8">
        <v>135</v>
      </c>
      <c r="R33" s="8">
        <v>27488</v>
      </c>
      <c r="S33" s="8">
        <v>9</v>
      </c>
      <c r="T33" s="8">
        <v>1755</v>
      </c>
      <c r="U33" s="8">
        <v>9</v>
      </c>
      <c r="V33" s="8">
        <v>1755</v>
      </c>
      <c r="W33" s="8">
        <v>0</v>
      </c>
      <c r="X33" s="8">
        <v>0</v>
      </c>
      <c r="Y33" s="7">
        <f t="shared" si="2"/>
        <v>288</v>
      </c>
      <c r="Z33" s="7">
        <f t="shared" si="3"/>
        <v>58486</v>
      </c>
      <c r="AA33" s="12">
        <v>50</v>
      </c>
      <c r="AB33" s="12">
        <v>12500</v>
      </c>
      <c r="AC33" s="12">
        <v>7</v>
      </c>
      <c r="AD33" s="12">
        <v>2084</v>
      </c>
      <c r="AE33" s="12">
        <v>16</v>
      </c>
      <c r="AF33" s="12">
        <v>10213</v>
      </c>
      <c r="AG33" s="12">
        <v>5</v>
      </c>
      <c r="AH33" s="12">
        <v>272</v>
      </c>
      <c r="AI33" s="12">
        <v>3</v>
      </c>
      <c r="AJ33" s="12">
        <v>272</v>
      </c>
      <c r="AK33" s="12">
        <v>0</v>
      </c>
      <c r="AL33" s="12">
        <v>0</v>
      </c>
      <c r="AM33" s="20">
        <f t="shared" si="4"/>
        <v>1024</v>
      </c>
      <c r="AN33" s="20">
        <f t="shared" si="5"/>
        <v>233354</v>
      </c>
      <c r="AO33" s="12">
        <v>154</v>
      </c>
      <c r="AP33" s="12">
        <v>34103</v>
      </c>
      <c r="AQ33" s="12">
        <v>3</v>
      </c>
      <c r="AR33" s="12">
        <v>442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3</v>
      </c>
      <c r="BB33" s="8">
        <v>442</v>
      </c>
      <c r="BC33" s="8">
        <v>6</v>
      </c>
      <c r="BD33" s="8">
        <v>884</v>
      </c>
      <c r="BE33" s="8">
        <v>12</v>
      </c>
      <c r="BF33" s="8">
        <v>1768</v>
      </c>
      <c r="BG33" s="8">
        <v>6</v>
      </c>
      <c r="BH33" s="8">
        <v>884</v>
      </c>
      <c r="BI33" s="7">
        <f t="shared" si="7"/>
        <v>30</v>
      </c>
      <c r="BJ33" s="7">
        <f t="shared" si="7"/>
        <v>4420</v>
      </c>
      <c r="BK33" s="7">
        <f t="shared" si="8"/>
        <v>1054</v>
      </c>
      <c r="BL33" s="7">
        <f t="shared" si="8"/>
        <v>237774</v>
      </c>
    </row>
    <row r="34" spans="1:64" ht="20.25" x14ac:dyDescent="0.4">
      <c r="A34" s="14">
        <v>28</v>
      </c>
      <c r="B34" s="15" t="s">
        <v>70</v>
      </c>
      <c r="C34" s="8">
        <v>383</v>
      </c>
      <c r="D34" s="8">
        <v>104717</v>
      </c>
      <c r="E34" s="8">
        <v>355</v>
      </c>
      <c r="F34" s="8">
        <v>90468</v>
      </c>
      <c r="G34" s="19">
        <f t="shared" si="0"/>
        <v>738</v>
      </c>
      <c r="H34" s="19">
        <f t="shared" si="0"/>
        <v>195185</v>
      </c>
      <c r="I34" s="8">
        <v>24</v>
      </c>
      <c r="J34" s="8">
        <v>8722</v>
      </c>
      <c r="K34" s="8">
        <v>13</v>
      </c>
      <c r="L34" s="8">
        <v>3710</v>
      </c>
      <c r="M34" s="7">
        <f t="shared" si="1"/>
        <v>775</v>
      </c>
      <c r="N34" s="7">
        <f t="shared" si="1"/>
        <v>207617</v>
      </c>
      <c r="O34" s="8">
        <v>130</v>
      </c>
      <c r="P34" s="8">
        <v>26162</v>
      </c>
      <c r="Q34" s="8">
        <v>130</v>
      </c>
      <c r="R34" s="8">
        <v>26162</v>
      </c>
      <c r="S34" s="8">
        <v>8</v>
      </c>
      <c r="T34" s="8">
        <v>1670</v>
      </c>
      <c r="U34" s="8">
        <v>8</v>
      </c>
      <c r="V34" s="8">
        <v>1670</v>
      </c>
      <c r="W34" s="8">
        <v>0</v>
      </c>
      <c r="X34" s="8">
        <v>0</v>
      </c>
      <c r="Y34" s="7">
        <f t="shared" si="2"/>
        <v>276</v>
      </c>
      <c r="Z34" s="7">
        <f t="shared" si="3"/>
        <v>55664</v>
      </c>
      <c r="AA34" s="12">
        <v>45</v>
      </c>
      <c r="AB34" s="12">
        <v>11000</v>
      </c>
      <c r="AC34" s="12">
        <v>9</v>
      </c>
      <c r="AD34" s="12">
        <v>3307</v>
      </c>
      <c r="AE34" s="12">
        <v>35</v>
      </c>
      <c r="AF34" s="12">
        <v>23475</v>
      </c>
      <c r="AG34" s="12">
        <v>5</v>
      </c>
      <c r="AH34" s="12">
        <v>272</v>
      </c>
      <c r="AI34" s="12">
        <v>4</v>
      </c>
      <c r="AJ34" s="12">
        <v>412</v>
      </c>
      <c r="AK34" s="12">
        <v>0</v>
      </c>
      <c r="AL34" s="12">
        <v>0</v>
      </c>
      <c r="AM34" s="20">
        <f t="shared" si="4"/>
        <v>1149</v>
      </c>
      <c r="AN34" s="20">
        <f t="shared" si="5"/>
        <v>301747</v>
      </c>
      <c r="AO34" s="12">
        <v>172</v>
      </c>
      <c r="AP34" s="12">
        <v>42562</v>
      </c>
      <c r="AQ34" s="12">
        <v>19</v>
      </c>
      <c r="AR34" s="12">
        <v>2936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19</v>
      </c>
      <c r="BB34" s="8">
        <v>2936</v>
      </c>
      <c r="BC34" s="8">
        <v>37</v>
      </c>
      <c r="BD34" s="8">
        <v>5871</v>
      </c>
      <c r="BE34" s="8">
        <v>75</v>
      </c>
      <c r="BF34" s="8">
        <v>11743</v>
      </c>
      <c r="BG34" s="8">
        <v>37</v>
      </c>
      <c r="BH34" s="8">
        <v>5871</v>
      </c>
      <c r="BI34" s="7">
        <f t="shared" si="7"/>
        <v>187</v>
      </c>
      <c r="BJ34" s="7">
        <f t="shared" si="7"/>
        <v>29357</v>
      </c>
      <c r="BK34" s="7">
        <f t="shared" si="8"/>
        <v>1336</v>
      </c>
      <c r="BL34" s="7">
        <f t="shared" si="8"/>
        <v>331104</v>
      </c>
    </row>
    <row r="35" spans="1:64" ht="20.25" x14ac:dyDescent="0.4">
      <c r="A35" s="14">
        <v>29</v>
      </c>
      <c r="B35" s="15" t="s">
        <v>71</v>
      </c>
      <c r="C35" s="8">
        <v>333</v>
      </c>
      <c r="D35" s="8">
        <v>49776</v>
      </c>
      <c r="E35" s="8">
        <v>171</v>
      </c>
      <c r="F35" s="8">
        <v>43022</v>
      </c>
      <c r="G35" s="19">
        <f t="shared" si="0"/>
        <v>504</v>
      </c>
      <c r="H35" s="19">
        <f t="shared" si="0"/>
        <v>92798</v>
      </c>
      <c r="I35" s="8">
        <v>10</v>
      </c>
      <c r="J35" s="8">
        <v>3685</v>
      </c>
      <c r="K35" s="8">
        <v>7</v>
      </c>
      <c r="L35" s="8">
        <v>1737</v>
      </c>
      <c r="M35" s="7">
        <f t="shared" si="1"/>
        <v>521</v>
      </c>
      <c r="N35" s="7">
        <f t="shared" si="1"/>
        <v>98220</v>
      </c>
      <c r="O35" s="8">
        <v>77</v>
      </c>
      <c r="P35" s="8">
        <v>25731</v>
      </c>
      <c r="Q35" s="8">
        <v>77</v>
      </c>
      <c r="R35" s="8">
        <v>25731</v>
      </c>
      <c r="S35" s="8">
        <v>5</v>
      </c>
      <c r="T35" s="8">
        <v>1643</v>
      </c>
      <c r="U35" s="8">
        <v>5</v>
      </c>
      <c r="V35" s="8">
        <v>1643</v>
      </c>
      <c r="W35" s="8">
        <v>0</v>
      </c>
      <c r="X35" s="8">
        <v>0</v>
      </c>
      <c r="Y35" s="7">
        <f t="shared" si="2"/>
        <v>164</v>
      </c>
      <c r="Z35" s="7">
        <f t="shared" si="3"/>
        <v>54748</v>
      </c>
      <c r="AA35" s="12">
        <v>45</v>
      </c>
      <c r="AB35" s="12">
        <v>9500</v>
      </c>
      <c r="AC35" s="12">
        <v>15</v>
      </c>
      <c r="AD35" s="12">
        <v>4721</v>
      </c>
      <c r="AE35" s="12">
        <v>39</v>
      </c>
      <c r="AF35" s="12">
        <v>23171</v>
      </c>
      <c r="AG35" s="12">
        <v>11</v>
      </c>
      <c r="AH35" s="12">
        <v>673</v>
      </c>
      <c r="AI35" s="12">
        <v>7</v>
      </c>
      <c r="AJ35" s="12">
        <v>611</v>
      </c>
      <c r="AK35" s="12">
        <v>0</v>
      </c>
      <c r="AL35" s="12">
        <v>0</v>
      </c>
      <c r="AM35" s="20">
        <f t="shared" si="4"/>
        <v>802</v>
      </c>
      <c r="AN35" s="20">
        <f t="shared" si="5"/>
        <v>191644</v>
      </c>
      <c r="AO35" s="12">
        <v>120</v>
      </c>
      <c r="AP35" s="12">
        <v>26947</v>
      </c>
      <c r="AQ35" s="12">
        <v>30</v>
      </c>
      <c r="AR35" s="12">
        <v>4544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30</v>
      </c>
      <c r="BB35" s="8">
        <v>4544</v>
      </c>
      <c r="BC35" s="8">
        <v>59</v>
      </c>
      <c r="BD35" s="8">
        <v>9089</v>
      </c>
      <c r="BE35" s="8">
        <v>119</v>
      </c>
      <c r="BF35" s="8">
        <v>18177</v>
      </c>
      <c r="BG35" s="8">
        <v>59</v>
      </c>
      <c r="BH35" s="8">
        <v>9089</v>
      </c>
      <c r="BI35" s="7">
        <f t="shared" si="7"/>
        <v>297</v>
      </c>
      <c r="BJ35" s="7">
        <f t="shared" si="7"/>
        <v>45443</v>
      </c>
      <c r="BK35" s="7">
        <f t="shared" si="8"/>
        <v>1099</v>
      </c>
      <c r="BL35" s="7">
        <f t="shared" si="8"/>
        <v>237087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28</v>
      </c>
      <c r="P36" s="8">
        <v>7802</v>
      </c>
      <c r="Q36" s="8">
        <v>28</v>
      </c>
      <c r="R36" s="8">
        <v>7802</v>
      </c>
      <c r="S36" s="8">
        <v>2</v>
      </c>
      <c r="T36" s="8">
        <v>498</v>
      </c>
      <c r="U36" s="8">
        <v>2</v>
      </c>
      <c r="V36" s="8">
        <v>498</v>
      </c>
      <c r="W36" s="8">
        <v>0</v>
      </c>
      <c r="X36" s="8">
        <v>0</v>
      </c>
      <c r="Y36" s="7">
        <f t="shared" si="2"/>
        <v>60</v>
      </c>
      <c r="Z36" s="7">
        <f t="shared" si="3"/>
        <v>16600</v>
      </c>
      <c r="AA36" s="12">
        <v>20</v>
      </c>
      <c r="AB36" s="12">
        <v>2700</v>
      </c>
      <c r="AC36" s="12">
        <v>8</v>
      </c>
      <c r="AD36" s="12">
        <v>2400</v>
      </c>
      <c r="AE36" s="12">
        <v>13</v>
      </c>
      <c r="AF36" s="12">
        <v>5000</v>
      </c>
      <c r="AG36" s="12">
        <v>5</v>
      </c>
      <c r="AH36" s="12">
        <v>285</v>
      </c>
      <c r="AI36" s="12">
        <v>5</v>
      </c>
      <c r="AJ36" s="12">
        <v>250</v>
      </c>
      <c r="AK36" s="12">
        <v>0</v>
      </c>
      <c r="AL36" s="12">
        <v>0</v>
      </c>
      <c r="AM36" s="20">
        <f t="shared" si="4"/>
        <v>111</v>
      </c>
      <c r="AN36" s="20">
        <f t="shared" si="5"/>
        <v>27235</v>
      </c>
      <c r="AO36" s="12">
        <v>17</v>
      </c>
      <c r="AP36" s="12">
        <v>3335</v>
      </c>
      <c r="AQ36" s="12">
        <v>25</v>
      </c>
      <c r="AR36" s="12">
        <v>1481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25</v>
      </c>
      <c r="BB36" s="8">
        <v>1481</v>
      </c>
      <c r="BC36" s="8">
        <v>50</v>
      </c>
      <c r="BD36" s="8">
        <v>2962</v>
      </c>
      <c r="BE36" s="8">
        <v>99</v>
      </c>
      <c r="BF36" s="8">
        <v>5925</v>
      </c>
      <c r="BG36" s="8">
        <v>50</v>
      </c>
      <c r="BH36" s="8">
        <v>2962</v>
      </c>
      <c r="BI36" s="7">
        <f t="shared" si="7"/>
        <v>249</v>
      </c>
      <c r="BJ36" s="7">
        <f t="shared" si="7"/>
        <v>14811</v>
      </c>
      <c r="BK36" s="7">
        <f t="shared" si="8"/>
        <v>360</v>
      </c>
      <c r="BL36" s="7">
        <f t="shared" si="8"/>
        <v>42046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54</v>
      </c>
      <c r="P37" s="8">
        <v>3567</v>
      </c>
      <c r="Q37" s="8">
        <v>54</v>
      </c>
      <c r="R37" s="8">
        <v>3567</v>
      </c>
      <c r="S37" s="8">
        <v>3</v>
      </c>
      <c r="T37" s="8">
        <v>228</v>
      </c>
      <c r="U37" s="8">
        <v>3</v>
      </c>
      <c r="V37" s="8">
        <v>228</v>
      </c>
      <c r="W37" s="8">
        <v>0</v>
      </c>
      <c r="X37" s="8">
        <v>0</v>
      </c>
      <c r="Y37" s="7">
        <f t="shared" si="2"/>
        <v>114</v>
      </c>
      <c r="Z37" s="7">
        <f t="shared" si="3"/>
        <v>7590</v>
      </c>
      <c r="AA37" s="12">
        <v>0</v>
      </c>
      <c r="AB37" s="12">
        <v>0</v>
      </c>
      <c r="AC37" s="12">
        <v>8</v>
      </c>
      <c r="AD37" s="12">
        <v>2400</v>
      </c>
      <c r="AE37" s="12">
        <v>6</v>
      </c>
      <c r="AF37" s="12">
        <v>2500</v>
      </c>
      <c r="AG37" s="12">
        <v>5</v>
      </c>
      <c r="AH37" s="12">
        <v>272</v>
      </c>
      <c r="AI37" s="12">
        <v>5</v>
      </c>
      <c r="AJ37" s="12">
        <v>250</v>
      </c>
      <c r="AK37" s="12">
        <v>0</v>
      </c>
      <c r="AL37" s="12">
        <v>0</v>
      </c>
      <c r="AM37" s="20">
        <f t="shared" si="4"/>
        <v>138</v>
      </c>
      <c r="AN37" s="20">
        <f t="shared" si="5"/>
        <v>13012</v>
      </c>
      <c r="AO37" s="12">
        <v>21</v>
      </c>
      <c r="AP37" s="12">
        <v>1952</v>
      </c>
      <c r="AQ37" s="12">
        <v>6</v>
      </c>
      <c r="AR37" s="12">
        <v>370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6</v>
      </c>
      <c r="BB37" s="8">
        <v>370</v>
      </c>
      <c r="BC37" s="8">
        <v>12</v>
      </c>
      <c r="BD37" s="8">
        <v>741</v>
      </c>
      <c r="BE37" s="8">
        <v>25</v>
      </c>
      <c r="BF37" s="8">
        <v>1481</v>
      </c>
      <c r="BG37" s="8">
        <v>12</v>
      </c>
      <c r="BH37" s="8">
        <v>741</v>
      </c>
      <c r="BI37" s="7">
        <f t="shared" si="7"/>
        <v>61</v>
      </c>
      <c r="BJ37" s="7">
        <f t="shared" si="7"/>
        <v>3703</v>
      </c>
      <c r="BK37" s="7">
        <f t="shared" si="8"/>
        <v>199</v>
      </c>
      <c r="BL37" s="7">
        <f t="shared" si="8"/>
        <v>16715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45183</v>
      </c>
      <c r="D41" s="10">
        <v>7545424</v>
      </c>
      <c r="E41" s="10">
        <v>13324</v>
      </c>
      <c r="F41" s="10">
        <v>3057054</v>
      </c>
      <c r="G41" s="19">
        <f t="shared" si="0"/>
        <v>58507</v>
      </c>
      <c r="H41" s="19">
        <f t="shared" si="0"/>
        <v>10602478</v>
      </c>
      <c r="I41" s="10">
        <v>946</v>
      </c>
      <c r="J41" s="10">
        <v>300274</v>
      </c>
      <c r="K41" s="10">
        <v>606</v>
      </c>
      <c r="L41" s="10">
        <v>135503</v>
      </c>
      <c r="M41" s="7">
        <f t="shared" si="1"/>
        <v>60059</v>
      </c>
      <c r="N41" s="7">
        <f t="shared" si="1"/>
        <v>11038255</v>
      </c>
      <c r="O41" s="10">
        <v>3594</v>
      </c>
      <c r="P41" s="10">
        <v>1003473</v>
      </c>
      <c r="Q41" s="10">
        <v>3594</v>
      </c>
      <c r="R41" s="10">
        <v>1003473</v>
      </c>
      <c r="S41" s="10">
        <v>230</v>
      </c>
      <c r="T41" s="10">
        <v>64050</v>
      </c>
      <c r="U41" s="10">
        <v>230</v>
      </c>
      <c r="V41" s="10">
        <v>64050</v>
      </c>
      <c r="W41" s="10">
        <v>0</v>
      </c>
      <c r="X41" s="10">
        <v>0</v>
      </c>
      <c r="Y41" s="7">
        <f t="shared" si="2"/>
        <v>7648</v>
      </c>
      <c r="Z41" s="7">
        <f t="shared" si="3"/>
        <v>2135046</v>
      </c>
      <c r="AA41" s="12">
        <v>20</v>
      </c>
      <c r="AB41" s="12">
        <v>3200</v>
      </c>
      <c r="AC41" s="12">
        <v>624</v>
      </c>
      <c r="AD41" s="12">
        <v>171670</v>
      </c>
      <c r="AE41" s="12">
        <v>1133</v>
      </c>
      <c r="AF41" s="12">
        <v>596090</v>
      </c>
      <c r="AG41" s="12">
        <v>249</v>
      </c>
      <c r="AH41" s="12">
        <v>29555</v>
      </c>
      <c r="AI41" s="12">
        <v>369</v>
      </c>
      <c r="AJ41" s="12">
        <v>27030</v>
      </c>
      <c r="AK41" s="12">
        <v>0</v>
      </c>
      <c r="AL41" s="12">
        <v>0</v>
      </c>
      <c r="AM41" s="20">
        <f t="shared" si="4"/>
        <v>70102</v>
      </c>
      <c r="AN41" s="20">
        <f t="shared" si="5"/>
        <v>14000846</v>
      </c>
      <c r="AO41" s="12">
        <v>10515</v>
      </c>
      <c r="AP41" s="12">
        <v>2100127</v>
      </c>
      <c r="AQ41" s="12">
        <v>557</v>
      </c>
      <c r="AR41" s="12">
        <v>81840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557</v>
      </c>
      <c r="BB41" s="10">
        <v>81840</v>
      </c>
      <c r="BC41" s="10">
        <v>1114</v>
      </c>
      <c r="BD41" s="10">
        <v>163679</v>
      </c>
      <c r="BE41" s="10">
        <v>2228</v>
      </c>
      <c r="BF41" s="10">
        <v>327358</v>
      </c>
      <c r="BG41" s="10">
        <v>1114</v>
      </c>
      <c r="BH41" s="10">
        <v>163679</v>
      </c>
      <c r="BI41" s="7">
        <f t="shared" si="7"/>
        <v>5570</v>
      </c>
      <c r="BJ41" s="7">
        <f t="shared" si="7"/>
        <v>818396</v>
      </c>
      <c r="BK41" s="7">
        <f t="shared" si="8"/>
        <v>75672</v>
      </c>
      <c r="BL41" s="7">
        <f t="shared" si="8"/>
        <v>14819242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870</v>
      </c>
      <c r="F42" s="8">
        <v>228698</v>
      </c>
      <c r="G42" s="19">
        <f t="shared" si="0"/>
        <v>870</v>
      </c>
      <c r="H42" s="19">
        <f t="shared" si="0"/>
        <v>228698</v>
      </c>
      <c r="I42" s="8">
        <v>111</v>
      </c>
      <c r="J42" s="8">
        <v>24419</v>
      </c>
      <c r="K42" s="8">
        <v>30</v>
      </c>
      <c r="L42" s="8">
        <v>6977</v>
      </c>
      <c r="M42" s="7">
        <f t="shared" si="1"/>
        <v>1011</v>
      </c>
      <c r="N42" s="7">
        <f t="shared" si="1"/>
        <v>260094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1011</v>
      </c>
      <c r="AN42" s="20">
        <f t="shared" si="5"/>
        <v>260094</v>
      </c>
      <c r="AO42" s="12">
        <v>153</v>
      </c>
      <c r="AP42" s="12">
        <v>39014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1011</v>
      </c>
      <c r="BL42" s="7">
        <f t="shared" si="8"/>
        <v>260094</v>
      </c>
    </row>
    <row r="43" spans="1:64" ht="20.25" x14ac:dyDescent="0.4">
      <c r="A43" s="14">
        <v>37</v>
      </c>
      <c r="B43" s="15" t="s">
        <v>79</v>
      </c>
      <c r="C43" s="8">
        <v>93045</v>
      </c>
      <c r="D43" s="8">
        <v>17977693</v>
      </c>
      <c r="E43" s="8">
        <v>5854</v>
      </c>
      <c r="F43" s="8">
        <v>1260367</v>
      </c>
      <c r="G43" s="19">
        <f t="shared" si="0"/>
        <v>98899</v>
      </c>
      <c r="H43" s="19">
        <f t="shared" si="0"/>
        <v>19238060</v>
      </c>
      <c r="I43" s="8">
        <v>410</v>
      </c>
      <c r="J43" s="8">
        <v>124269</v>
      </c>
      <c r="K43" s="8">
        <v>197</v>
      </c>
      <c r="L43" s="8">
        <v>49843</v>
      </c>
      <c r="M43" s="7">
        <f t="shared" si="1"/>
        <v>99506</v>
      </c>
      <c r="N43" s="7">
        <f t="shared" si="1"/>
        <v>19412172</v>
      </c>
      <c r="O43" s="8">
        <v>1849</v>
      </c>
      <c r="P43" s="8">
        <v>570892</v>
      </c>
      <c r="Q43" s="8">
        <v>1850</v>
      </c>
      <c r="R43" s="8">
        <v>570892</v>
      </c>
      <c r="S43" s="8">
        <v>117</v>
      </c>
      <c r="T43" s="8">
        <v>36441</v>
      </c>
      <c r="U43" s="8">
        <v>117</v>
      </c>
      <c r="V43" s="8">
        <v>36441</v>
      </c>
      <c r="W43" s="8">
        <v>0</v>
      </c>
      <c r="X43" s="8">
        <v>0</v>
      </c>
      <c r="Y43" s="7">
        <f t="shared" si="2"/>
        <v>3933</v>
      </c>
      <c r="Z43" s="7">
        <f t="shared" si="3"/>
        <v>1214666</v>
      </c>
      <c r="AA43" s="12">
        <v>0</v>
      </c>
      <c r="AB43" s="12">
        <v>0</v>
      </c>
      <c r="AC43" s="12">
        <v>373</v>
      </c>
      <c r="AD43" s="12">
        <v>98194</v>
      </c>
      <c r="AE43" s="12">
        <v>359</v>
      </c>
      <c r="AF43" s="12">
        <v>156277</v>
      </c>
      <c r="AG43" s="12">
        <v>247</v>
      </c>
      <c r="AH43" s="12">
        <v>39272</v>
      </c>
      <c r="AI43" s="12">
        <v>348</v>
      </c>
      <c r="AJ43" s="12">
        <v>26393</v>
      </c>
      <c r="AK43" s="12">
        <v>0</v>
      </c>
      <c r="AL43" s="12">
        <v>0</v>
      </c>
      <c r="AM43" s="20">
        <f t="shared" si="4"/>
        <v>104766</v>
      </c>
      <c r="AN43" s="20">
        <f t="shared" si="5"/>
        <v>20946974</v>
      </c>
      <c r="AO43" s="12">
        <v>15694</v>
      </c>
      <c r="AP43" s="12">
        <v>3140072</v>
      </c>
      <c r="AQ43" s="12">
        <v>1560</v>
      </c>
      <c r="AR43" s="12">
        <v>277105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1560</v>
      </c>
      <c r="BB43" s="8">
        <v>277105</v>
      </c>
      <c r="BC43" s="8">
        <v>3119</v>
      </c>
      <c r="BD43" s="8">
        <v>554215</v>
      </c>
      <c r="BE43" s="8">
        <v>6234</v>
      </c>
      <c r="BF43" s="8">
        <v>1108431</v>
      </c>
      <c r="BG43" s="8">
        <v>3180</v>
      </c>
      <c r="BH43" s="8">
        <v>557918</v>
      </c>
      <c r="BI43" s="7">
        <f t="shared" si="7"/>
        <v>15653</v>
      </c>
      <c r="BJ43" s="7">
        <f t="shared" si="7"/>
        <v>2774774</v>
      </c>
      <c r="BK43" s="7">
        <f t="shared" si="8"/>
        <v>120419</v>
      </c>
      <c r="BL43" s="7">
        <f t="shared" si="8"/>
        <v>23721748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217</v>
      </c>
      <c r="P45" s="8">
        <v>73579</v>
      </c>
      <c r="Q45" s="8">
        <v>217</v>
      </c>
      <c r="R45" s="8">
        <v>73579</v>
      </c>
      <c r="S45" s="8">
        <v>14</v>
      </c>
      <c r="T45" s="8">
        <v>4697</v>
      </c>
      <c r="U45" s="8">
        <v>14</v>
      </c>
      <c r="V45" s="8">
        <v>4697</v>
      </c>
      <c r="W45" s="8">
        <v>0</v>
      </c>
      <c r="X45" s="8">
        <v>0</v>
      </c>
      <c r="Y45" s="7">
        <f t="shared" si="2"/>
        <v>462</v>
      </c>
      <c r="Z45" s="7">
        <f t="shared" si="3"/>
        <v>156552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462</v>
      </c>
      <c r="AN45" s="20">
        <f t="shared" si="5"/>
        <v>156552</v>
      </c>
      <c r="AO45" s="12">
        <v>69</v>
      </c>
      <c r="AP45" s="12">
        <v>23483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462</v>
      </c>
      <c r="BL45" s="7">
        <f t="shared" si="8"/>
        <v>156552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27</v>
      </c>
      <c r="P46" s="8">
        <v>5452</v>
      </c>
      <c r="Q46" s="8">
        <v>27</v>
      </c>
      <c r="R46" s="8">
        <v>5426</v>
      </c>
      <c r="S46" s="8">
        <v>2</v>
      </c>
      <c r="T46" s="8">
        <v>361</v>
      </c>
      <c r="U46" s="8">
        <v>2</v>
      </c>
      <c r="V46" s="8">
        <v>361</v>
      </c>
      <c r="W46" s="8">
        <v>0</v>
      </c>
      <c r="X46" s="8">
        <v>0</v>
      </c>
      <c r="Y46" s="7">
        <f t="shared" si="2"/>
        <v>58</v>
      </c>
      <c r="Z46" s="7">
        <f t="shared" si="3"/>
        <v>11600</v>
      </c>
      <c r="AA46" s="12">
        <v>20</v>
      </c>
      <c r="AB46" s="12">
        <v>2700</v>
      </c>
      <c r="AC46" s="12">
        <v>8</v>
      </c>
      <c r="AD46" s="12">
        <v>2400</v>
      </c>
      <c r="AE46" s="12">
        <v>13</v>
      </c>
      <c r="AF46" s="12">
        <v>5000</v>
      </c>
      <c r="AG46" s="12">
        <v>5</v>
      </c>
      <c r="AH46" s="12">
        <v>272</v>
      </c>
      <c r="AI46" s="12">
        <v>5</v>
      </c>
      <c r="AJ46" s="12">
        <v>250</v>
      </c>
      <c r="AK46" s="12">
        <v>0</v>
      </c>
      <c r="AL46" s="12">
        <v>0</v>
      </c>
      <c r="AM46" s="20">
        <f t="shared" si="4"/>
        <v>109</v>
      </c>
      <c r="AN46" s="20">
        <f t="shared" si="5"/>
        <v>22222</v>
      </c>
      <c r="AO46" s="12">
        <v>17</v>
      </c>
      <c r="AP46" s="12">
        <v>3334</v>
      </c>
      <c r="AQ46" s="12">
        <v>25</v>
      </c>
      <c r="AR46" s="12">
        <v>1482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25</v>
      </c>
      <c r="BB46" s="8">
        <v>1482</v>
      </c>
      <c r="BC46" s="8">
        <v>50</v>
      </c>
      <c r="BD46" s="8">
        <v>2964</v>
      </c>
      <c r="BE46" s="8">
        <v>99</v>
      </c>
      <c r="BF46" s="8">
        <v>5927</v>
      </c>
      <c r="BG46" s="8">
        <v>50</v>
      </c>
      <c r="BH46" s="8">
        <v>2964</v>
      </c>
      <c r="BI46" s="7">
        <f t="shared" si="7"/>
        <v>249</v>
      </c>
      <c r="BJ46" s="7">
        <f t="shared" si="7"/>
        <v>14819</v>
      </c>
      <c r="BK46" s="7">
        <f t="shared" si="8"/>
        <v>358</v>
      </c>
      <c r="BL46" s="7">
        <f t="shared" si="8"/>
        <v>37041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0" si="9">SUM(C49,E49)</f>
        <v>0</v>
      </c>
      <c r="H49" s="19">
        <f t="shared" ref="H49:H50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0" si="11">SUM(G49,I49,K49)</f>
        <v>0</v>
      </c>
      <c r="N49" s="7">
        <f t="shared" ref="N49:N50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0" si="13">SUM(O49+Q49+S49+U49+W49)</f>
        <v>0</v>
      </c>
      <c r="Z49" s="7">
        <f t="shared" ref="Z49:Z50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0" si="15">SUM(M49,Y49,AA49,AC49,AE49,AG49,AI49,AK49)</f>
        <v>0</v>
      </c>
      <c r="AN49" s="20">
        <f t="shared" ref="AN49:AN50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0" si="17">SUM(AS49+AU49+AW49)</f>
        <v>0</v>
      </c>
      <c r="AZ49" s="7">
        <f t="shared" ref="AZ49:AZ50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0" si="19">SUM(AQ49,AY49,BA49,BC49,BE49,BG49)</f>
        <v>0</v>
      </c>
      <c r="BJ49" s="7">
        <f t="shared" ref="BJ49:BJ50" si="20">SUM(AR49,AZ49,BB49,BD49,BF49,BH49)</f>
        <v>0</v>
      </c>
      <c r="BK49" s="7">
        <f t="shared" ref="BK49:BK50" si="21">SUM(AM49,BI49)</f>
        <v>0</v>
      </c>
      <c r="BL49" s="7">
        <f t="shared" ref="BL49:BL50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237477</v>
      </c>
      <c r="D53" s="13">
        <f>SUM(D7:D52)</f>
        <v>40169475</v>
      </c>
      <c r="E53" s="13">
        <f>SUM(E7:E52)</f>
        <v>65366</v>
      </c>
      <c r="F53" s="13">
        <f>SUM(F7:F52)</f>
        <v>15531209</v>
      </c>
      <c r="G53" s="19">
        <f t="shared" si="0"/>
        <v>302843</v>
      </c>
      <c r="H53" s="19">
        <f t="shared" si="0"/>
        <v>55700684</v>
      </c>
      <c r="I53" s="13">
        <f>SUM(I7:I52)</f>
        <v>4973</v>
      </c>
      <c r="J53" s="13">
        <f>SUM(J7:J52)</f>
        <v>1517801</v>
      </c>
      <c r="K53" s="13">
        <f>SUM(K7:K52)</f>
        <v>2845</v>
      </c>
      <c r="L53" s="13">
        <f>SUM(L7:L52)</f>
        <v>661727</v>
      </c>
      <c r="M53" s="7">
        <f t="shared" si="1"/>
        <v>310661</v>
      </c>
      <c r="N53" s="7">
        <f t="shared" si="1"/>
        <v>57880212</v>
      </c>
      <c r="O53" s="13">
        <f t="shared" ref="O53:X53" si="23">SUM(O7:O52)</f>
        <v>12979</v>
      </c>
      <c r="P53" s="13">
        <f t="shared" si="23"/>
        <v>3970232</v>
      </c>
      <c r="Q53" s="13">
        <f t="shared" si="23"/>
        <v>12980</v>
      </c>
      <c r="R53" s="13">
        <f t="shared" si="23"/>
        <v>3970206</v>
      </c>
      <c r="S53" s="13">
        <f t="shared" si="23"/>
        <v>827</v>
      </c>
      <c r="T53" s="13">
        <f t="shared" si="23"/>
        <v>253432</v>
      </c>
      <c r="U53" s="13">
        <f t="shared" si="23"/>
        <v>827</v>
      </c>
      <c r="V53" s="13">
        <f t="shared" si="23"/>
        <v>253438</v>
      </c>
      <c r="W53" s="13">
        <f t="shared" si="23"/>
        <v>0</v>
      </c>
      <c r="X53" s="13">
        <f t="shared" si="23"/>
        <v>0</v>
      </c>
      <c r="Y53" s="7">
        <f t="shared" si="2"/>
        <v>27613</v>
      </c>
      <c r="Z53" s="7">
        <f t="shared" si="3"/>
        <v>8447308</v>
      </c>
      <c r="AA53" s="13">
        <f t="shared" ref="AA53:AL53" si="24">SUM(AA7:AA52)</f>
        <v>820</v>
      </c>
      <c r="AB53" s="13">
        <f t="shared" si="24"/>
        <v>170712</v>
      </c>
      <c r="AC53" s="13">
        <f t="shared" si="24"/>
        <v>2632</v>
      </c>
      <c r="AD53" s="13">
        <f t="shared" si="24"/>
        <v>713733</v>
      </c>
      <c r="AE53" s="13">
        <f t="shared" si="24"/>
        <v>5679</v>
      </c>
      <c r="AF53" s="13">
        <f t="shared" si="24"/>
        <v>2985066</v>
      </c>
      <c r="AG53" s="13">
        <f t="shared" si="24"/>
        <v>1100</v>
      </c>
      <c r="AH53" s="13">
        <f t="shared" si="24"/>
        <v>168812</v>
      </c>
      <c r="AI53" s="13">
        <f t="shared" si="24"/>
        <v>1919</v>
      </c>
      <c r="AJ53" s="13">
        <f t="shared" si="24"/>
        <v>146699</v>
      </c>
      <c r="AK53" s="13">
        <f t="shared" si="24"/>
        <v>0</v>
      </c>
      <c r="AL53" s="13">
        <f t="shared" si="24"/>
        <v>0</v>
      </c>
      <c r="AM53" s="20">
        <f t="shared" si="4"/>
        <v>350424</v>
      </c>
      <c r="AN53" s="20">
        <f t="shared" si="4"/>
        <v>70512542</v>
      </c>
      <c r="AO53" s="13">
        <f t="shared" ref="AO53:AX53" si="25">SUM(AO7:AO52)</f>
        <v>52543</v>
      </c>
      <c r="AP53" s="13">
        <f t="shared" si="25"/>
        <v>10430779</v>
      </c>
      <c r="AQ53" s="13">
        <f t="shared" si="25"/>
        <v>4363</v>
      </c>
      <c r="AR53" s="13">
        <f t="shared" si="25"/>
        <v>681534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4363</v>
      </c>
      <c r="BB53" s="13">
        <f t="shared" si="26"/>
        <v>681534</v>
      </c>
      <c r="BC53" s="13">
        <f t="shared" si="26"/>
        <v>8726</v>
      </c>
      <c r="BD53" s="13">
        <f t="shared" si="26"/>
        <v>1363066</v>
      </c>
      <c r="BE53" s="13">
        <f t="shared" si="26"/>
        <v>17451</v>
      </c>
      <c r="BF53" s="13">
        <f t="shared" si="26"/>
        <v>2726133</v>
      </c>
      <c r="BG53" s="13">
        <f t="shared" si="26"/>
        <v>8787</v>
      </c>
      <c r="BH53" s="13">
        <f t="shared" si="26"/>
        <v>1366769</v>
      </c>
      <c r="BI53" s="7">
        <f t="shared" si="7"/>
        <v>43690</v>
      </c>
      <c r="BJ53" s="7">
        <f t="shared" si="7"/>
        <v>6819036</v>
      </c>
      <c r="BK53" s="7">
        <f t="shared" si="8"/>
        <v>394114</v>
      </c>
      <c r="BL53" s="7">
        <f t="shared" si="8"/>
        <v>77331578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opLeftCell="A43" workbookViewId="0">
      <selection activeCell="A52" sqref="A52:XFD58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4.5703125" style="1" customWidth="1"/>
    <col min="5" max="5" width="10.140625" style="1" customWidth="1"/>
    <col min="6" max="6" width="12.7109375" style="1" bestFit="1" customWidth="1"/>
    <col min="7" max="8" width="10.140625" style="1" customWidth="1"/>
    <col min="9" max="9" width="10" style="1" bestFit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1.2851562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11.28515625" style="1" bestFit="1" customWidth="1"/>
    <col min="35" max="35" width="10" style="1" bestFit="1" customWidth="1"/>
    <col min="36" max="36" width="11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11.28515625" style="1" bestFit="1" customWidth="1"/>
    <col min="43" max="44" width="9.28515625" style="1" customWidth="1"/>
    <col min="45" max="49" width="9.28515625" style="1" hidden="1" customWidth="1"/>
    <col min="50" max="50" width="11.28515625" style="1" hidden="1" customWidth="1"/>
    <col min="51" max="52" width="9.28515625" style="1" hidden="1" customWidth="1"/>
    <col min="53" max="55" width="9.140625" style="1" customWidth="1"/>
    <col min="56" max="56" width="11.28515625" style="1" bestFit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3" width="9.140625" style="1" customWidth="1"/>
    <col min="64" max="64" width="10" style="1" bestFit="1" customWidth="1"/>
    <col min="65" max="66" width="9.140625" style="1" customWidth="1"/>
    <col min="67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94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25656</v>
      </c>
      <c r="D7" s="8">
        <v>12874275</v>
      </c>
      <c r="E7" s="8">
        <v>9374</v>
      </c>
      <c r="F7" s="8">
        <v>5933182</v>
      </c>
      <c r="G7" s="19">
        <f>SUM(C7,E7)</f>
        <v>35030</v>
      </c>
      <c r="H7" s="19">
        <f>SUM(D7,F7)</f>
        <v>18807457</v>
      </c>
      <c r="I7" s="8">
        <v>3590</v>
      </c>
      <c r="J7" s="8">
        <v>943704</v>
      </c>
      <c r="K7" s="8">
        <v>4367</v>
      </c>
      <c r="L7" s="8">
        <v>999792</v>
      </c>
      <c r="M7" s="7">
        <f>SUM(G7,I7,K7)</f>
        <v>42987</v>
      </c>
      <c r="N7" s="7">
        <f>SUM(H7,J7,L7)</f>
        <v>20750953</v>
      </c>
      <c r="O7" s="8">
        <v>4848</v>
      </c>
      <c r="P7" s="8">
        <v>3032020</v>
      </c>
      <c r="Q7" s="8">
        <v>3766</v>
      </c>
      <c r="R7" s="8">
        <v>2442461</v>
      </c>
      <c r="S7" s="8">
        <v>54</v>
      </c>
      <c r="T7" s="8">
        <v>1010673</v>
      </c>
      <c r="U7" s="8">
        <v>525</v>
      </c>
      <c r="V7" s="8">
        <v>842228</v>
      </c>
      <c r="W7" s="8">
        <v>760</v>
      </c>
      <c r="X7" s="8">
        <v>1094888</v>
      </c>
      <c r="Y7" s="7">
        <f>SUM(O7+Q7+S7+U7+W7)</f>
        <v>9953</v>
      </c>
      <c r="Z7" s="7">
        <f>SUM(P7+R7+T7+V7+X7)</f>
        <v>8422270</v>
      </c>
      <c r="AA7" s="12">
        <v>0</v>
      </c>
      <c r="AB7" s="12">
        <v>0</v>
      </c>
      <c r="AC7" s="12">
        <v>3293</v>
      </c>
      <c r="AD7" s="12">
        <v>1481925</v>
      </c>
      <c r="AE7" s="12">
        <v>11664</v>
      </c>
      <c r="AF7" s="12">
        <v>1388738</v>
      </c>
      <c r="AG7" s="12">
        <v>304</v>
      </c>
      <c r="AH7" s="12">
        <v>455996</v>
      </c>
      <c r="AI7" s="12">
        <v>315</v>
      </c>
      <c r="AJ7" s="12">
        <v>129457</v>
      </c>
      <c r="AK7" s="12">
        <v>2320</v>
      </c>
      <c r="AL7" s="12">
        <v>1782365</v>
      </c>
      <c r="AM7" s="20">
        <f>SUM(M7,Y7,AA7,AC7,AE7,AG7,AI7,AK7)</f>
        <v>70836</v>
      </c>
      <c r="AN7" s="20">
        <f>SUM(N7,Z7,AB7,AD7,AF7,AH7,AJ7,AL7)</f>
        <v>34411704</v>
      </c>
      <c r="AO7" s="12">
        <v>7083</v>
      </c>
      <c r="AP7" s="12">
        <v>2995152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158</v>
      </c>
      <c r="BD7" s="8">
        <v>403567</v>
      </c>
      <c r="BE7" s="8">
        <v>17364</v>
      </c>
      <c r="BF7" s="8">
        <v>670356</v>
      </c>
      <c r="BG7" s="8">
        <v>5582</v>
      </c>
      <c r="BH7" s="8">
        <v>679018</v>
      </c>
      <c r="BI7" s="7">
        <f>SUM(AQ7,AY7,BA7,BC7,BE7,BG7)</f>
        <v>23104</v>
      </c>
      <c r="BJ7" s="7">
        <f>SUM(AR7,AZ7,BB7,BD7,BF7,BH7)</f>
        <v>1752941</v>
      </c>
      <c r="BK7" s="7">
        <f>SUM(AM7,BI7)</f>
        <v>93940</v>
      </c>
      <c r="BL7" s="7">
        <f>SUM(AN7,BJ7)</f>
        <v>36164645</v>
      </c>
    </row>
    <row r="8" spans="1:64" ht="20.25" x14ac:dyDescent="0.4">
      <c r="A8" s="14">
        <v>2</v>
      </c>
      <c r="B8" s="15" t="s">
        <v>44</v>
      </c>
      <c r="C8" s="8">
        <v>18498</v>
      </c>
      <c r="D8" s="8">
        <v>7088115</v>
      </c>
      <c r="E8" s="8">
        <v>7741</v>
      </c>
      <c r="F8" s="8">
        <v>3450950</v>
      </c>
      <c r="G8" s="19">
        <f t="shared" ref="G8:H52" si="0">SUM(C8,E8)</f>
        <v>26239</v>
      </c>
      <c r="H8" s="19">
        <f t="shared" si="0"/>
        <v>10539065</v>
      </c>
      <c r="I8" s="8">
        <v>2829</v>
      </c>
      <c r="J8" s="8">
        <v>501630</v>
      </c>
      <c r="K8" s="8">
        <v>3232</v>
      </c>
      <c r="L8" s="8">
        <v>694035</v>
      </c>
      <c r="M8" s="7">
        <f t="shared" ref="M8:N52" si="1">SUM(G8,I8,K8)</f>
        <v>32300</v>
      </c>
      <c r="N8" s="7">
        <f t="shared" si="1"/>
        <v>11734730</v>
      </c>
      <c r="O8" s="8">
        <v>1938</v>
      </c>
      <c r="P8" s="8">
        <v>2091152</v>
      </c>
      <c r="Q8" s="8">
        <v>2678</v>
      </c>
      <c r="R8" s="8">
        <v>1684539</v>
      </c>
      <c r="S8" s="8">
        <v>91</v>
      </c>
      <c r="T8" s="8">
        <v>697050</v>
      </c>
      <c r="U8" s="8">
        <v>170</v>
      </c>
      <c r="V8" s="8">
        <v>580875</v>
      </c>
      <c r="W8" s="8">
        <v>300</v>
      </c>
      <c r="X8" s="8">
        <v>755144</v>
      </c>
      <c r="Y8" s="7">
        <f t="shared" ref="Y8:Y52" si="2">SUM(O8+Q8+S8+U8+W8)</f>
        <v>5177</v>
      </c>
      <c r="Z8" s="7">
        <f t="shared" ref="Z8:Z52" si="3">SUM(P8+R8+T8+V8+X8)</f>
        <v>5808760</v>
      </c>
      <c r="AA8" s="12">
        <v>0</v>
      </c>
      <c r="AB8" s="12">
        <v>0</v>
      </c>
      <c r="AC8" s="12">
        <v>1941</v>
      </c>
      <c r="AD8" s="12">
        <v>873635</v>
      </c>
      <c r="AE8" s="12">
        <v>9666</v>
      </c>
      <c r="AF8" s="12">
        <v>1150718</v>
      </c>
      <c r="AG8" s="12">
        <v>113</v>
      </c>
      <c r="AH8" s="12">
        <v>169915</v>
      </c>
      <c r="AI8" s="12">
        <v>252</v>
      </c>
      <c r="AJ8" s="12">
        <v>53448</v>
      </c>
      <c r="AK8" s="12">
        <v>1516</v>
      </c>
      <c r="AL8" s="12">
        <v>1868350</v>
      </c>
      <c r="AM8" s="20">
        <f t="shared" ref="AM8:AN52" si="4">SUM(M8,Y8,AA8,AC8,AE8,AG8,AI8,AK8)</f>
        <v>50965</v>
      </c>
      <c r="AN8" s="20">
        <f t="shared" ref="AN8:AN47" si="5">SUM(N8+Z8+AB8+AD8+AF8+AH8+AJ8+AL8)</f>
        <v>21659556</v>
      </c>
      <c r="AO8" s="12">
        <v>5096</v>
      </c>
      <c r="AP8" s="12">
        <v>1835571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2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134</v>
      </c>
      <c r="BD8" s="8">
        <v>339692</v>
      </c>
      <c r="BE8" s="8">
        <v>18414</v>
      </c>
      <c r="BF8" s="8">
        <v>401809</v>
      </c>
      <c r="BG8" s="8">
        <v>3450</v>
      </c>
      <c r="BH8" s="8">
        <v>772500</v>
      </c>
      <c r="BI8" s="7">
        <f t="shared" ref="BI8:BJ52" si="7">SUM(AQ8,AY8,BA8,BC8,BE8,BG8)</f>
        <v>21998</v>
      </c>
      <c r="BJ8" s="7">
        <f t="shared" si="7"/>
        <v>1514001</v>
      </c>
      <c r="BK8" s="7">
        <f t="shared" ref="BK8:BL52" si="8">SUM(AM8,BI8)</f>
        <v>72963</v>
      </c>
      <c r="BL8" s="7">
        <f t="shared" si="8"/>
        <v>23173557</v>
      </c>
    </row>
    <row r="9" spans="1:64" ht="20.25" x14ac:dyDescent="0.4">
      <c r="A9" s="14">
        <v>3</v>
      </c>
      <c r="B9" s="15" t="s">
        <v>45</v>
      </c>
      <c r="C9" s="8">
        <v>18228</v>
      </c>
      <c r="D9" s="8">
        <v>5362468</v>
      </c>
      <c r="E9" s="8">
        <v>7631</v>
      </c>
      <c r="F9" s="8">
        <v>2424003</v>
      </c>
      <c r="G9" s="19">
        <f t="shared" si="0"/>
        <v>25859</v>
      </c>
      <c r="H9" s="19">
        <f t="shared" si="0"/>
        <v>7786471</v>
      </c>
      <c r="I9" s="8">
        <v>2998</v>
      </c>
      <c r="J9" s="8">
        <v>399959</v>
      </c>
      <c r="K9" s="8">
        <v>3425</v>
      </c>
      <c r="L9" s="8">
        <v>256223</v>
      </c>
      <c r="M9" s="7">
        <f t="shared" si="1"/>
        <v>32282</v>
      </c>
      <c r="N9" s="7">
        <f t="shared" si="1"/>
        <v>8442653</v>
      </c>
      <c r="O9" s="8">
        <v>2104</v>
      </c>
      <c r="P9" s="8">
        <v>2050430</v>
      </c>
      <c r="Q9" s="8">
        <v>2929</v>
      </c>
      <c r="R9" s="8">
        <v>1651736</v>
      </c>
      <c r="S9" s="8">
        <v>29</v>
      </c>
      <c r="T9" s="8">
        <v>683477</v>
      </c>
      <c r="U9" s="8">
        <v>357</v>
      </c>
      <c r="V9" s="8">
        <v>569564</v>
      </c>
      <c r="W9" s="8">
        <v>675</v>
      </c>
      <c r="X9" s="8">
        <v>740433</v>
      </c>
      <c r="Y9" s="7">
        <f t="shared" si="2"/>
        <v>6094</v>
      </c>
      <c r="Z9" s="7">
        <f t="shared" si="3"/>
        <v>5695640</v>
      </c>
      <c r="AA9" s="12">
        <v>0</v>
      </c>
      <c r="AB9" s="12">
        <v>0</v>
      </c>
      <c r="AC9" s="12">
        <v>1824</v>
      </c>
      <c r="AD9" s="12">
        <v>820634</v>
      </c>
      <c r="AE9" s="12">
        <v>16504</v>
      </c>
      <c r="AF9" s="12">
        <v>1964869</v>
      </c>
      <c r="AG9" s="12">
        <v>344</v>
      </c>
      <c r="AH9" s="12">
        <v>517333</v>
      </c>
      <c r="AI9" s="12">
        <v>459</v>
      </c>
      <c r="AJ9" s="12">
        <v>217902</v>
      </c>
      <c r="AK9" s="12">
        <v>2560</v>
      </c>
      <c r="AL9" s="12">
        <v>985000</v>
      </c>
      <c r="AM9" s="20">
        <f t="shared" si="4"/>
        <v>60067</v>
      </c>
      <c r="AN9" s="20">
        <f t="shared" si="5"/>
        <v>18644031</v>
      </c>
      <c r="AO9" s="12">
        <v>6006</v>
      </c>
      <c r="AP9" s="12">
        <v>1567057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198</v>
      </c>
      <c r="BD9" s="8">
        <v>504777</v>
      </c>
      <c r="BE9" s="8">
        <v>6762</v>
      </c>
      <c r="BF9" s="8">
        <v>346860</v>
      </c>
      <c r="BG9" s="8">
        <v>8826</v>
      </c>
      <c r="BH9" s="8">
        <v>551406</v>
      </c>
      <c r="BI9" s="7">
        <f t="shared" si="7"/>
        <v>15786</v>
      </c>
      <c r="BJ9" s="7">
        <f t="shared" si="7"/>
        <v>1403043</v>
      </c>
      <c r="BK9" s="7">
        <f t="shared" si="8"/>
        <v>75853</v>
      </c>
      <c r="BL9" s="7">
        <f t="shared" si="8"/>
        <v>20047074</v>
      </c>
    </row>
    <row r="10" spans="1:64" ht="20.25" x14ac:dyDescent="0.4">
      <c r="A10" s="14">
        <v>4</v>
      </c>
      <c r="B10" s="15" t="s">
        <v>46</v>
      </c>
      <c r="C10" s="9">
        <v>4980</v>
      </c>
      <c r="D10" s="9">
        <v>446183</v>
      </c>
      <c r="E10" s="9">
        <v>1989</v>
      </c>
      <c r="F10" s="9">
        <v>229852</v>
      </c>
      <c r="G10" s="19">
        <f t="shared" si="0"/>
        <v>6969</v>
      </c>
      <c r="H10" s="19">
        <f t="shared" si="0"/>
        <v>676035</v>
      </c>
      <c r="I10" s="9">
        <v>296</v>
      </c>
      <c r="J10" s="9">
        <v>66413</v>
      </c>
      <c r="K10" s="9">
        <v>415</v>
      </c>
      <c r="L10" s="9">
        <v>47915</v>
      </c>
      <c r="M10" s="7">
        <f t="shared" si="1"/>
        <v>7680</v>
      </c>
      <c r="N10" s="7">
        <f t="shared" si="1"/>
        <v>790363</v>
      </c>
      <c r="O10" s="9">
        <v>182</v>
      </c>
      <c r="P10" s="9">
        <v>255474</v>
      </c>
      <c r="Q10" s="9">
        <v>251</v>
      </c>
      <c r="R10" s="9">
        <v>205798</v>
      </c>
      <c r="S10" s="9">
        <v>2</v>
      </c>
      <c r="T10" s="9">
        <v>85158</v>
      </c>
      <c r="U10" s="9">
        <v>52</v>
      </c>
      <c r="V10" s="9">
        <v>70965</v>
      </c>
      <c r="W10" s="9">
        <v>225</v>
      </c>
      <c r="X10" s="9">
        <v>92255</v>
      </c>
      <c r="Y10" s="7">
        <f t="shared" si="2"/>
        <v>712</v>
      </c>
      <c r="Z10" s="7">
        <f t="shared" si="3"/>
        <v>709650</v>
      </c>
      <c r="AA10" s="12">
        <v>0</v>
      </c>
      <c r="AB10" s="12">
        <v>0</v>
      </c>
      <c r="AC10" s="12">
        <v>875</v>
      </c>
      <c r="AD10" s="12">
        <v>393763</v>
      </c>
      <c r="AE10" s="12">
        <v>2604</v>
      </c>
      <c r="AF10" s="12">
        <v>310106</v>
      </c>
      <c r="AG10" s="12">
        <v>96</v>
      </c>
      <c r="AH10" s="12">
        <v>144118</v>
      </c>
      <c r="AI10" s="12">
        <v>35</v>
      </c>
      <c r="AJ10" s="12">
        <v>69782</v>
      </c>
      <c r="AK10" s="12">
        <v>442</v>
      </c>
      <c r="AL10" s="12">
        <v>365476</v>
      </c>
      <c r="AM10" s="20">
        <f t="shared" si="4"/>
        <v>12444</v>
      </c>
      <c r="AN10" s="20">
        <f t="shared" si="5"/>
        <v>2783258</v>
      </c>
      <c r="AO10" s="12">
        <v>1244</v>
      </c>
      <c r="AP10" s="12">
        <v>220508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639</v>
      </c>
      <c r="BD10" s="9">
        <v>160938</v>
      </c>
      <c r="BE10" s="9">
        <v>6091</v>
      </c>
      <c r="BF10" s="9">
        <v>204954</v>
      </c>
      <c r="BG10" s="9">
        <v>4248</v>
      </c>
      <c r="BH10" s="9">
        <v>287063</v>
      </c>
      <c r="BI10" s="7">
        <f t="shared" si="7"/>
        <v>10978</v>
      </c>
      <c r="BJ10" s="7">
        <f t="shared" si="7"/>
        <v>652955</v>
      </c>
      <c r="BK10" s="7">
        <f t="shared" si="8"/>
        <v>23422</v>
      </c>
      <c r="BL10" s="7">
        <f t="shared" si="8"/>
        <v>3436213</v>
      </c>
    </row>
    <row r="11" spans="1:64" ht="20.25" x14ac:dyDescent="0.4">
      <c r="A11" s="14">
        <v>5</v>
      </c>
      <c r="B11" s="15" t="s">
        <v>47</v>
      </c>
      <c r="C11" s="8">
        <v>4289</v>
      </c>
      <c r="D11" s="8">
        <v>4274107</v>
      </c>
      <c r="E11" s="8">
        <v>1795</v>
      </c>
      <c r="F11" s="8">
        <v>2014146</v>
      </c>
      <c r="G11" s="19">
        <f t="shared" si="0"/>
        <v>6084</v>
      </c>
      <c r="H11" s="19">
        <f t="shared" si="0"/>
        <v>6288253</v>
      </c>
      <c r="I11" s="8">
        <v>705</v>
      </c>
      <c r="J11" s="8">
        <v>297818</v>
      </c>
      <c r="K11" s="8">
        <v>806</v>
      </c>
      <c r="L11" s="8">
        <v>212983</v>
      </c>
      <c r="M11" s="7">
        <f t="shared" si="1"/>
        <v>7595</v>
      </c>
      <c r="N11" s="7">
        <f t="shared" si="1"/>
        <v>6799054</v>
      </c>
      <c r="O11" s="8">
        <v>485</v>
      </c>
      <c r="P11" s="8">
        <v>377523</v>
      </c>
      <c r="Q11" s="8">
        <v>669</v>
      </c>
      <c r="R11" s="8">
        <v>304115</v>
      </c>
      <c r="S11" s="8">
        <v>7</v>
      </c>
      <c r="T11" s="8">
        <v>125841</v>
      </c>
      <c r="U11" s="8">
        <v>92</v>
      </c>
      <c r="V11" s="8">
        <v>104867</v>
      </c>
      <c r="W11" s="8">
        <v>80</v>
      </c>
      <c r="X11" s="8">
        <v>136334</v>
      </c>
      <c r="Y11" s="7">
        <f t="shared" si="2"/>
        <v>1333</v>
      </c>
      <c r="Z11" s="7">
        <f t="shared" si="3"/>
        <v>1048680</v>
      </c>
      <c r="AA11" s="12">
        <v>0</v>
      </c>
      <c r="AB11" s="12">
        <v>0</v>
      </c>
      <c r="AC11" s="12">
        <v>389</v>
      </c>
      <c r="AD11" s="12">
        <v>425081</v>
      </c>
      <c r="AE11" s="12">
        <v>2215</v>
      </c>
      <c r="AF11" s="12">
        <v>263919</v>
      </c>
      <c r="AG11" s="12">
        <v>100</v>
      </c>
      <c r="AH11" s="12">
        <v>142502</v>
      </c>
      <c r="AI11" s="12">
        <v>242</v>
      </c>
      <c r="AJ11" s="12">
        <v>89914</v>
      </c>
      <c r="AK11" s="12">
        <v>444</v>
      </c>
      <c r="AL11" s="12">
        <v>916400</v>
      </c>
      <c r="AM11" s="20">
        <f t="shared" si="4"/>
        <v>12318</v>
      </c>
      <c r="AN11" s="20">
        <f t="shared" si="5"/>
        <v>9685550</v>
      </c>
      <c r="AO11" s="12">
        <v>1231</v>
      </c>
      <c r="AP11" s="12">
        <v>910737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94</v>
      </c>
      <c r="BD11" s="8">
        <v>238500</v>
      </c>
      <c r="BE11" s="8">
        <v>10756</v>
      </c>
      <c r="BF11" s="8">
        <v>144498</v>
      </c>
      <c r="BG11" s="8">
        <v>5750</v>
      </c>
      <c r="BH11" s="8">
        <v>487500</v>
      </c>
      <c r="BI11" s="7">
        <f t="shared" si="7"/>
        <v>16600</v>
      </c>
      <c r="BJ11" s="7">
        <f t="shared" si="7"/>
        <v>870498</v>
      </c>
      <c r="BK11" s="7">
        <f t="shared" si="8"/>
        <v>28918</v>
      </c>
      <c r="BL11" s="7">
        <f t="shared" si="8"/>
        <v>10556048</v>
      </c>
    </row>
    <row r="12" spans="1:64" ht="20.25" x14ac:dyDescent="0.4">
      <c r="A12" s="14">
        <v>6</v>
      </c>
      <c r="B12" s="15" t="s">
        <v>48</v>
      </c>
      <c r="C12" s="8">
        <v>2412</v>
      </c>
      <c r="D12" s="8">
        <v>129613</v>
      </c>
      <c r="E12" s="8">
        <v>1010</v>
      </c>
      <c r="F12" s="8">
        <v>67386</v>
      </c>
      <c r="G12" s="19">
        <f t="shared" si="0"/>
        <v>3422</v>
      </c>
      <c r="H12" s="19">
        <f t="shared" si="0"/>
        <v>196999</v>
      </c>
      <c r="I12" s="8">
        <v>397</v>
      </c>
      <c r="J12" s="8">
        <v>9964</v>
      </c>
      <c r="K12" s="8">
        <v>453</v>
      </c>
      <c r="L12" s="8">
        <v>7126</v>
      </c>
      <c r="M12" s="7">
        <f t="shared" si="1"/>
        <v>4272</v>
      </c>
      <c r="N12" s="7">
        <f t="shared" si="1"/>
        <v>214089</v>
      </c>
      <c r="O12" s="8">
        <v>273</v>
      </c>
      <c r="P12" s="8">
        <v>199743</v>
      </c>
      <c r="Q12" s="8">
        <v>377</v>
      </c>
      <c r="R12" s="8">
        <v>159794</v>
      </c>
      <c r="S12" s="8">
        <v>0</v>
      </c>
      <c r="T12" s="8">
        <v>0</v>
      </c>
      <c r="U12" s="8">
        <v>37</v>
      </c>
      <c r="V12" s="8">
        <v>59923</v>
      </c>
      <c r="W12" s="8">
        <v>65</v>
      </c>
      <c r="X12" s="8">
        <v>79900</v>
      </c>
      <c r="Y12" s="7">
        <f t="shared" si="2"/>
        <v>752</v>
      </c>
      <c r="Z12" s="7">
        <f t="shared" si="3"/>
        <v>499360</v>
      </c>
      <c r="AA12" s="12">
        <v>0</v>
      </c>
      <c r="AB12" s="12">
        <v>0</v>
      </c>
      <c r="AC12" s="12">
        <v>207</v>
      </c>
      <c r="AD12" s="12">
        <v>93059</v>
      </c>
      <c r="AE12" s="12">
        <v>2075</v>
      </c>
      <c r="AF12" s="12">
        <v>247068</v>
      </c>
      <c r="AG12" s="12">
        <v>54</v>
      </c>
      <c r="AH12" s="12">
        <v>81141</v>
      </c>
      <c r="AI12" s="12">
        <v>0</v>
      </c>
      <c r="AJ12" s="12">
        <v>0</v>
      </c>
      <c r="AK12" s="12">
        <v>263</v>
      </c>
      <c r="AL12" s="12">
        <v>98800</v>
      </c>
      <c r="AM12" s="20">
        <f t="shared" si="4"/>
        <v>7623</v>
      </c>
      <c r="AN12" s="20">
        <f t="shared" si="5"/>
        <v>1233517</v>
      </c>
      <c r="AO12" s="12">
        <v>762</v>
      </c>
      <c r="AP12" s="12">
        <v>90313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3</v>
      </c>
      <c r="BD12" s="8">
        <v>7950</v>
      </c>
      <c r="BE12" s="8">
        <v>1344</v>
      </c>
      <c r="BF12" s="8">
        <v>68000</v>
      </c>
      <c r="BG12" s="8">
        <v>1164</v>
      </c>
      <c r="BH12" s="8">
        <v>158213</v>
      </c>
      <c r="BI12" s="7">
        <f t="shared" si="7"/>
        <v>2511</v>
      </c>
      <c r="BJ12" s="7">
        <f t="shared" si="7"/>
        <v>234163</v>
      </c>
      <c r="BK12" s="7">
        <f t="shared" si="8"/>
        <v>10134</v>
      </c>
      <c r="BL12" s="7">
        <f t="shared" si="8"/>
        <v>1467680</v>
      </c>
    </row>
    <row r="13" spans="1:64" ht="20.25" x14ac:dyDescent="0.4">
      <c r="A13" s="14">
        <v>7</v>
      </c>
      <c r="B13" s="15" t="s">
        <v>49</v>
      </c>
      <c r="C13" s="8">
        <v>803</v>
      </c>
      <c r="D13" s="8">
        <v>73415</v>
      </c>
      <c r="E13" s="8">
        <v>337</v>
      </c>
      <c r="F13" s="8">
        <v>38168</v>
      </c>
      <c r="G13" s="19">
        <f t="shared" si="0"/>
        <v>1140</v>
      </c>
      <c r="H13" s="19">
        <f t="shared" si="0"/>
        <v>111583</v>
      </c>
      <c r="I13" s="8">
        <v>132</v>
      </c>
      <c r="J13" s="8">
        <v>6123</v>
      </c>
      <c r="K13" s="8">
        <v>151</v>
      </c>
      <c r="L13" s="8">
        <v>4378</v>
      </c>
      <c r="M13" s="7">
        <f t="shared" si="1"/>
        <v>1423</v>
      </c>
      <c r="N13" s="7">
        <f t="shared" si="1"/>
        <v>122084</v>
      </c>
      <c r="O13" s="8">
        <v>91</v>
      </c>
      <c r="P13" s="8">
        <v>40988</v>
      </c>
      <c r="Q13" s="8">
        <v>126</v>
      </c>
      <c r="R13" s="8">
        <v>32790</v>
      </c>
      <c r="S13" s="8">
        <v>0</v>
      </c>
      <c r="T13" s="8">
        <v>0</v>
      </c>
      <c r="U13" s="8">
        <v>4</v>
      </c>
      <c r="V13" s="8">
        <v>12296</v>
      </c>
      <c r="W13" s="8">
        <v>7</v>
      </c>
      <c r="X13" s="8">
        <v>16396</v>
      </c>
      <c r="Y13" s="7">
        <f t="shared" si="2"/>
        <v>228</v>
      </c>
      <c r="Z13" s="7">
        <f t="shared" si="3"/>
        <v>102470</v>
      </c>
      <c r="AA13" s="12">
        <v>0</v>
      </c>
      <c r="AB13" s="12">
        <v>0</v>
      </c>
      <c r="AC13" s="12">
        <v>70</v>
      </c>
      <c r="AD13" s="12">
        <v>31542</v>
      </c>
      <c r="AE13" s="12">
        <v>372</v>
      </c>
      <c r="AF13" s="12">
        <v>44325</v>
      </c>
      <c r="AG13" s="12">
        <v>16</v>
      </c>
      <c r="AH13" s="12">
        <v>24682</v>
      </c>
      <c r="AI13" s="12">
        <v>0</v>
      </c>
      <c r="AJ13" s="12">
        <v>0</v>
      </c>
      <c r="AK13" s="12">
        <v>69</v>
      </c>
      <c r="AL13" s="12">
        <v>26000</v>
      </c>
      <c r="AM13" s="20">
        <f t="shared" si="4"/>
        <v>2178</v>
      </c>
      <c r="AN13" s="20">
        <f t="shared" si="5"/>
        <v>351103</v>
      </c>
      <c r="AO13" s="12">
        <v>217</v>
      </c>
      <c r="AP13" s="12">
        <v>26850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1008</v>
      </c>
      <c r="BF13" s="8">
        <v>26008</v>
      </c>
      <c r="BG13" s="8">
        <v>2289</v>
      </c>
      <c r="BH13" s="8">
        <v>214435</v>
      </c>
      <c r="BI13" s="7">
        <f t="shared" si="7"/>
        <v>3297</v>
      </c>
      <c r="BJ13" s="7">
        <f t="shared" si="7"/>
        <v>240443</v>
      </c>
      <c r="BK13" s="7">
        <f t="shared" si="8"/>
        <v>5475</v>
      </c>
      <c r="BL13" s="7">
        <f t="shared" si="8"/>
        <v>591546</v>
      </c>
    </row>
    <row r="14" spans="1:64" ht="20.25" x14ac:dyDescent="0.4">
      <c r="A14" s="14">
        <v>8</v>
      </c>
      <c r="B14" s="15" t="s">
        <v>50</v>
      </c>
      <c r="C14" s="8">
        <v>946</v>
      </c>
      <c r="D14" s="8">
        <v>136202</v>
      </c>
      <c r="E14" s="8">
        <v>397</v>
      </c>
      <c r="F14" s="8">
        <v>70811</v>
      </c>
      <c r="G14" s="19">
        <f t="shared" si="0"/>
        <v>1343</v>
      </c>
      <c r="H14" s="19">
        <f t="shared" si="0"/>
        <v>207013</v>
      </c>
      <c r="I14" s="8">
        <v>112</v>
      </c>
      <c r="J14" s="8">
        <v>10868</v>
      </c>
      <c r="K14" s="8">
        <v>127</v>
      </c>
      <c r="L14" s="8">
        <v>7771</v>
      </c>
      <c r="M14" s="7">
        <f t="shared" si="1"/>
        <v>1582</v>
      </c>
      <c r="N14" s="7">
        <f t="shared" si="1"/>
        <v>225652</v>
      </c>
      <c r="O14" s="8">
        <v>211</v>
      </c>
      <c r="P14" s="8">
        <v>49864</v>
      </c>
      <c r="Q14" s="8">
        <v>117</v>
      </c>
      <c r="R14" s="8">
        <v>39891</v>
      </c>
      <c r="S14" s="8">
        <v>0</v>
      </c>
      <c r="T14" s="8">
        <v>0</v>
      </c>
      <c r="U14" s="8">
        <v>15</v>
      </c>
      <c r="V14" s="8">
        <v>14959</v>
      </c>
      <c r="W14" s="8">
        <v>19</v>
      </c>
      <c r="X14" s="8">
        <v>19946</v>
      </c>
      <c r="Y14" s="7">
        <f t="shared" si="2"/>
        <v>362</v>
      </c>
      <c r="Z14" s="7">
        <f t="shared" si="3"/>
        <v>124660</v>
      </c>
      <c r="AA14" s="12">
        <v>0</v>
      </c>
      <c r="AB14" s="12">
        <v>0</v>
      </c>
      <c r="AC14" s="12">
        <v>53</v>
      </c>
      <c r="AD14" s="12">
        <v>15639</v>
      </c>
      <c r="AE14" s="12">
        <v>567</v>
      </c>
      <c r="AF14" s="12">
        <v>76788</v>
      </c>
      <c r="AG14" s="12">
        <v>23</v>
      </c>
      <c r="AH14" s="12">
        <v>35032</v>
      </c>
      <c r="AI14" s="12">
        <v>0</v>
      </c>
      <c r="AJ14" s="12">
        <v>0</v>
      </c>
      <c r="AK14" s="12">
        <v>87</v>
      </c>
      <c r="AL14" s="12">
        <v>33200</v>
      </c>
      <c r="AM14" s="20">
        <f t="shared" si="4"/>
        <v>2674</v>
      </c>
      <c r="AN14" s="20">
        <f t="shared" si="5"/>
        <v>510971</v>
      </c>
      <c r="AO14" s="12">
        <v>266</v>
      </c>
      <c r="AP14" s="12">
        <v>42837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4</v>
      </c>
      <c r="BD14" s="8">
        <v>10600</v>
      </c>
      <c r="BE14" s="8">
        <v>682</v>
      </c>
      <c r="BF14" s="8">
        <v>86500</v>
      </c>
      <c r="BG14" s="8">
        <v>2952</v>
      </c>
      <c r="BH14" s="8">
        <v>152612</v>
      </c>
      <c r="BI14" s="7">
        <f t="shared" si="7"/>
        <v>3638</v>
      </c>
      <c r="BJ14" s="7">
        <f t="shared" si="7"/>
        <v>249712</v>
      </c>
      <c r="BK14" s="7">
        <f t="shared" si="8"/>
        <v>6312</v>
      </c>
      <c r="BL14" s="7">
        <f t="shared" si="8"/>
        <v>760683</v>
      </c>
    </row>
    <row r="15" spans="1:64" ht="20.25" x14ac:dyDescent="0.4">
      <c r="A15" s="14">
        <v>9</v>
      </c>
      <c r="B15" s="15" t="s">
        <v>51</v>
      </c>
      <c r="C15" s="8">
        <v>714</v>
      </c>
      <c r="D15" s="8">
        <v>113736</v>
      </c>
      <c r="E15" s="8">
        <v>299</v>
      </c>
      <c r="F15" s="8">
        <v>59131</v>
      </c>
      <c r="G15" s="19">
        <f t="shared" si="0"/>
        <v>1013</v>
      </c>
      <c r="H15" s="19">
        <f t="shared" si="0"/>
        <v>172867</v>
      </c>
      <c r="I15" s="8">
        <v>118</v>
      </c>
      <c r="J15" s="8">
        <v>9485</v>
      </c>
      <c r="K15" s="8">
        <v>134</v>
      </c>
      <c r="L15" s="8">
        <v>6782</v>
      </c>
      <c r="M15" s="7">
        <f t="shared" si="1"/>
        <v>1265</v>
      </c>
      <c r="N15" s="7">
        <f t="shared" si="1"/>
        <v>189134</v>
      </c>
      <c r="O15" s="8">
        <v>61</v>
      </c>
      <c r="P15" s="8">
        <v>43548</v>
      </c>
      <c r="Q15" s="8">
        <v>112</v>
      </c>
      <c r="R15" s="8">
        <v>34838</v>
      </c>
      <c r="S15" s="8">
        <v>0</v>
      </c>
      <c r="T15" s="8">
        <v>0</v>
      </c>
      <c r="U15" s="8">
        <v>9</v>
      </c>
      <c r="V15" s="8">
        <v>13064</v>
      </c>
      <c r="W15" s="8">
        <v>15</v>
      </c>
      <c r="X15" s="8">
        <v>17420</v>
      </c>
      <c r="Y15" s="7">
        <f t="shared" si="2"/>
        <v>197</v>
      </c>
      <c r="Z15" s="7">
        <f t="shared" si="3"/>
        <v>108870</v>
      </c>
      <c r="AA15" s="12">
        <v>0</v>
      </c>
      <c r="AB15" s="12">
        <v>0</v>
      </c>
      <c r="AC15" s="12">
        <v>16</v>
      </c>
      <c r="AD15" s="12">
        <v>7403</v>
      </c>
      <c r="AE15" s="12">
        <v>175</v>
      </c>
      <c r="AF15" s="12">
        <v>20843</v>
      </c>
      <c r="AG15" s="12">
        <v>18</v>
      </c>
      <c r="AH15" s="12">
        <v>27334</v>
      </c>
      <c r="AI15" s="12">
        <v>0</v>
      </c>
      <c r="AJ15" s="12">
        <v>0</v>
      </c>
      <c r="AK15" s="12">
        <v>71</v>
      </c>
      <c r="AL15" s="12">
        <v>26520</v>
      </c>
      <c r="AM15" s="20">
        <f t="shared" si="4"/>
        <v>1742</v>
      </c>
      <c r="AN15" s="20">
        <f t="shared" si="5"/>
        <v>380104</v>
      </c>
      <c r="AO15" s="12">
        <v>174</v>
      </c>
      <c r="AP15" s="12">
        <v>29750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1</v>
      </c>
      <c r="BD15" s="8">
        <v>3533</v>
      </c>
      <c r="BE15" s="8">
        <v>747</v>
      </c>
      <c r="BF15" s="8">
        <v>93333</v>
      </c>
      <c r="BG15" s="8">
        <v>169</v>
      </c>
      <c r="BH15" s="8">
        <v>8432</v>
      </c>
      <c r="BI15" s="7">
        <f t="shared" si="7"/>
        <v>917</v>
      </c>
      <c r="BJ15" s="7">
        <f t="shared" si="7"/>
        <v>105298</v>
      </c>
      <c r="BK15" s="7">
        <f t="shared" si="8"/>
        <v>2659</v>
      </c>
      <c r="BL15" s="7">
        <f t="shared" si="8"/>
        <v>485402</v>
      </c>
    </row>
    <row r="16" spans="1:64" ht="20.25" x14ac:dyDescent="0.4">
      <c r="A16" s="14">
        <v>10</v>
      </c>
      <c r="B16" s="15" t="s">
        <v>52</v>
      </c>
      <c r="C16" s="8">
        <v>931</v>
      </c>
      <c r="D16" s="8">
        <v>177397</v>
      </c>
      <c r="E16" s="8">
        <v>390</v>
      </c>
      <c r="F16" s="8">
        <v>92234</v>
      </c>
      <c r="G16" s="19">
        <f t="shared" si="0"/>
        <v>1321</v>
      </c>
      <c r="H16" s="19">
        <f t="shared" si="0"/>
        <v>269631</v>
      </c>
      <c r="I16" s="8">
        <v>154</v>
      </c>
      <c r="J16" s="8">
        <v>18365</v>
      </c>
      <c r="K16" s="8">
        <v>4</v>
      </c>
      <c r="L16" s="8">
        <v>387</v>
      </c>
      <c r="M16" s="7">
        <f t="shared" si="1"/>
        <v>1479</v>
      </c>
      <c r="N16" s="7">
        <f t="shared" si="1"/>
        <v>288383</v>
      </c>
      <c r="O16" s="8">
        <v>137</v>
      </c>
      <c r="P16" s="8">
        <v>58855</v>
      </c>
      <c r="Q16" s="8">
        <v>169</v>
      </c>
      <c r="R16" s="8">
        <v>47080</v>
      </c>
      <c r="S16" s="8">
        <v>0</v>
      </c>
      <c r="T16" s="8">
        <v>0</v>
      </c>
      <c r="U16" s="8">
        <v>24</v>
      </c>
      <c r="V16" s="8">
        <v>17655</v>
      </c>
      <c r="W16" s="8">
        <v>45</v>
      </c>
      <c r="X16" s="8">
        <v>23539</v>
      </c>
      <c r="Y16" s="7">
        <f t="shared" si="2"/>
        <v>375</v>
      </c>
      <c r="Z16" s="7">
        <f t="shared" si="3"/>
        <v>147129</v>
      </c>
      <c r="AA16" s="12">
        <v>0</v>
      </c>
      <c r="AB16" s="12">
        <v>0</v>
      </c>
      <c r="AC16" s="12">
        <v>46</v>
      </c>
      <c r="AD16" s="12">
        <v>14847</v>
      </c>
      <c r="AE16" s="12">
        <v>326</v>
      </c>
      <c r="AF16" s="12">
        <v>38863</v>
      </c>
      <c r="AG16" s="12">
        <v>20</v>
      </c>
      <c r="AH16" s="12">
        <v>29618</v>
      </c>
      <c r="AI16" s="12">
        <v>0</v>
      </c>
      <c r="AJ16" s="12">
        <v>0</v>
      </c>
      <c r="AK16" s="12">
        <v>81</v>
      </c>
      <c r="AL16" s="12">
        <v>30160</v>
      </c>
      <c r="AM16" s="20">
        <f t="shared" si="4"/>
        <v>2327</v>
      </c>
      <c r="AN16" s="20">
        <f t="shared" si="5"/>
        <v>549000</v>
      </c>
      <c r="AO16" s="12">
        <v>231</v>
      </c>
      <c r="AP16" s="12">
        <v>46639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35</v>
      </c>
      <c r="BD16" s="8">
        <v>15370</v>
      </c>
      <c r="BE16" s="8">
        <v>894</v>
      </c>
      <c r="BF16" s="8">
        <v>111720</v>
      </c>
      <c r="BG16" s="8">
        <v>2087</v>
      </c>
      <c r="BH16" s="8">
        <v>106346</v>
      </c>
      <c r="BI16" s="7">
        <f t="shared" si="7"/>
        <v>3016</v>
      </c>
      <c r="BJ16" s="7">
        <f t="shared" si="7"/>
        <v>233436</v>
      </c>
      <c r="BK16" s="7">
        <f t="shared" si="8"/>
        <v>5343</v>
      </c>
      <c r="BL16" s="7">
        <f t="shared" si="8"/>
        <v>782436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272</v>
      </c>
      <c r="D18" s="8">
        <v>3141</v>
      </c>
      <c r="E18" s="8">
        <v>114</v>
      </c>
      <c r="F18" s="8">
        <v>1633</v>
      </c>
      <c r="G18" s="19">
        <f t="shared" si="0"/>
        <v>386</v>
      </c>
      <c r="H18" s="19">
        <f t="shared" si="0"/>
        <v>4774</v>
      </c>
      <c r="I18" s="8">
        <v>2</v>
      </c>
      <c r="J18" s="8">
        <v>9</v>
      </c>
      <c r="K18" s="8">
        <v>1</v>
      </c>
      <c r="L18" s="8">
        <v>7</v>
      </c>
      <c r="M18" s="7">
        <f t="shared" si="1"/>
        <v>389</v>
      </c>
      <c r="N18" s="7">
        <f t="shared" si="1"/>
        <v>4790</v>
      </c>
      <c r="O18" s="8">
        <v>55</v>
      </c>
      <c r="P18" s="8">
        <v>42768</v>
      </c>
      <c r="Q18" s="8">
        <v>84</v>
      </c>
      <c r="R18" s="8">
        <v>34215</v>
      </c>
      <c r="S18" s="8">
        <v>0</v>
      </c>
      <c r="T18" s="8">
        <v>0</v>
      </c>
      <c r="U18" s="8">
        <v>10</v>
      </c>
      <c r="V18" s="8">
        <v>12830</v>
      </c>
      <c r="W18" s="8">
        <v>15</v>
      </c>
      <c r="X18" s="8">
        <v>17107</v>
      </c>
      <c r="Y18" s="7">
        <f t="shared" si="2"/>
        <v>164</v>
      </c>
      <c r="Z18" s="7">
        <f t="shared" si="3"/>
        <v>106920</v>
      </c>
      <c r="AA18" s="12">
        <v>0</v>
      </c>
      <c r="AB18" s="12">
        <v>0</v>
      </c>
      <c r="AC18" s="12">
        <v>34</v>
      </c>
      <c r="AD18" s="12">
        <v>15396</v>
      </c>
      <c r="AE18" s="12">
        <v>472</v>
      </c>
      <c r="AF18" s="12">
        <v>56235</v>
      </c>
      <c r="AG18" s="12">
        <v>6</v>
      </c>
      <c r="AH18" s="12">
        <v>9675</v>
      </c>
      <c r="AI18" s="12">
        <v>0</v>
      </c>
      <c r="AJ18" s="12">
        <v>0</v>
      </c>
      <c r="AK18" s="12">
        <v>28</v>
      </c>
      <c r="AL18" s="12">
        <v>10400</v>
      </c>
      <c r="AM18" s="20">
        <f t="shared" si="4"/>
        <v>1093</v>
      </c>
      <c r="AN18" s="20">
        <f t="shared" si="5"/>
        <v>203416</v>
      </c>
      <c r="AO18" s="12">
        <v>109</v>
      </c>
      <c r="AP18" s="12">
        <v>12082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2</v>
      </c>
      <c r="BD18" s="8">
        <v>5300</v>
      </c>
      <c r="BE18" s="8">
        <v>90</v>
      </c>
      <c r="BF18" s="8">
        <v>11200</v>
      </c>
      <c r="BG18" s="8">
        <v>50</v>
      </c>
      <c r="BH18" s="8">
        <v>7500</v>
      </c>
      <c r="BI18" s="7">
        <f t="shared" si="7"/>
        <v>142</v>
      </c>
      <c r="BJ18" s="7">
        <f t="shared" si="7"/>
        <v>24000</v>
      </c>
      <c r="BK18" s="7">
        <f t="shared" si="8"/>
        <v>1235</v>
      </c>
      <c r="BL18" s="7">
        <f t="shared" si="8"/>
        <v>227416</v>
      </c>
    </row>
    <row r="19" spans="1:64" ht="20.25" x14ac:dyDescent="0.4">
      <c r="A19" s="14">
        <v>13</v>
      </c>
      <c r="B19" s="15" t="s">
        <v>55</v>
      </c>
      <c r="C19" s="8">
        <v>1407</v>
      </c>
      <c r="D19" s="8">
        <v>1057928</v>
      </c>
      <c r="E19" s="8">
        <v>589</v>
      </c>
      <c r="F19" s="8">
        <v>550011</v>
      </c>
      <c r="G19" s="19">
        <f t="shared" si="0"/>
        <v>1996</v>
      </c>
      <c r="H19" s="19">
        <f t="shared" si="0"/>
        <v>1607939</v>
      </c>
      <c r="I19" s="8">
        <v>231</v>
      </c>
      <c r="J19" s="8">
        <v>88227</v>
      </c>
      <c r="K19" s="8">
        <v>264</v>
      </c>
      <c r="L19" s="8">
        <v>63083</v>
      </c>
      <c r="M19" s="7">
        <f t="shared" si="1"/>
        <v>2491</v>
      </c>
      <c r="N19" s="7">
        <f t="shared" si="1"/>
        <v>1759249</v>
      </c>
      <c r="O19" s="8">
        <v>169</v>
      </c>
      <c r="P19" s="8">
        <v>103654</v>
      </c>
      <c r="Q19" s="8">
        <v>233</v>
      </c>
      <c r="R19" s="8">
        <v>83499</v>
      </c>
      <c r="S19" s="8">
        <v>2</v>
      </c>
      <c r="T19" s="8">
        <v>34551</v>
      </c>
      <c r="U19" s="8">
        <v>38</v>
      </c>
      <c r="V19" s="8">
        <v>28792</v>
      </c>
      <c r="W19" s="8">
        <v>75</v>
      </c>
      <c r="X19" s="8">
        <v>37424</v>
      </c>
      <c r="Y19" s="7">
        <f t="shared" si="2"/>
        <v>517</v>
      </c>
      <c r="Z19" s="7">
        <f t="shared" si="3"/>
        <v>287920</v>
      </c>
      <c r="AA19" s="12">
        <v>0</v>
      </c>
      <c r="AB19" s="12">
        <v>0</v>
      </c>
      <c r="AC19" s="12">
        <v>69</v>
      </c>
      <c r="AD19" s="12">
        <v>30861</v>
      </c>
      <c r="AE19" s="12">
        <v>1418</v>
      </c>
      <c r="AF19" s="12">
        <v>168908</v>
      </c>
      <c r="AG19" s="12">
        <v>71</v>
      </c>
      <c r="AH19" s="12">
        <v>106877</v>
      </c>
      <c r="AI19" s="12">
        <v>0</v>
      </c>
      <c r="AJ19" s="12">
        <v>0</v>
      </c>
      <c r="AK19" s="12">
        <v>159</v>
      </c>
      <c r="AL19" s="12">
        <v>59670</v>
      </c>
      <c r="AM19" s="20">
        <f t="shared" si="4"/>
        <v>4725</v>
      </c>
      <c r="AN19" s="20">
        <f t="shared" si="5"/>
        <v>2413485</v>
      </c>
      <c r="AO19" s="12">
        <v>472</v>
      </c>
      <c r="AP19" s="12">
        <v>224830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23</v>
      </c>
      <c r="BD19" s="8">
        <v>59625</v>
      </c>
      <c r="BE19" s="8">
        <v>2184</v>
      </c>
      <c r="BF19" s="8">
        <v>173000</v>
      </c>
      <c r="BG19" s="8">
        <v>4448</v>
      </c>
      <c r="BH19" s="8">
        <v>322380</v>
      </c>
      <c r="BI19" s="7">
        <f t="shared" si="7"/>
        <v>6655</v>
      </c>
      <c r="BJ19" s="7">
        <f t="shared" si="7"/>
        <v>555005</v>
      </c>
      <c r="BK19" s="7">
        <f t="shared" si="8"/>
        <v>11380</v>
      </c>
      <c r="BL19" s="7">
        <f t="shared" si="8"/>
        <v>2968490</v>
      </c>
    </row>
    <row r="20" spans="1:64" ht="20.25" x14ac:dyDescent="0.4">
      <c r="A20" s="14">
        <v>14</v>
      </c>
      <c r="B20" s="15" t="s">
        <v>56</v>
      </c>
      <c r="C20" s="8">
        <v>2143</v>
      </c>
      <c r="D20" s="8">
        <v>795628</v>
      </c>
      <c r="E20" s="8">
        <v>898</v>
      </c>
      <c r="F20" s="8">
        <v>387648</v>
      </c>
      <c r="G20" s="19">
        <f t="shared" si="0"/>
        <v>3041</v>
      </c>
      <c r="H20" s="19">
        <f t="shared" si="0"/>
        <v>1183276</v>
      </c>
      <c r="I20" s="8">
        <v>353</v>
      </c>
      <c r="J20" s="8">
        <v>62182</v>
      </c>
      <c r="K20" s="8">
        <v>403</v>
      </c>
      <c r="L20" s="8">
        <v>44461</v>
      </c>
      <c r="M20" s="7">
        <f t="shared" si="1"/>
        <v>3797</v>
      </c>
      <c r="N20" s="7">
        <f t="shared" si="1"/>
        <v>1289919</v>
      </c>
      <c r="O20" s="8">
        <v>250</v>
      </c>
      <c r="P20" s="8">
        <v>172494</v>
      </c>
      <c r="Q20" s="8">
        <v>275</v>
      </c>
      <c r="R20" s="8">
        <v>137995</v>
      </c>
      <c r="S20" s="8">
        <v>0</v>
      </c>
      <c r="T20" s="8">
        <v>0</v>
      </c>
      <c r="U20" s="8">
        <v>39</v>
      </c>
      <c r="V20" s="8">
        <v>51748</v>
      </c>
      <c r="W20" s="8">
        <v>110</v>
      </c>
      <c r="X20" s="8">
        <v>68993</v>
      </c>
      <c r="Y20" s="7">
        <f t="shared" si="2"/>
        <v>674</v>
      </c>
      <c r="Z20" s="7">
        <f t="shared" si="3"/>
        <v>431230</v>
      </c>
      <c r="AA20" s="12">
        <v>0</v>
      </c>
      <c r="AB20" s="12">
        <v>0</v>
      </c>
      <c r="AC20" s="12">
        <v>61</v>
      </c>
      <c r="AD20" s="12">
        <v>27577</v>
      </c>
      <c r="AE20" s="12">
        <v>1365</v>
      </c>
      <c r="AF20" s="12">
        <v>162547</v>
      </c>
      <c r="AG20" s="12">
        <v>24</v>
      </c>
      <c r="AH20" s="12">
        <v>35845</v>
      </c>
      <c r="AI20" s="12">
        <v>45</v>
      </c>
      <c r="AJ20" s="12">
        <v>39250</v>
      </c>
      <c r="AK20" s="12">
        <v>212</v>
      </c>
      <c r="AL20" s="12">
        <v>79560</v>
      </c>
      <c r="AM20" s="20">
        <f t="shared" si="4"/>
        <v>6178</v>
      </c>
      <c r="AN20" s="20">
        <f t="shared" si="5"/>
        <v>2065928</v>
      </c>
      <c r="AO20" s="12">
        <v>617</v>
      </c>
      <c r="AP20" s="12">
        <v>181814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21</v>
      </c>
      <c r="BD20" s="8">
        <v>53000</v>
      </c>
      <c r="BE20" s="8">
        <v>966</v>
      </c>
      <c r="BF20" s="8">
        <v>120759</v>
      </c>
      <c r="BG20" s="8">
        <v>3445</v>
      </c>
      <c r="BH20" s="8">
        <v>172253</v>
      </c>
      <c r="BI20" s="7">
        <f t="shared" si="7"/>
        <v>4432</v>
      </c>
      <c r="BJ20" s="7">
        <f t="shared" si="7"/>
        <v>346012</v>
      </c>
      <c r="BK20" s="7">
        <f t="shared" si="8"/>
        <v>10610</v>
      </c>
      <c r="BL20" s="7">
        <f t="shared" si="8"/>
        <v>2411940</v>
      </c>
    </row>
    <row r="21" spans="1:64" ht="20.25" x14ac:dyDescent="0.4">
      <c r="A21" s="14">
        <v>15</v>
      </c>
      <c r="B21" s="15" t="s">
        <v>57</v>
      </c>
      <c r="C21" s="8">
        <v>3192</v>
      </c>
      <c r="D21" s="8">
        <v>477810</v>
      </c>
      <c r="E21" s="8">
        <v>1337</v>
      </c>
      <c r="F21" s="8">
        <v>248439</v>
      </c>
      <c r="G21" s="19">
        <f t="shared" si="0"/>
        <v>4529</v>
      </c>
      <c r="H21" s="19">
        <f t="shared" si="0"/>
        <v>726249</v>
      </c>
      <c r="I21" s="8">
        <v>18</v>
      </c>
      <c r="J21" s="8">
        <v>1319</v>
      </c>
      <c r="K21" s="8">
        <v>13</v>
      </c>
      <c r="L21" s="8">
        <v>1003</v>
      </c>
      <c r="M21" s="7">
        <f t="shared" si="1"/>
        <v>4560</v>
      </c>
      <c r="N21" s="7">
        <f t="shared" si="1"/>
        <v>728571</v>
      </c>
      <c r="O21" s="8">
        <v>363</v>
      </c>
      <c r="P21" s="8">
        <v>188368</v>
      </c>
      <c r="Q21" s="8">
        <v>502</v>
      </c>
      <c r="R21" s="8">
        <v>150694</v>
      </c>
      <c r="S21" s="8">
        <v>0</v>
      </c>
      <c r="T21" s="8">
        <v>0</v>
      </c>
      <c r="U21" s="8">
        <v>49</v>
      </c>
      <c r="V21" s="8">
        <v>56510</v>
      </c>
      <c r="W21" s="8">
        <v>85</v>
      </c>
      <c r="X21" s="8">
        <v>75348</v>
      </c>
      <c r="Y21" s="7">
        <f t="shared" si="2"/>
        <v>999</v>
      </c>
      <c r="Z21" s="7">
        <f t="shared" si="3"/>
        <v>470920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111</v>
      </c>
      <c r="AL21" s="12">
        <v>41600</v>
      </c>
      <c r="AM21" s="20">
        <f t="shared" si="4"/>
        <v>5670</v>
      </c>
      <c r="AN21" s="20">
        <f t="shared" si="5"/>
        <v>1241091</v>
      </c>
      <c r="AO21" s="12">
        <v>567</v>
      </c>
      <c r="AP21" s="12">
        <v>99330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4391</v>
      </c>
      <c r="BF21" s="8">
        <v>248925</v>
      </c>
      <c r="BG21" s="8">
        <v>7527</v>
      </c>
      <c r="BH21" s="8">
        <v>676340</v>
      </c>
      <c r="BI21" s="7">
        <f t="shared" si="7"/>
        <v>11918</v>
      </c>
      <c r="BJ21" s="7">
        <f t="shared" si="7"/>
        <v>925265</v>
      </c>
      <c r="BK21" s="7">
        <f t="shared" si="8"/>
        <v>17588</v>
      </c>
      <c r="BL21" s="7">
        <f t="shared" si="8"/>
        <v>2166356</v>
      </c>
    </row>
    <row r="22" spans="1:64" ht="20.25" x14ac:dyDescent="0.4">
      <c r="A22" s="14">
        <v>16</v>
      </c>
      <c r="B22" s="15" t="s">
        <v>58</v>
      </c>
      <c r="C22" s="8">
        <v>272</v>
      </c>
      <c r="D22" s="8">
        <v>3403</v>
      </c>
      <c r="E22" s="8">
        <v>114</v>
      </c>
      <c r="F22" s="8">
        <v>1769</v>
      </c>
      <c r="G22" s="19">
        <f t="shared" si="0"/>
        <v>386</v>
      </c>
      <c r="H22" s="19">
        <f t="shared" si="0"/>
        <v>5172</v>
      </c>
      <c r="I22" s="8">
        <v>44</v>
      </c>
      <c r="J22" s="8">
        <v>284</v>
      </c>
      <c r="K22" s="8">
        <v>1</v>
      </c>
      <c r="L22" s="8">
        <v>7</v>
      </c>
      <c r="M22" s="7">
        <f t="shared" si="1"/>
        <v>431</v>
      </c>
      <c r="N22" s="7">
        <f t="shared" si="1"/>
        <v>5463</v>
      </c>
      <c r="O22" s="8">
        <v>25</v>
      </c>
      <c r="P22" s="8">
        <v>18634</v>
      </c>
      <c r="Q22" s="8">
        <v>30</v>
      </c>
      <c r="R22" s="8">
        <v>14907</v>
      </c>
      <c r="S22" s="8">
        <v>0</v>
      </c>
      <c r="T22" s="8">
        <v>0</v>
      </c>
      <c r="U22" s="8">
        <v>5</v>
      </c>
      <c r="V22" s="8">
        <v>5590</v>
      </c>
      <c r="W22" s="8">
        <v>8</v>
      </c>
      <c r="X22" s="8">
        <v>7459</v>
      </c>
      <c r="Y22" s="7">
        <f t="shared" si="2"/>
        <v>68</v>
      </c>
      <c r="Z22" s="7">
        <f t="shared" si="3"/>
        <v>46590</v>
      </c>
      <c r="AA22" s="12">
        <v>0</v>
      </c>
      <c r="AB22" s="12">
        <v>0</v>
      </c>
      <c r="AC22" s="12">
        <v>2</v>
      </c>
      <c r="AD22" s="12">
        <v>954</v>
      </c>
      <c r="AE22" s="12">
        <v>12</v>
      </c>
      <c r="AF22" s="12">
        <v>10775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513</v>
      </c>
      <c r="AN22" s="20">
        <f t="shared" si="5"/>
        <v>63782</v>
      </c>
      <c r="AO22" s="12">
        <v>51</v>
      </c>
      <c r="AP22" s="12">
        <v>3074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18</v>
      </c>
      <c r="BF22" s="8">
        <v>2240</v>
      </c>
      <c r="BG22" s="8">
        <v>50</v>
      </c>
      <c r="BH22" s="8">
        <v>7500</v>
      </c>
      <c r="BI22" s="7">
        <f t="shared" si="7"/>
        <v>68</v>
      </c>
      <c r="BJ22" s="7">
        <f t="shared" si="7"/>
        <v>9740</v>
      </c>
      <c r="BK22" s="7">
        <f t="shared" si="8"/>
        <v>581</v>
      </c>
      <c r="BL22" s="7">
        <f t="shared" si="8"/>
        <v>73522</v>
      </c>
    </row>
    <row r="23" spans="1:64" ht="20.25" x14ac:dyDescent="0.4">
      <c r="A23" s="14">
        <v>17</v>
      </c>
      <c r="B23" s="15" t="s">
        <v>59</v>
      </c>
      <c r="C23" s="8">
        <v>553</v>
      </c>
      <c r="D23" s="8">
        <v>3532</v>
      </c>
      <c r="E23" s="8">
        <v>232</v>
      </c>
      <c r="F23" s="8">
        <v>1837</v>
      </c>
      <c r="G23" s="19">
        <f t="shared" si="0"/>
        <v>785</v>
      </c>
      <c r="H23" s="19">
        <f t="shared" si="0"/>
        <v>5369</v>
      </c>
      <c r="I23" s="8">
        <v>88</v>
      </c>
      <c r="J23" s="8">
        <v>295</v>
      </c>
      <c r="K23" s="8">
        <v>2</v>
      </c>
      <c r="L23" s="8">
        <v>8</v>
      </c>
      <c r="M23" s="7">
        <f t="shared" si="1"/>
        <v>875</v>
      </c>
      <c r="N23" s="7">
        <f t="shared" si="1"/>
        <v>5672</v>
      </c>
      <c r="O23" s="8">
        <v>61</v>
      </c>
      <c r="P23" s="8">
        <v>46883</v>
      </c>
      <c r="Q23" s="8">
        <v>84</v>
      </c>
      <c r="R23" s="8">
        <v>37506</v>
      </c>
      <c r="S23" s="8">
        <v>0</v>
      </c>
      <c r="T23" s="8">
        <v>0</v>
      </c>
      <c r="U23" s="8">
        <v>10</v>
      </c>
      <c r="V23" s="8">
        <v>14064</v>
      </c>
      <c r="W23" s="8">
        <v>10</v>
      </c>
      <c r="X23" s="8">
        <v>18757</v>
      </c>
      <c r="Y23" s="7">
        <f t="shared" si="2"/>
        <v>165</v>
      </c>
      <c r="Z23" s="7">
        <f t="shared" si="3"/>
        <v>117210</v>
      </c>
      <c r="AA23" s="12">
        <v>0</v>
      </c>
      <c r="AB23" s="12">
        <v>0</v>
      </c>
      <c r="AC23" s="12">
        <v>10</v>
      </c>
      <c r="AD23" s="12">
        <v>4633</v>
      </c>
      <c r="AE23" s="12">
        <v>233</v>
      </c>
      <c r="AF23" s="12">
        <v>27745</v>
      </c>
      <c r="AG23" s="12">
        <v>0</v>
      </c>
      <c r="AH23" s="12">
        <v>0</v>
      </c>
      <c r="AI23" s="12">
        <v>0</v>
      </c>
      <c r="AJ23" s="12">
        <v>0</v>
      </c>
      <c r="AK23" s="12">
        <v>55</v>
      </c>
      <c r="AL23" s="12">
        <v>20800</v>
      </c>
      <c r="AM23" s="20">
        <f t="shared" si="4"/>
        <v>1338</v>
      </c>
      <c r="AN23" s="20">
        <f t="shared" si="5"/>
        <v>176060</v>
      </c>
      <c r="AO23" s="12">
        <v>133</v>
      </c>
      <c r="AP23" s="12">
        <v>9346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695</v>
      </c>
      <c r="BF23" s="8">
        <v>86843</v>
      </c>
      <c r="BG23" s="8">
        <v>1577</v>
      </c>
      <c r="BH23" s="8">
        <v>78867</v>
      </c>
      <c r="BI23" s="7">
        <f t="shared" si="7"/>
        <v>2272</v>
      </c>
      <c r="BJ23" s="7">
        <f t="shared" si="7"/>
        <v>165710</v>
      </c>
      <c r="BK23" s="7">
        <f t="shared" si="8"/>
        <v>3610</v>
      </c>
      <c r="BL23" s="7">
        <f t="shared" si="8"/>
        <v>341770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2680</v>
      </c>
      <c r="D25" s="8">
        <v>237993</v>
      </c>
      <c r="E25" s="8">
        <v>1122</v>
      </c>
      <c r="F25" s="8">
        <v>97736</v>
      </c>
      <c r="G25" s="19">
        <f t="shared" si="0"/>
        <v>3802</v>
      </c>
      <c r="H25" s="19">
        <f t="shared" si="0"/>
        <v>335729</v>
      </c>
      <c r="I25" s="8">
        <v>441</v>
      </c>
      <c r="J25" s="8">
        <v>15678</v>
      </c>
      <c r="K25" s="8">
        <v>504</v>
      </c>
      <c r="L25" s="8">
        <v>11210</v>
      </c>
      <c r="M25" s="7">
        <f t="shared" si="1"/>
        <v>4747</v>
      </c>
      <c r="N25" s="7">
        <f t="shared" si="1"/>
        <v>362617</v>
      </c>
      <c r="O25" s="8">
        <v>303</v>
      </c>
      <c r="P25" s="8">
        <v>63170</v>
      </c>
      <c r="Q25" s="8">
        <v>418</v>
      </c>
      <c r="R25" s="8">
        <v>50536</v>
      </c>
      <c r="S25" s="8">
        <v>0</v>
      </c>
      <c r="T25" s="8">
        <v>0</v>
      </c>
      <c r="U25" s="8">
        <v>14</v>
      </c>
      <c r="V25" s="8">
        <v>18951</v>
      </c>
      <c r="W25" s="8">
        <v>70</v>
      </c>
      <c r="X25" s="8">
        <v>25273</v>
      </c>
      <c r="Y25" s="7">
        <f t="shared" si="2"/>
        <v>805</v>
      </c>
      <c r="Z25" s="7">
        <f t="shared" si="3"/>
        <v>157930</v>
      </c>
      <c r="AA25" s="12">
        <v>0</v>
      </c>
      <c r="AB25" s="12">
        <v>0</v>
      </c>
      <c r="AC25" s="12">
        <v>38</v>
      </c>
      <c r="AD25" s="12">
        <v>17304</v>
      </c>
      <c r="AE25" s="12">
        <v>1007</v>
      </c>
      <c r="AF25" s="12">
        <v>119914</v>
      </c>
      <c r="AG25" s="12">
        <v>53</v>
      </c>
      <c r="AH25" s="12">
        <v>79292</v>
      </c>
      <c r="AI25" s="12">
        <v>45</v>
      </c>
      <c r="AJ25" s="12">
        <v>39250</v>
      </c>
      <c r="AK25" s="12">
        <v>214</v>
      </c>
      <c r="AL25" s="12">
        <v>79560</v>
      </c>
      <c r="AM25" s="20">
        <f t="shared" si="4"/>
        <v>6909</v>
      </c>
      <c r="AN25" s="20">
        <f t="shared" si="5"/>
        <v>855867</v>
      </c>
      <c r="AO25" s="12">
        <v>690</v>
      </c>
      <c r="AP25" s="12">
        <v>77326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4</v>
      </c>
      <c r="BD25" s="8">
        <v>10600</v>
      </c>
      <c r="BE25" s="8">
        <v>816</v>
      </c>
      <c r="BF25" s="8">
        <v>102047</v>
      </c>
      <c r="BG25" s="8">
        <v>2566</v>
      </c>
      <c r="BH25" s="8">
        <v>128280</v>
      </c>
      <c r="BI25" s="7">
        <f t="shared" si="7"/>
        <v>3386</v>
      </c>
      <c r="BJ25" s="7">
        <f t="shared" si="7"/>
        <v>240927</v>
      </c>
      <c r="BK25" s="7">
        <f t="shared" si="8"/>
        <v>10295</v>
      </c>
      <c r="BL25" s="7">
        <f t="shared" si="8"/>
        <v>1096794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273</v>
      </c>
      <c r="D27" s="8">
        <v>13382</v>
      </c>
      <c r="E27" s="8">
        <v>115</v>
      </c>
      <c r="F27" s="8">
        <v>6958</v>
      </c>
      <c r="G27" s="19">
        <f t="shared" si="0"/>
        <v>388</v>
      </c>
      <c r="H27" s="19">
        <f t="shared" si="0"/>
        <v>20340</v>
      </c>
      <c r="I27" s="8">
        <v>2</v>
      </c>
      <c r="J27" s="8">
        <v>37</v>
      </c>
      <c r="K27" s="8">
        <v>50</v>
      </c>
      <c r="L27" s="8">
        <v>28</v>
      </c>
      <c r="M27" s="7">
        <f t="shared" si="1"/>
        <v>440</v>
      </c>
      <c r="N27" s="7">
        <f t="shared" si="1"/>
        <v>20405</v>
      </c>
      <c r="O27" s="8">
        <v>25</v>
      </c>
      <c r="P27" s="8">
        <v>19687</v>
      </c>
      <c r="Q27" s="8">
        <v>30</v>
      </c>
      <c r="R27" s="8">
        <v>15749</v>
      </c>
      <c r="S27" s="8">
        <v>0</v>
      </c>
      <c r="T27" s="8">
        <v>0</v>
      </c>
      <c r="U27" s="8">
        <v>8</v>
      </c>
      <c r="V27" s="8">
        <v>5906</v>
      </c>
      <c r="W27" s="8">
        <v>10</v>
      </c>
      <c r="X27" s="8">
        <v>7878</v>
      </c>
      <c r="Y27" s="7">
        <f t="shared" si="2"/>
        <v>73</v>
      </c>
      <c r="Z27" s="7">
        <f t="shared" si="3"/>
        <v>49220</v>
      </c>
      <c r="AA27" s="12">
        <v>0</v>
      </c>
      <c r="AB27" s="12">
        <v>0</v>
      </c>
      <c r="AC27" s="12">
        <v>2</v>
      </c>
      <c r="AD27" s="12">
        <v>1090</v>
      </c>
      <c r="AE27" s="12">
        <v>218</v>
      </c>
      <c r="AF27" s="12">
        <v>26054</v>
      </c>
      <c r="AG27" s="12">
        <v>0</v>
      </c>
      <c r="AH27" s="12">
        <v>0</v>
      </c>
      <c r="AI27" s="12">
        <v>0</v>
      </c>
      <c r="AJ27" s="12">
        <v>0</v>
      </c>
      <c r="AK27" s="12">
        <v>28</v>
      </c>
      <c r="AL27" s="12">
        <v>10400</v>
      </c>
      <c r="AM27" s="20">
        <f t="shared" si="4"/>
        <v>761</v>
      </c>
      <c r="AN27" s="20">
        <f t="shared" si="5"/>
        <v>107169</v>
      </c>
      <c r="AO27" s="12">
        <v>76</v>
      </c>
      <c r="AP27" s="12">
        <v>7412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219</v>
      </c>
      <c r="BF27" s="8">
        <v>27317</v>
      </c>
      <c r="BG27" s="8">
        <v>560</v>
      </c>
      <c r="BH27" s="8">
        <v>25450</v>
      </c>
      <c r="BI27" s="7">
        <f t="shared" si="7"/>
        <v>779</v>
      </c>
      <c r="BJ27" s="7">
        <f t="shared" si="7"/>
        <v>52767</v>
      </c>
      <c r="BK27" s="7">
        <f t="shared" si="8"/>
        <v>1540</v>
      </c>
      <c r="BL27" s="7">
        <f t="shared" si="8"/>
        <v>159936</v>
      </c>
    </row>
    <row r="28" spans="1:64" ht="20.25" x14ac:dyDescent="0.4">
      <c r="A28" s="14">
        <v>22</v>
      </c>
      <c r="B28" s="15" t="s">
        <v>64</v>
      </c>
      <c r="C28" s="8">
        <v>5</v>
      </c>
      <c r="D28" s="8">
        <v>60</v>
      </c>
      <c r="E28" s="8">
        <v>4</v>
      </c>
      <c r="F28" s="8">
        <v>32</v>
      </c>
      <c r="G28" s="19">
        <f t="shared" si="0"/>
        <v>9</v>
      </c>
      <c r="H28" s="19">
        <f t="shared" si="0"/>
        <v>92</v>
      </c>
      <c r="I28" s="8">
        <v>1</v>
      </c>
      <c r="J28" s="8">
        <v>3</v>
      </c>
      <c r="K28" s="8">
        <v>1</v>
      </c>
      <c r="L28" s="8">
        <v>2</v>
      </c>
      <c r="M28" s="7">
        <f t="shared" si="1"/>
        <v>11</v>
      </c>
      <c r="N28" s="7">
        <f t="shared" si="1"/>
        <v>97</v>
      </c>
      <c r="O28" s="8">
        <v>18</v>
      </c>
      <c r="P28" s="8">
        <v>36340</v>
      </c>
      <c r="Q28" s="8">
        <v>21</v>
      </c>
      <c r="R28" s="8">
        <v>29072</v>
      </c>
      <c r="S28" s="8">
        <v>0</v>
      </c>
      <c r="T28" s="8">
        <v>0</v>
      </c>
      <c r="U28" s="8">
        <v>4</v>
      </c>
      <c r="V28" s="8">
        <v>10902</v>
      </c>
      <c r="W28" s="8">
        <v>4</v>
      </c>
      <c r="X28" s="8">
        <v>14536</v>
      </c>
      <c r="Y28" s="7">
        <f t="shared" si="2"/>
        <v>47</v>
      </c>
      <c r="Z28" s="7">
        <f t="shared" si="3"/>
        <v>90850</v>
      </c>
      <c r="AA28" s="12">
        <v>0</v>
      </c>
      <c r="AB28" s="12">
        <v>0</v>
      </c>
      <c r="AC28" s="12">
        <v>2</v>
      </c>
      <c r="AD28" s="12">
        <v>763</v>
      </c>
      <c r="AE28" s="12">
        <v>12</v>
      </c>
      <c r="AF28" s="12">
        <v>1050</v>
      </c>
      <c r="AG28" s="12">
        <v>0</v>
      </c>
      <c r="AH28" s="12">
        <v>0</v>
      </c>
      <c r="AI28" s="12">
        <v>0</v>
      </c>
      <c r="AJ28" s="12">
        <v>0</v>
      </c>
      <c r="AK28" s="12">
        <v>7</v>
      </c>
      <c r="AL28" s="12">
        <v>3640</v>
      </c>
      <c r="AM28" s="20">
        <f t="shared" si="4"/>
        <v>79</v>
      </c>
      <c r="AN28" s="20">
        <f t="shared" si="5"/>
        <v>96400</v>
      </c>
      <c r="AO28" s="12">
        <v>8</v>
      </c>
      <c r="AP28" s="12">
        <v>1380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6</v>
      </c>
      <c r="BF28" s="8">
        <v>784</v>
      </c>
      <c r="BG28" s="8">
        <v>4</v>
      </c>
      <c r="BH28" s="8">
        <v>201</v>
      </c>
      <c r="BI28" s="7">
        <f t="shared" si="7"/>
        <v>10</v>
      </c>
      <c r="BJ28" s="7">
        <f t="shared" si="7"/>
        <v>985</v>
      </c>
      <c r="BK28" s="7">
        <f t="shared" si="8"/>
        <v>89</v>
      </c>
      <c r="BL28" s="7">
        <f t="shared" si="8"/>
        <v>97385</v>
      </c>
    </row>
    <row r="29" spans="1:64" ht="20.25" x14ac:dyDescent="0.4">
      <c r="A29" s="14">
        <v>23</v>
      </c>
      <c r="B29" s="15" t="s">
        <v>65</v>
      </c>
      <c r="C29" s="8">
        <v>2680</v>
      </c>
      <c r="D29" s="8">
        <v>982623</v>
      </c>
      <c r="E29" s="8">
        <v>1122</v>
      </c>
      <c r="F29" s="8">
        <v>484860</v>
      </c>
      <c r="G29" s="19">
        <f t="shared" si="0"/>
        <v>3802</v>
      </c>
      <c r="H29" s="19">
        <f t="shared" si="0"/>
        <v>1467483</v>
      </c>
      <c r="I29" s="8">
        <v>441</v>
      </c>
      <c r="J29" s="8">
        <v>96521</v>
      </c>
      <c r="K29" s="8">
        <v>504</v>
      </c>
      <c r="L29" s="8">
        <v>55612</v>
      </c>
      <c r="M29" s="7">
        <f t="shared" si="1"/>
        <v>4747</v>
      </c>
      <c r="N29" s="7">
        <f t="shared" si="1"/>
        <v>1619616</v>
      </c>
      <c r="O29" s="8">
        <v>303</v>
      </c>
      <c r="P29" s="8">
        <v>123538</v>
      </c>
      <c r="Q29" s="8">
        <v>418</v>
      </c>
      <c r="R29" s="8">
        <v>98830</v>
      </c>
      <c r="S29" s="8">
        <v>0</v>
      </c>
      <c r="T29" s="8">
        <v>0</v>
      </c>
      <c r="U29" s="8">
        <v>32</v>
      </c>
      <c r="V29" s="8">
        <v>37061</v>
      </c>
      <c r="W29" s="8">
        <v>55</v>
      </c>
      <c r="X29" s="8">
        <v>49421</v>
      </c>
      <c r="Y29" s="7">
        <f t="shared" si="2"/>
        <v>808</v>
      </c>
      <c r="Z29" s="7">
        <f t="shared" si="3"/>
        <v>308850</v>
      </c>
      <c r="AA29" s="12">
        <v>0</v>
      </c>
      <c r="AB29" s="12">
        <v>0</v>
      </c>
      <c r="AC29" s="12">
        <v>6</v>
      </c>
      <c r="AD29" s="12">
        <v>2861</v>
      </c>
      <c r="AE29" s="12">
        <v>112</v>
      </c>
      <c r="AF29" s="12">
        <v>13399</v>
      </c>
      <c r="AG29" s="12">
        <v>33</v>
      </c>
      <c r="AH29" s="12">
        <v>50095</v>
      </c>
      <c r="AI29" s="12">
        <v>45</v>
      </c>
      <c r="AJ29" s="12">
        <v>39250</v>
      </c>
      <c r="AK29" s="12">
        <v>347</v>
      </c>
      <c r="AL29" s="12">
        <v>130000</v>
      </c>
      <c r="AM29" s="20">
        <f t="shared" si="4"/>
        <v>6098</v>
      </c>
      <c r="AN29" s="20">
        <f t="shared" si="5"/>
        <v>2164071</v>
      </c>
      <c r="AO29" s="12">
        <v>609</v>
      </c>
      <c r="AP29" s="12">
        <v>199887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4</v>
      </c>
      <c r="BD29" s="8">
        <v>10600</v>
      </c>
      <c r="BE29" s="8">
        <v>2464</v>
      </c>
      <c r="BF29" s="8">
        <v>308000</v>
      </c>
      <c r="BG29" s="8">
        <v>2170</v>
      </c>
      <c r="BH29" s="8">
        <v>108476</v>
      </c>
      <c r="BI29" s="7">
        <f t="shared" si="7"/>
        <v>4638</v>
      </c>
      <c r="BJ29" s="7">
        <f t="shared" si="7"/>
        <v>427076</v>
      </c>
      <c r="BK29" s="7">
        <f t="shared" si="8"/>
        <v>10736</v>
      </c>
      <c r="BL29" s="7">
        <f t="shared" si="8"/>
        <v>2591147</v>
      </c>
    </row>
    <row r="30" spans="1:64" ht="24.75" customHeight="1" x14ac:dyDescent="0.4">
      <c r="A30" s="14">
        <v>24</v>
      </c>
      <c r="B30" s="15" t="s">
        <v>66</v>
      </c>
      <c r="C30" s="8">
        <v>12</v>
      </c>
      <c r="D30" s="8">
        <v>173</v>
      </c>
      <c r="E30" s="8">
        <v>10</v>
      </c>
      <c r="F30" s="8">
        <v>89</v>
      </c>
      <c r="G30" s="19">
        <f t="shared" si="0"/>
        <v>22</v>
      </c>
      <c r="H30" s="19">
        <f t="shared" si="0"/>
        <v>262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22</v>
      </c>
      <c r="N30" s="7">
        <f t="shared" si="1"/>
        <v>262</v>
      </c>
      <c r="O30" s="8">
        <v>50</v>
      </c>
      <c r="P30" s="8">
        <v>32556</v>
      </c>
      <c r="Q30" s="8">
        <v>60</v>
      </c>
      <c r="R30" s="8">
        <v>26045</v>
      </c>
      <c r="S30" s="8">
        <v>0</v>
      </c>
      <c r="T30" s="8">
        <v>0</v>
      </c>
      <c r="U30" s="8">
        <v>0</v>
      </c>
      <c r="V30" s="8">
        <v>9767</v>
      </c>
      <c r="W30" s="8">
        <v>40</v>
      </c>
      <c r="X30" s="8">
        <v>13022</v>
      </c>
      <c r="Y30" s="7">
        <f t="shared" si="2"/>
        <v>150</v>
      </c>
      <c r="Z30" s="7">
        <f t="shared" si="3"/>
        <v>81390</v>
      </c>
      <c r="AA30" s="12">
        <v>0</v>
      </c>
      <c r="AB30" s="12">
        <v>0</v>
      </c>
      <c r="AC30" s="12">
        <v>5</v>
      </c>
      <c r="AD30" s="12">
        <v>2180</v>
      </c>
      <c r="AE30" s="12">
        <v>156</v>
      </c>
      <c r="AF30" s="12">
        <v>18677</v>
      </c>
      <c r="AG30" s="12">
        <v>34</v>
      </c>
      <c r="AH30" s="12">
        <v>51738</v>
      </c>
      <c r="AI30" s="12">
        <v>0</v>
      </c>
      <c r="AJ30" s="12">
        <v>0</v>
      </c>
      <c r="AK30" s="12">
        <v>55</v>
      </c>
      <c r="AL30" s="12">
        <v>20800</v>
      </c>
      <c r="AM30" s="20">
        <f t="shared" si="4"/>
        <v>422</v>
      </c>
      <c r="AN30" s="20">
        <f t="shared" si="5"/>
        <v>175047</v>
      </c>
      <c r="AO30" s="12">
        <v>42</v>
      </c>
      <c r="AP30" s="12">
        <v>12549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4</v>
      </c>
      <c r="BD30" s="8">
        <v>10600</v>
      </c>
      <c r="BE30" s="8">
        <v>179</v>
      </c>
      <c r="BF30" s="8">
        <v>22400</v>
      </c>
      <c r="BG30" s="8">
        <v>1042</v>
      </c>
      <c r="BH30" s="8">
        <v>52100</v>
      </c>
      <c r="BI30" s="7">
        <f t="shared" si="7"/>
        <v>1225</v>
      </c>
      <c r="BJ30" s="7">
        <f t="shared" si="7"/>
        <v>85100</v>
      </c>
      <c r="BK30" s="7">
        <f t="shared" si="8"/>
        <v>1647</v>
      </c>
      <c r="BL30" s="7">
        <f t="shared" si="8"/>
        <v>260147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38</v>
      </c>
      <c r="D32" s="8">
        <v>1300</v>
      </c>
      <c r="E32" s="8">
        <v>0</v>
      </c>
      <c r="F32" s="8">
        <v>0</v>
      </c>
      <c r="G32" s="19">
        <f t="shared" si="0"/>
        <v>38</v>
      </c>
      <c r="H32" s="19">
        <f t="shared" si="0"/>
        <v>1300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38</v>
      </c>
      <c r="N32" s="7">
        <f t="shared" si="1"/>
        <v>1300</v>
      </c>
      <c r="O32" s="8">
        <v>150</v>
      </c>
      <c r="P32" s="8">
        <v>19290</v>
      </c>
      <c r="Q32" s="8">
        <v>25</v>
      </c>
      <c r="R32" s="8">
        <v>15436</v>
      </c>
      <c r="S32" s="8">
        <v>0</v>
      </c>
      <c r="T32" s="8">
        <v>0</v>
      </c>
      <c r="U32" s="8">
        <v>0</v>
      </c>
      <c r="V32" s="8">
        <v>5788</v>
      </c>
      <c r="W32" s="8">
        <v>0</v>
      </c>
      <c r="X32" s="8">
        <v>7721</v>
      </c>
      <c r="Y32" s="7">
        <f t="shared" si="2"/>
        <v>175</v>
      </c>
      <c r="Z32" s="7">
        <f t="shared" si="3"/>
        <v>48235</v>
      </c>
      <c r="AA32" s="12">
        <v>0</v>
      </c>
      <c r="AB32" s="12">
        <v>0</v>
      </c>
      <c r="AC32" s="12">
        <v>10</v>
      </c>
      <c r="AD32" s="12">
        <v>1100</v>
      </c>
      <c r="AE32" s="12">
        <v>26</v>
      </c>
      <c r="AF32" s="12">
        <v>10000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249</v>
      </c>
      <c r="AN32" s="20">
        <f t="shared" si="5"/>
        <v>60635</v>
      </c>
      <c r="AO32" s="12">
        <v>24</v>
      </c>
      <c r="AP32" s="12">
        <v>2760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2</v>
      </c>
      <c r="BD32" s="8">
        <v>5600</v>
      </c>
      <c r="BE32" s="8">
        <v>0</v>
      </c>
      <c r="BF32" s="8">
        <v>0</v>
      </c>
      <c r="BG32" s="8">
        <v>100</v>
      </c>
      <c r="BH32" s="8">
        <v>13800</v>
      </c>
      <c r="BI32" s="7">
        <f t="shared" si="7"/>
        <v>102</v>
      </c>
      <c r="BJ32" s="7">
        <f t="shared" si="7"/>
        <v>19400</v>
      </c>
      <c r="BK32" s="7">
        <f t="shared" si="8"/>
        <v>351</v>
      </c>
      <c r="BL32" s="7">
        <f t="shared" si="8"/>
        <v>80035</v>
      </c>
    </row>
    <row r="33" spans="1:64" ht="20.25" x14ac:dyDescent="0.4">
      <c r="A33" s="14">
        <v>27</v>
      </c>
      <c r="B33" s="15" t="s">
        <v>69</v>
      </c>
      <c r="C33" s="8">
        <v>4289</v>
      </c>
      <c r="D33" s="8">
        <v>1030169</v>
      </c>
      <c r="E33" s="8">
        <v>1795</v>
      </c>
      <c r="F33" s="8">
        <v>383590</v>
      </c>
      <c r="G33" s="19">
        <f t="shared" si="0"/>
        <v>6084</v>
      </c>
      <c r="H33" s="19">
        <f t="shared" si="0"/>
        <v>1413759</v>
      </c>
      <c r="I33" s="8">
        <v>705</v>
      </c>
      <c r="J33" s="8">
        <v>77572</v>
      </c>
      <c r="K33" s="8">
        <v>806</v>
      </c>
      <c r="L33" s="8">
        <v>55465</v>
      </c>
      <c r="M33" s="7">
        <f t="shared" si="1"/>
        <v>7595</v>
      </c>
      <c r="N33" s="7">
        <f t="shared" si="1"/>
        <v>1546796</v>
      </c>
      <c r="O33" s="8">
        <v>485</v>
      </c>
      <c r="P33" s="8">
        <v>114198</v>
      </c>
      <c r="Q33" s="8">
        <v>669</v>
      </c>
      <c r="R33" s="8">
        <v>91358</v>
      </c>
      <c r="S33" s="8">
        <v>0</v>
      </c>
      <c r="T33" s="8">
        <v>0</v>
      </c>
      <c r="U33" s="8">
        <v>24</v>
      </c>
      <c r="V33" s="8">
        <v>34259</v>
      </c>
      <c r="W33" s="8">
        <v>100</v>
      </c>
      <c r="X33" s="8">
        <v>45685</v>
      </c>
      <c r="Y33" s="7">
        <f t="shared" si="2"/>
        <v>1278</v>
      </c>
      <c r="Z33" s="7">
        <f t="shared" si="3"/>
        <v>285500</v>
      </c>
      <c r="AA33" s="12">
        <v>0</v>
      </c>
      <c r="AB33" s="12">
        <v>0</v>
      </c>
      <c r="AC33" s="12">
        <v>424</v>
      </c>
      <c r="AD33" s="12">
        <v>110900</v>
      </c>
      <c r="AE33" s="12">
        <v>2061</v>
      </c>
      <c r="AF33" s="12">
        <v>245407</v>
      </c>
      <c r="AG33" s="12">
        <v>190</v>
      </c>
      <c r="AH33" s="12">
        <v>285004</v>
      </c>
      <c r="AI33" s="12">
        <v>89</v>
      </c>
      <c r="AJ33" s="12">
        <v>78499</v>
      </c>
      <c r="AK33" s="12">
        <v>424</v>
      </c>
      <c r="AL33" s="12">
        <v>559120</v>
      </c>
      <c r="AM33" s="20">
        <f t="shared" si="4"/>
        <v>12061</v>
      </c>
      <c r="AN33" s="20">
        <f t="shared" si="5"/>
        <v>3111226</v>
      </c>
      <c r="AO33" s="12">
        <v>1206</v>
      </c>
      <c r="AP33" s="12">
        <v>294602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62</v>
      </c>
      <c r="BD33" s="8">
        <v>159000</v>
      </c>
      <c r="BE33" s="8">
        <v>11223</v>
      </c>
      <c r="BF33" s="8">
        <v>402916</v>
      </c>
      <c r="BG33" s="8">
        <v>24150</v>
      </c>
      <c r="BH33" s="8">
        <v>1707500</v>
      </c>
      <c r="BI33" s="7">
        <f t="shared" si="7"/>
        <v>35435</v>
      </c>
      <c r="BJ33" s="7">
        <f t="shared" si="7"/>
        <v>2269416</v>
      </c>
      <c r="BK33" s="7">
        <f t="shared" si="8"/>
        <v>47496</v>
      </c>
      <c r="BL33" s="7">
        <f t="shared" si="8"/>
        <v>5380642</v>
      </c>
    </row>
    <row r="34" spans="1:64" ht="20.25" x14ac:dyDescent="0.4">
      <c r="A34" s="14">
        <v>28</v>
      </c>
      <c r="B34" s="15" t="s">
        <v>70</v>
      </c>
      <c r="C34" s="8">
        <v>7506</v>
      </c>
      <c r="D34" s="8">
        <v>450630</v>
      </c>
      <c r="E34" s="8">
        <v>3142</v>
      </c>
      <c r="F34" s="8">
        <v>234280</v>
      </c>
      <c r="G34" s="19">
        <f t="shared" si="0"/>
        <v>10648</v>
      </c>
      <c r="H34" s="19">
        <f t="shared" si="0"/>
        <v>684910</v>
      </c>
      <c r="I34" s="8">
        <v>1235</v>
      </c>
      <c r="J34" s="8">
        <v>37581</v>
      </c>
      <c r="K34" s="8">
        <v>1410</v>
      </c>
      <c r="L34" s="8">
        <v>26871</v>
      </c>
      <c r="M34" s="7">
        <f t="shared" si="1"/>
        <v>13293</v>
      </c>
      <c r="N34" s="7">
        <f t="shared" si="1"/>
        <v>749362</v>
      </c>
      <c r="O34" s="8">
        <v>848</v>
      </c>
      <c r="P34" s="8">
        <v>1117000</v>
      </c>
      <c r="Q34" s="8">
        <v>1171</v>
      </c>
      <c r="R34" s="8">
        <v>899806</v>
      </c>
      <c r="S34" s="8">
        <v>21</v>
      </c>
      <c r="T34" s="8">
        <v>372333</v>
      </c>
      <c r="U34" s="8">
        <v>318</v>
      </c>
      <c r="V34" s="8">
        <v>310278</v>
      </c>
      <c r="W34" s="8">
        <v>300</v>
      </c>
      <c r="X34" s="8">
        <v>403363</v>
      </c>
      <c r="Y34" s="7">
        <f t="shared" si="2"/>
        <v>2658</v>
      </c>
      <c r="Z34" s="7">
        <f t="shared" si="3"/>
        <v>3102780</v>
      </c>
      <c r="AA34" s="12">
        <v>0</v>
      </c>
      <c r="AB34" s="12">
        <v>0</v>
      </c>
      <c r="AC34" s="12">
        <v>565</v>
      </c>
      <c r="AD34" s="12">
        <v>179430</v>
      </c>
      <c r="AE34" s="12">
        <v>2869</v>
      </c>
      <c r="AF34" s="12">
        <v>341605</v>
      </c>
      <c r="AG34" s="12">
        <v>133</v>
      </c>
      <c r="AH34" s="12">
        <v>200380</v>
      </c>
      <c r="AI34" s="12">
        <v>0</v>
      </c>
      <c r="AJ34" s="12">
        <v>0</v>
      </c>
      <c r="AK34" s="12">
        <v>832</v>
      </c>
      <c r="AL34" s="12">
        <v>662000</v>
      </c>
      <c r="AM34" s="20">
        <f t="shared" si="4"/>
        <v>20350</v>
      </c>
      <c r="AN34" s="20">
        <f t="shared" si="5"/>
        <v>5235557</v>
      </c>
      <c r="AO34" s="12">
        <v>2035</v>
      </c>
      <c r="AP34" s="12">
        <v>358366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72</v>
      </c>
      <c r="BD34" s="8">
        <v>190800</v>
      </c>
      <c r="BE34" s="8">
        <v>14700</v>
      </c>
      <c r="BF34" s="8">
        <v>537454</v>
      </c>
      <c r="BG34" s="8">
        <v>29591</v>
      </c>
      <c r="BH34" s="8">
        <v>2279544</v>
      </c>
      <c r="BI34" s="7">
        <f t="shared" si="7"/>
        <v>44363</v>
      </c>
      <c r="BJ34" s="7">
        <f t="shared" si="7"/>
        <v>3007798</v>
      </c>
      <c r="BK34" s="7">
        <f t="shared" si="8"/>
        <v>64713</v>
      </c>
      <c r="BL34" s="7">
        <f t="shared" si="8"/>
        <v>8243355</v>
      </c>
    </row>
    <row r="35" spans="1:64" ht="20.25" x14ac:dyDescent="0.4">
      <c r="A35" s="14">
        <v>29</v>
      </c>
      <c r="B35" s="15" t="s">
        <v>71</v>
      </c>
      <c r="C35" s="8">
        <v>4289</v>
      </c>
      <c r="D35" s="8">
        <v>2546133</v>
      </c>
      <c r="E35" s="8">
        <v>1795</v>
      </c>
      <c r="F35" s="8">
        <v>759742</v>
      </c>
      <c r="G35" s="19">
        <f t="shared" si="0"/>
        <v>6084</v>
      </c>
      <c r="H35" s="19">
        <f t="shared" si="0"/>
        <v>3305875</v>
      </c>
      <c r="I35" s="8">
        <v>705</v>
      </c>
      <c r="J35" s="8">
        <v>655657</v>
      </c>
      <c r="K35" s="8">
        <v>806</v>
      </c>
      <c r="L35" s="8">
        <v>139897</v>
      </c>
      <c r="M35" s="7">
        <f t="shared" si="1"/>
        <v>7595</v>
      </c>
      <c r="N35" s="7">
        <f t="shared" si="1"/>
        <v>4101429</v>
      </c>
      <c r="O35" s="8">
        <v>485</v>
      </c>
      <c r="P35" s="8">
        <v>410583</v>
      </c>
      <c r="Q35" s="8">
        <v>669</v>
      </c>
      <c r="R35" s="8">
        <v>330747</v>
      </c>
      <c r="S35" s="8">
        <v>5</v>
      </c>
      <c r="T35" s="8">
        <v>136861</v>
      </c>
      <c r="U35" s="8">
        <v>20</v>
      </c>
      <c r="V35" s="8">
        <v>114051</v>
      </c>
      <c r="W35" s="8">
        <v>40</v>
      </c>
      <c r="X35" s="8">
        <v>148268</v>
      </c>
      <c r="Y35" s="7">
        <f t="shared" si="2"/>
        <v>1219</v>
      </c>
      <c r="Z35" s="7">
        <f t="shared" si="3"/>
        <v>1140510</v>
      </c>
      <c r="AA35" s="12">
        <v>0</v>
      </c>
      <c r="AB35" s="12">
        <v>0</v>
      </c>
      <c r="AC35" s="12">
        <v>12</v>
      </c>
      <c r="AD35" s="12">
        <v>5450</v>
      </c>
      <c r="AE35" s="12">
        <v>106</v>
      </c>
      <c r="AF35" s="12">
        <v>12655</v>
      </c>
      <c r="AG35" s="12">
        <v>95</v>
      </c>
      <c r="AH35" s="12">
        <v>142502</v>
      </c>
      <c r="AI35" s="12">
        <v>112</v>
      </c>
      <c r="AJ35" s="12">
        <v>23520</v>
      </c>
      <c r="AK35" s="12">
        <v>212</v>
      </c>
      <c r="AL35" s="12">
        <v>79560</v>
      </c>
      <c r="AM35" s="20">
        <f t="shared" si="4"/>
        <v>9351</v>
      </c>
      <c r="AN35" s="20">
        <f t="shared" si="5"/>
        <v>5505626</v>
      </c>
      <c r="AO35" s="12">
        <v>935</v>
      </c>
      <c r="AP35" s="12">
        <v>484485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31</v>
      </c>
      <c r="BD35" s="8">
        <v>79500</v>
      </c>
      <c r="BE35" s="8">
        <v>2912</v>
      </c>
      <c r="BF35" s="8">
        <v>364000</v>
      </c>
      <c r="BG35" s="8">
        <v>7090</v>
      </c>
      <c r="BH35" s="8">
        <v>354498</v>
      </c>
      <c r="BI35" s="7">
        <f t="shared" si="7"/>
        <v>10033</v>
      </c>
      <c r="BJ35" s="7">
        <f t="shared" si="7"/>
        <v>797998</v>
      </c>
      <c r="BK35" s="7">
        <f t="shared" si="8"/>
        <v>19384</v>
      </c>
      <c r="BL35" s="7">
        <f t="shared" si="8"/>
        <v>6303624</v>
      </c>
    </row>
    <row r="36" spans="1:64" ht="20.25" x14ac:dyDescent="0.4">
      <c r="A36" s="14">
        <v>30</v>
      </c>
      <c r="B36" s="15" t="s">
        <v>72</v>
      </c>
      <c r="C36" s="8">
        <v>276</v>
      </c>
      <c r="D36" s="8">
        <v>42891</v>
      </c>
      <c r="E36" s="8">
        <v>116</v>
      </c>
      <c r="F36" s="8">
        <v>22300</v>
      </c>
      <c r="G36" s="19">
        <f t="shared" si="0"/>
        <v>392</v>
      </c>
      <c r="H36" s="19">
        <f t="shared" si="0"/>
        <v>65191</v>
      </c>
      <c r="I36" s="8">
        <v>44</v>
      </c>
      <c r="J36" s="8">
        <v>4378</v>
      </c>
      <c r="K36" s="8">
        <v>1</v>
      </c>
      <c r="L36" s="8">
        <v>94</v>
      </c>
      <c r="M36" s="7">
        <f t="shared" si="1"/>
        <v>437</v>
      </c>
      <c r="N36" s="7">
        <f t="shared" si="1"/>
        <v>69663</v>
      </c>
      <c r="O36" s="8">
        <v>25</v>
      </c>
      <c r="P36" s="8">
        <v>18760</v>
      </c>
      <c r="Q36" s="8">
        <v>30</v>
      </c>
      <c r="R36" s="8">
        <v>15008</v>
      </c>
      <c r="S36" s="8">
        <v>0</v>
      </c>
      <c r="T36" s="8">
        <v>0</v>
      </c>
      <c r="U36" s="8">
        <v>8</v>
      </c>
      <c r="V36" s="8">
        <v>5628</v>
      </c>
      <c r="W36" s="8">
        <v>5</v>
      </c>
      <c r="X36" s="8">
        <v>7505</v>
      </c>
      <c r="Y36" s="7">
        <f t="shared" si="2"/>
        <v>68</v>
      </c>
      <c r="Z36" s="7">
        <f t="shared" si="3"/>
        <v>46901</v>
      </c>
      <c r="AA36" s="12">
        <v>0</v>
      </c>
      <c r="AB36" s="12">
        <v>0</v>
      </c>
      <c r="AC36" s="12">
        <v>0</v>
      </c>
      <c r="AD36" s="12">
        <v>0</v>
      </c>
      <c r="AE36" s="12">
        <v>12</v>
      </c>
      <c r="AF36" s="12">
        <v>11750</v>
      </c>
      <c r="AG36" s="12">
        <v>6</v>
      </c>
      <c r="AH36" s="12">
        <v>9675</v>
      </c>
      <c r="AI36" s="12">
        <v>0</v>
      </c>
      <c r="AJ36" s="12">
        <v>0</v>
      </c>
      <c r="AK36" s="12">
        <v>28</v>
      </c>
      <c r="AL36" s="12">
        <v>10400</v>
      </c>
      <c r="AM36" s="20">
        <f t="shared" si="4"/>
        <v>551</v>
      </c>
      <c r="AN36" s="20">
        <f t="shared" si="5"/>
        <v>148389</v>
      </c>
      <c r="AO36" s="12">
        <v>55</v>
      </c>
      <c r="AP36" s="12">
        <v>11535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2</v>
      </c>
      <c r="BD36" s="8">
        <v>5300</v>
      </c>
      <c r="BE36" s="8">
        <v>533</v>
      </c>
      <c r="BF36" s="8">
        <v>66584</v>
      </c>
      <c r="BG36" s="8">
        <v>75</v>
      </c>
      <c r="BH36" s="8">
        <v>12500</v>
      </c>
      <c r="BI36" s="7">
        <f t="shared" si="7"/>
        <v>610</v>
      </c>
      <c r="BJ36" s="7">
        <f t="shared" si="7"/>
        <v>84384</v>
      </c>
      <c r="BK36" s="7">
        <f t="shared" si="8"/>
        <v>1161</v>
      </c>
      <c r="BL36" s="7">
        <f t="shared" si="8"/>
        <v>232773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100</v>
      </c>
      <c r="P37" s="8">
        <v>17215</v>
      </c>
      <c r="Q37" s="8">
        <v>0</v>
      </c>
      <c r="R37" s="8">
        <v>13772</v>
      </c>
      <c r="S37" s="8">
        <v>0</v>
      </c>
      <c r="T37" s="8">
        <v>0</v>
      </c>
      <c r="U37" s="8">
        <v>0</v>
      </c>
      <c r="V37" s="8">
        <v>5164</v>
      </c>
      <c r="W37" s="8">
        <v>0</v>
      </c>
      <c r="X37" s="8">
        <v>6889</v>
      </c>
      <c r="Y37" s="7">
        <f t="shared" si="2"/>
        <v>100</v>
      </c>
      <c r="Z37" s="7">
        <f t="shared" si="3"/>
        <v>43040</v>
      </c>
      <c r="AA37" s="12">
        <v>0</v>
      </c>
      <c r="AB37" s="12">
        <v>0</v>
      </c>
      <c r="AC37" s="12">
        <v>0</v>
      </c>
      <c r="AD37" s="12">
        <v>0</v>
      </c>
      <c r="AE37" s="12">
        <v>157</v>
      </c>
      <c r="AF37" s="12">
        <v>80000</v>
      </c>
      <c r="AG37" s="12">
        <v>0</v>
      </c>
      <c r="AH37" s="12">
        <v>0</v>
      </c>
      <c r="AI37" s="12">
        <v>0</v>
      </c>
      <c r="AJ37" s="12">
        <v>0</v>
      </c>
      <c r="AK37" s="12">
        <v>100</v>
      </c>
      <c r="AL37" s="12">
        <v>15000</v>
      </c>
      <c r="AM37" s="20">
        <f t="shared" si="4"/>
        <v>357</v>
      </c>
      <c r="AN37" s="20">
        <f t="shared" si="5"/>
        <v>138040</v>
      </c>
      <c r="AO37" s="12">
        <v>35</v>
      </c>
      <c r="AP37" s="12">
        <v>10500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357</v>
      </c>
      <c r="BL37" s="7">
        <f t="shared" si="8"/>
        <v>138040</v>
      </c>
    </row>
    <row r="38" spans="1:64" ht="20.25" x14ac:dyDescent="0.4">
      <c r="A38" s="14">
        <v>32</v>
      </c>
      <c r="B38" s="15" t="s">
        <v>74</v>
      </c>
      <c r="C38" s="8">
        <v>64</v>
      </c>
      <c r="D38" s="8">
        <v>2600</v>
      </c>
      <c r="E38" s="8">
        <v>0</v>
      </c>
      <c r="F38" s="8">
        <v>0</v>
      </c>
      <c r="G38" s="19">
        <f t="shared" si="0"/>
        <v>64</v>
      </c>
      <c r="H38" s="19">
        <f t="shared" si="0"/>
        <v>2600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64</v>
      </c>
      <c r="N38" s="7">
        <f t="shared" si="1"/>
        <v>2600</v>
      </c>
      <c r="O38" s="8">
        <v>300</v>
      </c>
      <c r="P38" s="8">
        <v>43118</v>
      </c>
      <c r="Q38" s="8">
        <v>25</v>
      </c>
      <c r="R38" s="8">
        <v>34494</v>
      </c>
      <c r="S38" s="8">
        <v>0</v>
      </c>
      <c r="T38" s="8">
        <v>0</v>
      </c>
      <c r="U38" s="8">
        <v>0</v>
      </c>
      <c r="V38" s="8">
        <v>12935</v>
      </c>
      <c r="W38" s="8">
        <v>0</v>
      </c>
      <c r="X38" s="8">
        <v>17253</v>
      </c>
      <c r="Y38" s="7">
        <f t="shared" si="2"/>
        <v>325</v>
      </c>
      <c r="Z38" s="7">
        <f t="shared" si="3"/>
        <v>107800</v>
      </c>
      <c r="AA38" s="12">
        <v>0</v>
      </c>
      <c r="AB38" s="12">
        <v>0</v>
      </c>
      <c r="AC38" s="12">
        <v>10</v>
      </c>
      <c r="AD38" s="12">
        <v>1100</v>
      </c>
      <c r="AE38" s="12">
        <v>26</v>
      </c>
      <c r="AF38" s="12">
        <v>10000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425</v>
      </c>
      <c r="AN38" s="20">
        <f t="shared" si="5"/>
        <v>121500</v>
      </c>
      <c r="AO38" s="12">
        <v>42</v>
      </c>
      <c r="AP38" s="12">
        <v>3890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2</v>
      </c>
      <c r="BD38" s="8">
        <v>5600</v>
      </c>
      <c r="BE38" s="8">
        <v>0</v>
      </c>
      <c r="BF38" s="8">
        <v>0</v>
      </c>
      <c r="BG38" s="8">
        <v>100</v>
      </c>
      <c r="BH38" s="8">
        <v>13800</v>
      </c>
      <c r="BI38" s="7">
        <f t="shared" si="7"/>
        <v>102</v>
      </c>
      <c r="BJ38" s="7">
        <f t="shared" si="7"/>
        <v>19400</v>
      </c>
      <c r="BK38" s="7">
        <f t="shared" si="8"/>
        <v>527</v>
      </c>
      <c r="BL38" s="7">
        <f t="shared" si="8"/>
        <v>140900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150</v>
      </c>
      <c r="P39" s="8">
        <v>19295</v>
      </c>
      <c r="Q39" s="8">
        <v>25</v>
      </c>
      <c r="R39" s="8">
        <v>15436</v>
      </c>
      <c r="S39" s="8">
        <v>0</v>
      </c>
      <c r="T39" s="8">
        <v>0</v>
      </c>
      <c r="U39" s="8">
        <v>0</v>
      </c>
      <c r="V39" s="8">
        <v>5788</v>
      </c>
      <c r="W39" s="8">
        <v>0</v>
      </c>
      <c r="X39" s="8">
        <v>7721</v>
      </c>
      <c r="Y39" s="7">
        <f t="shared" si="2"/>
        <v>175</v>
      </c>
      <c r="Z39" s="7">
        <f t="shared" si="3"/>
        <v>48240</v>
      </c>
      <c r="AA39" s="12">
        <v>0</v>
      </c>
      <c r="AB39" s="12">
        <v>0</v>
      </c>
      <c r="AC39" s="12">
        <v>10</v>
      </c>
      <c r="AD39" s="12">
        <v>2000</v>
      </c>
      <c r="AE39" s="12">
        <v>26</v>
      </c>
      <c r="AF39" s="12">
        <v>10000</v>
      </c>
      <c r="AG39" s="12">
        <v>0</v>
      </c>
      <c r="AH39" s="12">
        <v>0</v>
      </c>
      <c r="AI39" s="12">
        <v>0</v>
      </c>
      <c r="AJ39" s="12">
        <v>0</v>
      </c>
      <c r="AK39" s="12">
        <v>100</v>
      </c>
      <c r="AL39" s="12">
        <v>5000</v>
      </c>
      <c r="AM39" s="20">
        <f t="shared" si="4"/>
        <v>311</v>
      </c>
      <c r="AN39" s="20">
        <f t="shared" si="5"/>
        <v>65240</v>
      </c>
      <c r="AO39" s="12">
        <v>31</v>
      </c>
      <c r="AP39" s="12">
        <v>3230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311</v>
      </c>
      <c r="BL39" s="7">
        <f t="shared" si="8"/>
        <v>65240</v>
      </c>
    </row>
    <row r="40" spans="1:64" ht="20.25" x14ac:dyDescent="0.4">
      <c r="A40" s="14">
        <v>34</v>
      </c>
      <c r="B40" s="15" t="s">
        <v>76</v>
      </c>
      <c r="C40" s="8">
        <v>0</v>
      </c>
      <c r="D40" s="8">
        <v>0</v>
      </c>
      <c r="E40" s="8">
        <v>0</v>
      </c>
      <c r="F40" s="8">
        <v>0</v>
      </c>
      <c r="G40" s="19">
        <f t="shared" si="0"/>
        <v>0</v>
      </c>
      <c r="H40" s="19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0</v>
      </c>
      <c r="N40" s="7">
        <f t="shared" si="1"/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0</v>
      </c>
      <c r="Z40" s="7">
        <f t="shared" si="3"/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20">
        <f t="shared" si="4"/>
        <v>0</v>
      </c>
      <c r="AN40" s="20">
        <f t="shared" si="5"/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7">
        <f t="shared" si="7"/>
        <v>0</v>
      </c>
      <c r="BJ40" s="7">
        <f t="shared" si="7"/>
        <v>0</v>
      </c>
      <c r="BK40" s="7">
        <f t="shared" si="8"/>
        <v>0</v>
      </c>
      <c r="BL40" s="7">
        <f t="shared" si="8"/>
        <v>0</v>
      </c>
    </row>
    <row r="41" spans="1:64" ht="20.25" x14ac:dyDescent="0.4">
      <c r="A41" s="14">
        <v>35</v>
      </c>
      <c r="B41" s="15" t="s">
        <v>77</v>
      </c>
      <c r="C41" s="10">
        <v>46132</v>
      </c>
      <c r="D41" s="10">
        <v>7847324</v>
      </c>
      <c r="E41" s="10">
        <v>19103</v>
      </c>
      <c r="F41" s="10">
        <v>3716903</v>
      </c>
      <c r="G41" s="19">
        <f t="shared" si="0"/>
        <v>65235</v>
      </c>
      <c r="H41" s="19">
        <f t="shared" si="0"/>
        <v>11564227</v>
      </c>
      <c r="I41" s="10">
        <v>7455</v>
      </c>
      <c r="J41" s="10">
        <v>1040607</v>
      </c>
      <c r="K41" s="10">
        <v>9007</v>
      </c>
      <c r="L41" s="10">
        <v>424802</v>
      </c>
      <c r="M41" s="7">
        <f t="shared" si="1"/>
        <v>81697</v>
      </c>
      <c r="N41" s="7">
        <f t="shared" si="1"/>
        <v>13029636</v>
      </c>
      <c r="O41" s="10">
        <v>2500</v>
      </c>
      <c r="P41" s="10">
        <v>694332</v>
      </c>
      <c r="Q41" s="10">
        <v>7070</v>
      </c>
      <c r="R41" s="10">
        <v>557178</v>
      </c>
      <c r="S41" s="10">
        <v>29</v>
      </c>
      <c r="T41" s="10">
        <v>220730</v>
      </c>
      <c r="U41" s="10">
        <v>500</v>
      </c>
      <c r="V41" s="10">
        <v>324661</v>
      </c>
      <c r="W41" s="10">
        <v>850</v>
      </c>
      <c r="X41" s="10">
        <v>462888</v>
      </c>
      <c r="Y41" s="7">
        <f t="shared" si="2"/>
        <v>10949</v>
      </c>
      <c r="Z41" s="7">
        <f t="shared" si="3"/>
        <v>2259789</v>
      </c>
      <c r="AA41" s="12">
        <v>0</v>
      </c>
      <c r="AB41" s="12">
        <v>0</v>
      </c>
      <c r="AC41" s="12">
        <v>436</v>
      </c>
      <c r="AD41" s="12">
        <v>195763</v>
      </c>
      <c r="AE41" s="12">
        <v>3950</v>
      </c>
      <c r="AF41" s="12">
        <v>472608</v>
      </c>
      <c r="AG41" s="12">
        <v>377</v>
      </c>
      <c r="AH41" s="12">
        <v>564502</v>
      </c>
      <c r="AI41" s="12">
        <v>318</v>
      </c>
      <c r="AJ41" s="12">
        <v>35394</v>
      </c>
      <c r="AK41" s="12">
        <v>765</v>
      </c>
      <c r="AL41" s="12">
        <v>287040</v>
      </c>
      <c r="AM41" s="20">
        <f t="shared" si="4"/>
        <v>98492</v>
      </c>
      <c r="AN41" s="20">
        <f t="shared" si="5"/>
        <v>16844732</v>
      </c>
      <c r="AO41" s="12">
        <v>9850</v>
      </c>
      <c r="AP41" s="12">
        <v>1684473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5622</v>
      </c>
      <c r="BF41" s="10">
        <v>502978</v>
      </c>
      <c r="BG41" s="10">
        <v>19384</v>
      </c>
      <c r="BH41" s="10">
        <v>1169270</v>
      </c>
      <c r="BI41" s="7">
        <f t="shared" si="7"/>
        <v>25006</v>
      </c>
      <c r="BJ41" s="7">
        <f t="shared" si="7"/>
        <v>1672248</v>
      </c>
      <c r="BK41" s="7">
        <f t="shared" si="8"/>
        <v>123498</v>
      </c>
      <c r="BL41" s="7">
        <f t="shared" si="8"/>
        <v>18516980</v>
      </c>
    </row>
    <row r="42" spans="1:64" ht="20.25" x14ac:dyDescent="0.4">
      <c r="A42" s="14">
        <v>36</v>
      </c>
      <c r="B42" s="15" t="s">
        <v>78</v>
      </c>
      <c r="C42" s="8">
        <v>1340</v>
      </c>
      <c r="D42" s="8">
        <v>192899</v>
      </c>
      <c r="E42" s="8">
        <v>561</v>
      </c>
      <c r="F42" s="8">
        <v>100286</v>
      </c>
      <c r="G42" s="19">
        <f t="shared" si="0"/>
        <v>1901</v>
      </c>
      <c r="H42" s="19">
        <f t="shared" si="0"/>
        <v>293185</v>
      </c>
      <c r="I42" s="8">
        <v>220</v>
      </c>
      <c r="J42" s="8">
        <v>19964</v>
      </c>
      <c r="K42" s="8">
        <v>252</v>
      </c>
      <c r="L42" s="8">
        <v>11503</v>
      </c>
      <c r="M42" s="7">
        <f t="shared" si="1"/>
        <v>2373</v>
      </c>
      <c r="N42" s="7">
        <f t="shared" si="1"/>
        <v>324652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2373</v>
      </c>
      <c r="AN42" s="20">
        <f t="shared" si="5"/>
        <v>324652</v>
      </c>
      <c r="AO42" s="12">
        <v>237</v>
      </c>
      <c r="AP42" s="12">
        <v>32465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2373</v>
      </c>
      <c r="BL42" s="7">
        <f t="shared" si="8"/>
        <v>324652</v>
      </c>
    </row>
    <row r="43" spans="1:64" ht="20.25" x14ac:dyDescent="0.4">
      <c r="A43" s="14">
        <v>37</v>
      </c>
      <c r="B43" s="15" t="s">
        <v>79</v>
      </c>
      <c r="C43" s="8">
        <v>288300</v>
      </c>
      <c r="D43" s="8">
        <v>12405838</v>
      </c>
      <c r="E43" s="8">
        <v>112016</v>
      </c>
      <c r="F43" s="8">
        <v>6286255</v>
      </c>
      <c r="G43" s="19">
        <f t="shared" si="0"/>
        <v>400316</v>
      </c>
      <c r="H43" s="19">
        <f t="shared" si="0"/>
        <v>18692093</v>
      </c>
      <c r="I43" s="8">
        <v>21529</v>
      </c>
      <c r="J43" s="8">
        <v>1059353</v>
      </c>
      <c r="K43" s="8">
        <v>17929</v>
      </c>
      <c r="L43" s="8">
        <v>728717</v>
      </c>
      <c r="M43" s="7">
        <f t="shared" si="1"/>
        <v>439774</v>
      </c>
      <c r="N43" s="7">
        <f t="shared" si="1"/>
        <v>20480163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12</v>
      </c>
      <c r="AD43" s="12">
        <v>5450</v>
      </c>
      <c r="AE43" s="12">
        <v>1720</v>
      </c>
      <c r="AF43" s="12">
        <v>205044</v>
      </c>
      <c r="AG43" s="12">
        <v>55</v>
      </c>
      <c r="AH43" s="12">
        <v>83248</v>
      </c>
      <c r="AI43" s="12">
        <v>47</v>
      </c>
      <c r="AJ43" s="12">
        <v>23702</v>
      </c>
      <c r="AK43" s="12">
        <v>220</v>
      </c>
      <c r="AL43" s="12">
        <v>83054</v>
      </c>
      <c r="AM43" s="20">
        <f t="shared" si="4"/>
        <v>441828</v>
      </c>
      <c r="AN43" s="20">
        <f t="shared" si="5"/>
        <v>20880661</v>
      </c>
      <c r="AO43" s="12">
        <v>44200</v>
      </c>
      <c r="AP43" s="12">
        <v>2088066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441828</v>
      </c>
      <c r="BL43" s="7">
        <f t="shared" si="8"/>
        <v>20880661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30</v>
      </c>
      <c r="P45" s="8">
        <v>54307</v>
      </c>
      <c r="Q45" s="8">
        <v>41</v>
      </c>
      <c r="R45" s="8">
        <v>61012</v>
      </c>
      <c r="S45" s="8">
        <v>2</v>
      </c>
      <c r="T45" s="8">
        <v>17264</v>
      </c>
      <c r="U45" s="8">
        <v>26</v>
      </c>
      <c r="V45" s="8">
        <v>16929</v>
      </c>
      <c r="W45" s="8">
        <v>50</v>
      </c>
      <c r="X45" s="8">
        <v>27154</v>
      </c>
      <c r="Y45" s="7">
        <f t="shared" si="2"/>
        <v>149</v>
      </c>
      <c r="Z45" s="7">
        <f t="shared" si="3"/>
        <v>176666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149</v>
      </c>
      <c r="AN45" s="20">
        <f t="shared" si="5"/>
        <v>176666</v>
      </c>
      <c r="AO45" s="12">
        <v>15</v>
      </c>
      <c r="AP45" s="12">
        <v>17666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149</v>
      </c>
      <c r="BL45" s="7">
        <f t="shared" si="8"/>
        <v>176666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50</v>
      </c>
      <c r="P46" s="8">
        <v>5000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50</v>
      </c>
      <c r="X46" s="8">
        <v>5000</v>
      </c>
      <c r="Y46" s="7">
        <f t="shared" si="2"/>
        <v>100</v>
      </c>
      <c r="Z46" s="7">
        <f t="shared" si="3"/>
        <v>10000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100</v>
      </c>
      <c r="AN46" s="20">
        <f t="shared" si="5"/>
        <v>10000</v>
      </c>
      <c r="AO46" s="12">
        <v>10</v>
      </c>
      <c r="AP46" s="12">
        <v>1000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100</v>
      </c>
      <c r="BL46" s="7">
        <f t="shared" si="8"/>
        <v>10000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250</v>
      </c>
      <c r="P47" s="11">
        <v>25000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250</v>
      </c>
      <c r="X47" s="11">
        <v>50000</v>
      </c>
      <c r="Y47" s="7">
        <f t="shared" si="2"/>
        <v>500</v>
      </c>
      <c r="Z47" s="7">
        <f t="shared" si="3"/>
        <v>75000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500</v>
      </c>
      <c r="AN47" s="20">
        <f t="shared" si="5"/>
        <v>75000</v>
      </c>
      <c r="AO47" s="12">
        <v>50</v>
      </c>
      <c r="AP47" s="12">
        <v>7500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500</v>
      </c>
      <c r="BL47" s="7">
        <f t="shared" si="8"/>
        <v>75000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ref="G48:G51" si="9">SUM(C48,E48)</f>
        <v>0</v>
      </c>
      <c r="H48" s="19">
        <f t="shared" ref="H48:H51" si="10">SUM(D48,F48)</f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ref="M48:M51" si="11">SUM(G48,I48,K48)</f>
        <v>0</v>
      </c>
      <c r="N48" s="7">
        <f t="shared" ref="N48:N51" si="12">SUM(H48,J48,L48)</f>
        <v>0</v>
      </c>
      <c r="O48" s="8">
        <v>50</v>
      </c>
      <c r="P48" s="8">
        <v>5000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50</v>
      </c>
      <c r="X48" s="8">
        <v>5000</v>
      </c>
      <c r="Y48" s="7">
        <f t="shared" ref="Y48:Y51" si="13">SUM(O48+Q48+S48+U48+W48)</f>
        <v>100</v>
      </c>
      <c r="Z48" s="7">
        <f t="shared" ref="Z48:Z51" si="14">SUM(P48+R48+T48+V48+X48)</f>
        <v>10000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51" si="15">SUM(M48,Y48,AA48,AC48,AE48,AG48,AI48,AK48)</f>
        <v>100</v>
      </c>
      <c r="AN48" s="20">
        <f t="shared" ref="AN48:AN51" si="16">SUM(N48+Z48+AB48+AD48+AF48+AH48+AJ48+AL48)</f>
        <v>10000</v>
      </c>
      <c r="AO48" s="12">
        <v>10</v>
      </c>
      <c r="AP48" s="12">
        <v>1000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51" si="17">SUM(AS48+AU48+AW48)</f>
        <v>0</v>
      </c>
      <c r="AZ48" s="7">
        <f t="shared" ref="AZ48:AZ51" si="18">SUM(AT48+AV48+AX48)</f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ref="BI48:BI51" si="19">SUM(AQ48,AY48,BA48,BC48,BE48,BG48)</f>
        <v>0</v>
      </c>
      <c r="BJ48" s="7">
        <f t="shared" ref="BJ48:BJ51" si="20">SUM(AR48,AZ48,BB48,BD48,BF48,BH48)</f>
        <v>0</v>
      </c>
      <c r="BK48" s="7">
        <f t="shared" ref="BK48:BK51" si="21">SUM(AM48,BI48)</f>
        <v>100</v>
      </c>
      <c r="BL48" s="7">
        <f t="shared" ref="BL48:BL51" si="22">SUM(AN48,BJ48)</f>
        <v>10000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300</v>
      </c>
      <c r="P49" s="8">
        <v>30000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130</v>
      </c>
      <c r="X49" s="8">
        <v>55000</v>
      </c>
      <c r="Y49" s="7">
        <f t="shared" si="13"/>
        <v>430</v>
      </c>
      <c r="Z49" s="7">
        <f t="shared" si="14"/>
        <v>85000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430</v>
      </c>
      <c r="AN49" s="20">
        <f t="shared" si="16"/>
        <v>85000</v>
      </c>
      <c r="AO49" s="12">
        <v>40</v>
      </c>
      <c r="AP49" s="12">
        <v>8500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430</v>
      </c>
      <c r="BL49" s="7">
        <f t="shared" si="22"/>
        <v>85000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2.5" x14ac:dyDescent="0.45">
      <c r="A52" s="13"/>
      <c r="B52" s="30" t="s">
        <v>88</v>
      </c>
      <c r="C52" s="13">
        <f>SUM(C7:C51)</f>
        <v>443180</v>
      </c>
      <c r="D52" s="13">
        <f>SUM(D7:D51)</f>
        <v>58770968</v>
      </c>
      <c r="E52" s="13">
        <f>SUM(E7:E51)</f>
        <v>175148</v>
      </c>
      <c r="F52" s="13">
        <f>SUM(F7:F51)</f>
        <v>27664231</v>
      </c>
      <c r="G52" s="19">
        <f t="shared" si="0"/>
        <v>618328</v>
      </c>
      <c r="H52" s="19">
        <f t="shared" si="0"/>
        <v>86435199</v>
      </c>
      <c r="I52" s="13">
        <f>SUM(I7:I51)</f>
        <v>44845</v>
      </c>
      <c r="J52" s="13">
        <f>SUM(J7:J51)</f>
        <v>5423996</v>
      </c>
      <c r="K52" s="13">
        <f>SUM(K7:K51)</f>
        <v>45068</v>
      </c>
      <c r="L52" s="13">
        <f>SUM(L7:L51)</f>
        <v>3800162</v>
      </c>
      <c r="M52" s="7">
        <f t="shared" si="1"/>
        <v>708241</v>
      </c>
      <c r="N52" s="7">
        <f t="shared" si="1"/>
        <v>95659357</v>
      </c>
      <c r="O52" s="13">
        <f t="shared" ref="O52:X52" si="23">SUM(O7:O51)</f>
        <v>17675</v>
      </c>
      <c r="P52" s="13">
        <f t="shared" si="23"/>
        <v>11620787</v>
      </c>
      <c r="Q52" s="13">
        <f t="shared" si="23"/>
        <v>23074</v>
      </c>
      <c r="R52" s="13">
        <f t="shared" si="23"/>
        <v>9316337</v>
      </c>
      <c r="S52" s="13">
        <f t="shared" si="23"/>
        <v>242</v>
      </c>
      <c r="T52" s="13">
        <f t="shared" si="23"/>
        <v>3383938</v>
      </c>
      <c r="U52" s="13">
        <f t="shared" si="23"/>
        <v>2390</v>
      </c>
      <c r="V52" s="13">
        <f t="shared" si="23"/>
        <v>3373998</v>
      </c>
      <c r="W52" s="13">
        <f t="shared" si="23"/>
        <v>4498</v>
      </c>
      <c r="X52" s="13">
        <f t="shared" si="23"/>
        <v>4560920</v>
      </c>
      <c r="Y52" s="7">
        <f t="shared" si="2"/>
        <v>47879</v>
      </c>
      <c r="Z52" s="7">
        <f t="shared" si="3"/>
        <v>32255980</v>
      </c>
      <c r="AA52" s="13">
        <f t="shared" ref="AA52:AL52" si="24">SUM(AA7:AA51)</f>
        <v>0</v>
      </c>
      <c r="AB52" s="13">
        <f t="shared" si="24"/>
        <v>0</v>
      </c>
      <c r="AC52" s="13">
        <f t="shared" si="24"/>
        <v>10422</v>
      </c>
      <c r="AD52" s="13">
        <f t="shared" si="24"/>
        <v>4762340</v>
      </c>
      <c r="AE52" s="13">
        <f t="shared" si="24"/>
        <v>62126</v>
      </c>
      <c r="AF52" s="13">
        <f t="shared" si="24"/>
        <v>7510610</v>
      </c>
      <c r="AG52" s="13">
        <f t="shared" si="24"/>
        <v>2165</v>
      </c>
      <c r="AH52" s="13">
        <f t="shared" si="24"/>
        <v>3246504</v>
      </c>
      <c r="AI52" s="13">
        <f t="shared" si="24"/>
        <v>2004</v>
      </c>
      <c r="AJ52" s="13">
        <f t="shared" si="24"/>
        <v>839368</v>
      </c>
      <c r="AK52" s="13">
        <f t="shared" si="24"/>
        <v>11750</v>
      </c>
      <c r="AL52" s="13">
        <f t="shared" si="24"/>
        <v>8289875</v>
      </c>
      <c r="AM52" s="20">
        <f t="shared" si="4"/>
        <v>844587</v>
      </c>
      <c r="AN52" s="20">
        <f t="shared" si="4"/>
        <v>152564034</v>
      </c>
      <c r="AO52" s="13">
        <f t="shared" ref="AO52:AX52" si="25">SUM(AO7:AO51)</f>
        <v>84459</v>
      </c>
      <c r="AP52" s="13">
        <f t="shared" si="25"/>
        <v>13604482</v>
      </c>
      <c r="AQ52" s="13">
        <f t="shared" si="25"/>
        <v>0</v>
      </c>
      <c r="AR52" s="13">
        <f t="shared" si="25"/>
        <v>0</v>
      </c>
      <c r="AS52" s="13">
        <f t="shared" si="25"/>
        <v>0</v>
      </c>
      <c r="AT52" s="13">
        <f t="shared" si="25"/>
        <v>0</v>
      </c>
      <c r="AU52" s="13">
        <f t="shared" si="25"/>
        <v>0</v>
      </c>
      <c r="AV52" s="13">
        <f t="shared" si="25"/>
        <v>0</v>
      </c>
      <c r="AW52" s="13">
        <f t="shared" si="25"/>
        <v>0</v>
      </c>
      <c r="AX52" s="13">
        <f t="shared" si="25"/>
        <v>0</v>
      </c>
      <c r="AY52" s="7">
        <f t="shared" si="6"/>
        <v>0</v>
      </c>
      <c r="AZ52" s="7">
        <f t="shared" si="6"/>
        <v>0</v>
      </c>
      <c r="BA52" s="13">
        <f t="shared" ref="BA52:BH52" si="26">SUM(BA7:BA51)</f>
        <v>0</v>
      </c>
      <c r="BB52" s="13">
        <f t="shared" si="26"/>
        <v>0</v>
      </c>
      <c r="BC52" s="13">
        <f t="shared" si="26"/>
        <v>1495</v>
      </c>
      <c r="BD52" s="13">
        <f t="shared" si="26"/>
        <v>2280452</v>
      </c>
      <c r="BE52" s="13">
        <f t="shared" si="26"/>
        <v>111080</v>
      </c>
      <c r="BF52" s="13">
        <f t="shared" si="26"/>
        <v>5131485</v>
      </c>
      <c r="BG52" s="13">
        <f t="shared" si="26"/>
        <v>140446</v>
      </c>
      <c r="BH52" s="13">
        <f t="shared" si="26"/>
        <v>10547784</v>
      </c>
      <c r="BI52" s="7">
        <f t="shared" si="7"/>
        <v>253021</v>
      </c>
      <c r="BJ52" s="7">
        <f t="shared" si="7"/>
        <v>17959721</v>
      </c>
      <c r="BK52" s="7">
        <f t="shared" si="8"/>
        <v>1097608</v>
      </c>
      <c r="BL52" s="7">
        <f t="shared" si="8"/>
        <v>170523755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6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7.71093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9.28515625" style="1" bestFit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60" width="8.5703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116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93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5"/>
      <c r="BJ5" s="26"/>
      <c r="BK5" s="25"/>
      <c r="BL5" s="26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19035</v>
      </c>
      <c r="D7" s="8">
        <v>1348482.6</v>
      </c>
      <c r="E7" s="8">
        <v>961</v>
      </c>
      <c r="F7" s="8">
        <v>225063.2</v>
      </c>
      <c r="G7" s="19">
        <f>SUM(C7,E7)</f>
        <v>19996</v>
      </c>
      <c r="H7" s="19">
        <f>SUM(D7,F7)</f>
        <v>1573545.8</v>
      </c>
      <c r="I7" s="8">
        <v>0</v>
      </c>
      <c r="J7" s="8">
        <v>0</v>
      </c>
      <c r="K7" s="8">
        <v>1738</v>
      </c>
      <c r="L7" s="8">
        <v>189280.68</v>
      </c>
      <c r="M7" s="7">
        <f>SUM(G7,I7,K7)</f>
        <v>21734</v>
      </c>
      <c r="N7" s="7">
        <f>SUM(H7,J7,L7)</f>
        <v>1762826.48</v>
      </c>
      <c r="O7" s="8">
        <v>291</v>
      </c>
      <c r="P7" s="8">
        <v>423006.75</v>
      </c>
      <c r="Q7" s="8">
        <v>464</v>
      </c>
      <c r="R7" s="8">
        <v>515305.4</v>
      </c>
      <c r="S7" s="8">
        <v>231</v>
      </c>
      <c r="T7" s="8">
        <v>126313.56</v>
      </c>
      <c r="U7" s="8">
        <v>116</v>
      </c>
      <c r="V7" s="8">
        <v>63156.78</v>
      </c>
      <c r="W7" s="8">
        <v>57</v>
      </c>
      <c r="X7" s="8">
        <v>31582.95</v>
      </c>
      <c r="Y7" s="7">
        <f>SUM(O7+Q7+S7+U7+W7)</f>
        <v>1159</v>
      </c>
      <c r="Z7" s="7">
        <f>SUM(P7+R7+T7+V7+X7)</f>
        <v>1159365.44</v>
      </c>
      <c r="AA7" s="12">
        <v>0</v>
      </c>
      <c r="AB7" s="12">
        <v>0</v>
      </c>
      <c r="AC7" s="12">
        <v>681</v>
      </c>
      <c r="AD7" s="12">
        <v>97674.9</v>
      </c>
      <c r="AE7" s="12">
        <v>910</v>
      </c>
      <c r="AF7" s="12">
        <v>130233.2</v>
      </c>
      <c r="AG7" s="12">
        <v>455</v>
      </c>
      <c r="AH7" s="12">
        <v>65116.6</v>
      </c>
      <c r="AI7" s="12">
        <v>0</v>
      </c>
      <c r="AJ7" s="12">
        <v>0</v>
      </c>
      <c r="AK7" s="12">
        <v>228</v>
      </c>
      <c r="AL7" s="12">
        <v>32558.3</v>
      </c>
      <c r="AM7" s="20">
        <f>SUM(M7,Y7,AA7,AC7,AE7,AG7,AI7,AK7)</f>
        <v>25167</v>
      </c>
      <c r="AN7" s="20">
        <f>SUM(N7,Z7,AB7,AD7,AF7,AH7,AJ7,AL7)</f>
        <v>3247774.92</v>
      </c>
      <c r="AO7" s="12">
        <v>115</v>
      </c>
      <c r="AP7" s="12">
        <v>27199.86</v>
      </c>
      <c r="AQ7" s="12">
        <v>63</v>
      </c>
      <c r="AR7" s="12">
        <v>14098.06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187</v>
      </c>
      <c r="BB7" s="8">
        <v>42294.18</v>
      </c>
      <c r="BC7" s="8">
        <v>314</v>
      </c>
      <c r="BD7" s="8">
        <v>70490.3</v>
      </c>
      <c r="BE7" s="8">
        <v>438</v>
      </c>
      <c r="BF7" s="8">
        <v>98686.42</v>
      </c>
      <c r="BG7" s="8">
        <v>251</v>
      </c>
      <c r="BH7" s="8">
        <v>56392.24</v>
      </c>
      <c r="BI7" s="7">
        <f>SUM(AQ7,AY7,BA7,BC7,BE7,BG7)</f>
        <v>1253</v>
      </c>
      <c r="BJ7" s="7">
        <f>SUM(AR7,AZ7,BB7,BD7,BF7,BH7)</f>
        <v>281961.2</v>
      </c>
      <c r="BK7" s="7">
        <f>SUM(AM7,BI7)</f>
        <v>26420</v>
      </c>
      <c r="BL7" s="7">
        <f>SUM(AN7,BJ7)</f>
        <v>3529736.12</v>
      </c>
    </row>
    <row r="8" spans="1:64" ht="20.25" x14ac:dyDescent="0.4">
      <c r="A8" s="14">
        <v>2</v>
      </c>
      <c r="B8" s="15" t="s">
        <v>44</v>
      </c>
      <c r="C8" s="8">
        <v>39650</v>
      </c>
      <c r="D8" s="8">
        <v>3718853.28</v>
      </c>
      <c r="E8" s="8">
        <v>2460</v>
      </c>
      <c r="F8" s="8">
        <v>666338.80000000005</v>
      </c>
      <c r="G8" s="19">
        <f t="shared" ref="G8:H53" si="0">SUM(C8,E8)</f>
        <v>42110</v>
      </c>
      <c r="H8" s="19">
        <f t="shared" si="0"/>
        <v>4385192.08</v>
      </c>
      <c r="I8" s="8">
        <v>0</v>
      </c>
      <c r="J8" s="8">
        <v>0</v>
      </c>
      <c r="K8" s="8">
        <v>2826</v>
      </c>
      <c r="L8" s="8">
        <v>356434.36</v>
      </c>
      <c r="M8" s="7">
        <f t="shared" ref="M8:N53" si="1">SUM(G8,I8,K8)</f>
        <v>44936</v>
      </c>
      <c r="N8" s="7">
        <f t="shared" si="1"/>
        <v>4741626.4400000004</v>
      </c>
      <c r="O8" s="8">
        <v>299</v>
      </c>
      <c r="P8" s="8">
        <v>447291.67</v>
      </c>
      <c r="Q8" s="8">
        <v>477</v>
      </c>
      <c r="R8" s="8">
        <v>505320.59</v>
      </c>
      <c r="S8" s="8">
        <v>239</v>
      </c>
      <c r="T8" s="8">
        <v>92680.52</v>
      </c>
      <c r="U8" s="8">
        <v>119</v>
      </c>
      <c r="V8" s="8">
        <v>46340.26</v>
      </c>
      <c r="W8" s="8">
        <v>60</v>
      </c>
      <c r="X8" s="8">
        <v>23170.13</v>
      </c>
      <c r="Y8" s="7">
        <f t="shared" ref="Y8:Y53" si="2">SUM(O8+Q8+S8+U8+W8)</f>
        <v>1194</v>
      </c>
      <c r="Z8" s="7">
        <f t="shared" ref="Z8:Z53" si="3">SUM(P8+R8+T8+V8+X8)</f>
        <v>1114803.17</v>
      </c>
      <c r="AA8" s="12">
        <v>0</v>
      </c>
      <c r="AB8" s="12">
        <v>0</v>
      </c>
      <c r="AC8" s="12">
        <v>1119</v>
      </c>
      <c r="AD8" s="12">
        <v>317870.15999999997</v>
      </c>
      <c r="AE8" s="12">
        <v>1492</v>
      </c>
      <c r="AF8" s="12">
        <v>423826.88</v>
      </c>
      <c r="AG8" s="12">
        <v>747</v>
      </c>
      <c r="AH8" s="12">
        <v>211913.44</v>
      </c>
      <c r="AI8" s="12">
        <v>0</v>
      </c>
      <c r="AJ8" s="12">
        <v>0</v>
      </c>
      <c r="AK8" s="12">
        <v>373</v>
      </c>
      <c r="AL8" s="12">
        <v>105956.72</v>
      </c>
      <c r="AM8" s="20">
        <f t="shared" ref="AM8:AN53" si="4">SUM(M8,Y8,AA8,AC8,AE8,AG8,AI8,AK8)</f>
        <v>49861</v>
      </c>
      <c r="AN8" s="20">
        <f t="shared" ref="AN8:AN52" si="5">SUM(N8+Z8+AB8+AD8+AF8+AH8+AJ8+AL8)</f>
        <v>6915996.8100000005</v>
      </c>
      <c r="AO8" s="12">
        <v>498</v>
      </c>
      <c r="AP8" s="12">
        <v>62645.57</v>
      </c>
      <c r="AQ8" s="12">
        <v>196</v>
      </c>
      <c r="AR8" s="12">
        <v>44886.2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588</v>
      </c>
      <c r="BB8" s="8">
        <v>134658.6</v>
      </c>
      <c r="BC8" s="8">
        <v>980</v>
      </c>
      <c r="BD8" s="8">
        <v>224431</v>
      </c>
      <c r="BE8" s="8">
        <v>1372</v>
      </c>
      <c r="BF8" s="8">
        <v>314203.40000000002</v>
      </c>
      <c r="BG8" s="8">
        <v>784</v>
      </c>
      <c r="BH8" s="8">
        <v>179544.8</v>
      </c>
      <c r="BI8" s="7">
        <f t="shared" ref="BI8:BJ53" si="7">SUM(AQ8,AY8,BA8,BC8,BE8,BG8)</f>
        <v>3920</v>
      </c>
      <c r="BJ8" s="7">
        <f t="shared" si="7"/>
        <v>897724</v>
      </c>
      <c r="BK8" s="7">
        <f t="shared" ref="BK8:BL53" si="8">SUM(AM8,BI8)</f>
        <v>53781</v>
      </c>
      <c r="BL8" s="7">
        <f t="shared" si="8"/>
        <v>7813720.8100000005</v>
      </c>
    </row>
    <row r="9" spans="1:64" ht="20.25" x14ac:dyDescent="0.4">
      <c r="A9" s="14">
        <v>3</v>
      </c>
      <c r="B9" s="15" t="s">
        <v>45</v>
      </c>
      <c r="C9" s="8">
        <v>1008</v>
      </c>
      <c r="D9" s="8">
        <v>128336.6</v>
      </c>
      <c r="E9" s="8">
        <v>345</v>
      </c>
      <c r="F9" s="8">
        <v>72450.12</v>
      </c>
      <c r="G9" s="19">
        <f t="shared" si="0"/>
        <v>1353</v>
      </c>
      <c r="H9" s="19">
        <f t="shared" si="0"/>
        <v>200786.72</v>
      </c>
      <c r="I9" s="8">
        <v>0</v>
      </c>
      <c r="J9" s="8">
        <v>0</v>
      </c>
      <c r="K9" s="8">
        <v>708</v>
      </c>
      <c r="L9" s="8">
        <v>43495.360000000001</v>
      </c>
      <c r="M9" s="7">
        <f t="shared" si="1"/>
        <v>2061</v>
      </c>
      <c r="N9" s="7">
        <f t="shared" si="1"/>
        <v>244282.08000000002</v>
      </c>
      <c r="O9" s="8">
        <v>54</v>
      </c>
      <c r="P9" s="8">
        <v>125507.36</v>
      </c>
      <c r="Q9" s="8">
        <v>83</v>
      </c>
      <c r="R9" s="8">
        <v>148394.71</v>
      </c>
      <c r="S9" s="8">
        <v>41</v>
      </c>
      <c r="T9" s="8">
        <v>21115.48</v>
      </c>
      <c r="U9" s="8">
        <v>22</v>
      </c>
      <c r="V9" s="8">
        <v>10557.74</v>
      </c>
      <c r="W9" s="8">
        <v>11</v>
      </c>
      <c r="X9" s="8">
        <v>5278.87</v>
      </c>
      <c r="Y9" s="7">
        <f t="shared" si="2"/>
        <v>211</v>
      </c>
      <c r="Z9" s="7">
        <f t="shared" si="3"/>
        <v>310854.15999999997</v>
      </c>
      <c r="AA9" s="12">
        <v>0</v>
      </c>
      <c r="AB9" s="12">
        <v>0</v>
      </c>
      <c r="AC9" s="12">
        <v>95</v>
      </c>
      <c r="AD9" s="12">
        <v>45177.23</v>
      </c>
      <c r="AE9" s="12">
        <v>125</v>
      </c>
      <c r="AF9" s="12">
        <v>60235.58</v>
      </c>
      <c r="AG9" s="12">
        <v>63</v>
      </c>
      <c r="AH9" s="12">
        <v>30117.79</v>
      </c>
      <c r="AI9" s="12">
        <v>0</v>
      </c>
      <c r="AJ9" s="12">
        <v>0</v>
      </c>
      <c r="AK9" s="12">
        <v>32</v>
      </c>
      <c r="AL9" s="12">
        <v>15059.44</v>
      </c>
      <c r="AM9" s="20">
        <f t="shared" si="4"/>
        <v>2587</v>
      </c>
      <c r="AN9" s="20">
        <f t="shared" si="5"/>
        <v>705726.27999999991</v>
      </c>
      <c r="AO9" s="12">
        <v>26</v>
      </c>
      <c r="AP9" s="12">
        <v>5004.1899999999996</v>
      </c>
      <c r="AQ9" s="12">
        <v>10</v>
      </c>
      <c r="AR9" s="12">
        <v>2023.04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32</v>
      </c>
      <c r="BB9" s="8">
        <v>6069.12</v>
      </c>
      <c r="BC9" s="8">
        <v>53</v>
      </c>
      <c r="BD9" s="8">
        <v>10115.200000000001</v>
      </c>
      <c r="BE9" s="8">
        <v>74</v>
      </c>
      <c r="BF9" s="8">
        <v>14161.28</v>
      </c>
      <c r="BG9" s="8">
        <v>42</v>
      </c>
      <c r="BH9" s="8">
        <v>8092.16</v>
      </c>
      <c r="BI9" s="7">
        <f t="shared" si="7"/>
        <v>211</v>
      </c>
      <c r="BJ9" s="7">
        <f t="shared" si="7"/>
        <v>40460.800000000003</v>
      </c>
      <c r="BK9" s="7">
        <f t="shared" si="8"/>
        <v>2798</v>
      </c>
      <c r="BL9" s="7">
        <f t="shared" si="8"/>
        <v>746187.08</v>
      </c>
    </row>
    <row r="10" spans="1:64" ht="20.25" x14ac:dyDescent="0.4">
      <c r="A10" s="14">
        <v>4</v>
      </c>
      <c r="B10" s="15" t="s">
        <v>46</v>
      </c>
      <c r="C10" s="9">
        <v>2495</v>
      </c>
      <c r="D10" s="9">
        <v>313571.20000000001</v>
      </c>
      <c r="E10" s="9">
        <v>210</v>
      </c>
      <c r="F10" s="9">
        <v>27437.48</v>
      </c>
      <c r="G10" s="19">
        <f t="shared" si="0"/>
        <v>2705</v>
      </c>
      <c r="H10" s="19">
        <f t="shared" si="0"/>
        <v>341008.68</v>
      </c>
      <c r="I10" s="9">
        <v>0</v>
      </c>
      <c r="J10" s="9">
        <v>0</v>
      </c>
      <c r="K10" s="9">
        <v>343</v>
      </c>
      <c r="L10" s="9">
        <v>35276.76</v>
      </c>
      <c r="M10" s="7">
        <f t="shared" si="1"/>
        <v>3048</v>
      </c>
      <c r="N10" s="7">
        <f t="shared" si="1"/>
        <v>376285.44</v>
      </c>
      <c r="O10" s="9">
        <v>65</v>
      </c>
      <c r="P10" s="9">
        <v>80343.710000000006</v>
      </c>
      <c r="Q10" s="9">
        <v>105</v>
      </c>
      <c r="R10" s="9">
        <v>94568.22</v>
      </c>
      <c r="S10" s="9">
        <v>53</v>
      </c>
      <c r="T10" s="9">
        <v>18966</v>
      </c>
      <c r="U10" s="9">
        <v>26</v>
      </c>
      <c r="V10" s="9">
        <v>9483</v>
      </c>
      <c r="W10" s="9">
        <v>12</v>
      </c>
      <c r="X10" s="9">
        <v>4741.5</v>
      </c>
      <c r="Y10" s="7">
        <f t="shared" si="2"/>
        <v>261</v>
      </c>
      <c r="Z10" s="7">
        <f t="shared" si="3"/>
        <v>208102.43</v>
      </c>
      <c r="AA10" s="12">
        <v>0</v>
      </c>
      <c r="AB10" s="12">
        <v>0</v>
      </c>
      <c r="AC10" s="12">
        <v>112</v>
      </c>
      <c r="AD10" s="12">
        <v>38880.300000000003</v>
      </c>
      <c r="AE10" s="12">
        <v>150</v>
      </c>
      <c r="AF10" s="12">
        <v>51840.4</v>
      </c>
      <c r="AG10" s="12">
        <v>74</v>
      </c>
      <c r="AH10" s="12">
        <v>25920.2</v>
      </c>
      <c r="AI10" s="12">
        <v>0</v>
      </c>
      <c r="AJ10" s="12">
        <v>0</v>
      </c>
      <c r="AK10" s="12">
        <v>38</v>
      </c>
      <c r="AL10" s="12">
        <v>12960.1</v>
      </c>
      <c r="AM10" s="20">
        <f t="shared" si="4"/>
        <v>3683</v>
      </c>
      <c r="AN10" s="20">
        <f t="shared" si="5"/>
        <v>713988.87</v>
      </c>
      <c r="AO10" s="12">
        <v>36</v>
      </c>
      <c r="AP10" s="12">
        <v>6006.99</v>
      </c>
      <c r="AQ10" s="12">
        <v>8</v>
      </c>
      <c r="AR10" s="12">
        <v>1643.72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22</v>
      </c>
      <c r="BB10" s="9">
        <v>4931.16</v>
      </c>
      <c r="BC10" s="9">
        <v>38</v>
      </c>
      <c r="BD10" s="9">
        <v>8218.6</v>
      </c>
      <c r="BE10" s="9">
        <v>52</v>
      </c>
      <c r="BF10" s="9">
        <v>11506.04</v>
      </c>
      <c r="BG10" s="9">
        <v>29</v>
      </c>
      <c r="BH10" s="9">
        <v>6574.88</v>
      </c>
      <c r="BI10" s="7">
        <f t="shared" si="7"/>
        <v>149</v>
      </c>
      <c r="BJ10" s="7">
        <f t="shared" si="7"/>
        <v>32874.400000000001</v>
      </c>
      <c r="BK10" s="7">
        <f t="shared" si="8"/>
        <v>3832</v>
      </c>
      <c r="BL10" s="7">
        <f t="shared" si="8"/>
        <v>746863.27</v>
      </c>
    </row>
    <row r="11" spans="1:64" ht="20.25" x14ac:dyDescent="0.4">
      <c r="A11" s="14">
        <v>5</v>
      </c>
      <c r="B11" s="15" t="s">
        <v>47</v>
      </c>
      <c r="C11" s="8">
        <v>142</v>
      </c>
      <c r="D11" s="8">
        <v>12644</v>
      </c>
      <c r="E11" s="8">
        <v>51</v>
      </c>
      <c r="F11" s="8">
        <v>4425.3999999999996</v>
      </c>
      <c r="G11" s="19">
        <f t="shared" si="0"/>
        <v>193</v>
      </c>
      <c r="H11" s="19">
        <f t="shared" si="0"/>
        <v>17069.400000000001</v>
      </c>
      <c r="I11" s="8">
        <v>0</v>
      </c>
      <c r="J11" s="8">
        <v>0</v>
      </c>
      <c r="K11" s="8">
        <v>41</v>
      </c>
      <c r="L11" s="8">
        <v>5057.6000000000004</v>
      </c>
      <c r="M11" s="7">
        <f t="shared" si="1"/>
        <v>234</v>
      </c>
      <c r="N11" s="7">
        <f t="shared" si="1"/>
        <v>22127</v>
      </c>
      <c r="O11" s="8">
        <v>8</v>
      </c>
      <c r="P11" s="8">
        <v>42607.952220234198</v>
      </c>
      <c r="Q11" s="8">
        <v>11</v>
      </c>
      <c r="R11" s="8">
        <v>59677.352220234199</v>
      </c>
      <c r="S11" s="8">
        <v>5</v>
      </c>
      <c r="T11" s="8">
        <v>22759.200000000001</v>
      </c>
      <c r="U11" s="8">
        <v>3</v>
      </c>
      <c r="V11" s="8">
        <v>11379.6</v>
      </c>
      <c r="W11" s="8">
        <v>1</v>
      </c>
      <c r="X11" s="8">
        <v>5689.8</v>
      </c>
      <c r="Y11" s="7">
        <f t="shared" si="2"/>
        <v>28</v>
      </c>
      <c r="Z11" s="7">
        <f t="shared" si="3"/>
        <v>142113.90444046838</v>
      </c>
      <c r="AA11" s="12">
        <v>0</v>
      </c>
      <c r="AB11" s="12">
        <v>0</v>
      </c>
      <c r="AC11" s="12">
        <v>15</v>
      </c>
      <c r="AD11" s="12">
        <v>7055.57</v>
      </c>
      <c r="AE11" s="12">
        <v>20</v>
      </c>
      <c r="AF11" s="12">
        <v>9406.7000000000007</v>
      </c>
      <c r="AG11" s="12">
        <v>10</v>
      </c>
      <c r="AH11" s="12">
        <v>4703.3500000000004</v>
      </c>
      <c r="AI11" s="12">
        <v>0</v>
      </c>
      <c r="AJ11" s="12">
        <v>0</v>
      </c>
      <c r="AK11" s="12">
        <v>5</v>
      </c>
      <c r="AL11" s="12">
        <v>2352.2199999999998</v>
      </c>
      <c r="AM11" s="20">
        <f t="shared" si="4"/>
        <v>312</v>
      </c>
      <c r="AN11" s="20">
        <f t="shared" si="5"/>
        <v>187758.74444046841</v>
      </c>
      <c r="AO11" s="12">
        <v>3</v>
      </c>
      <c r="AP11" s="12">
        <v>1594.67</v>
      </c>
      <c r="AQ11" s="12">
        <v>1</v>
      </c>
      <c r="AR11" s="12">
        <v>632.20000000000005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3</v>
      </c>
      <c r="BB11" s="8">
        <v>1896.6</v>
      </c>
      <c r="BC11" s="8">
        <v>7</v>
      </c>
      <c r="BD11" s="8">
        <v>3161</v>
      </c>
      <c r="BE11" s="8">
        <v>9</v>
      </c>
      <c r="BF11" s="8">
        <v>4425.3999999999996</v>
      </c>
      <c r="BG11" s="8">
        <v>5</v>
      </c>
      <c r="BH11" s="8">
        <v>2528.8000000000002</v>
      </c>
      <c r="BI11" s="7">
        <f t="shared" si="7"/>
        <v>25</v>
      </c>
      <c r="BJ11" s="7">
        <f t="shared" si="7"/>
        <v>12644</v>
      </c>
      <c r="BK11" s="7">
        <f t="shared" si="8"/>
        <v>337</v>
      </c>
      <c r="BL11" s="7">
        <f t="shared" si="8"/>
        <v>200402.74444046841</v>
      </c>
    </row>
    <row r="12" spans="1:64" ht="20.25" x14ac:dyDescent="0.4">
      <c r="A12" s="14">
        <v>6</v>
      </c>
      <c r="B12" s="15" t="s">
        <v>48</v>
      </c>
      <c r="C12" s="8">
        <v>242</v>
      </c>
      <c r="D12" s="8">
        <v>31610</v>
      </c>
      <c r="E12" s="8">
        <v>43</v>
      </c>
      <c r="F12" s="8">
        <v>7965.72</v>
      </c>
      <c r="G12" s="19">
        <f t="shared" si="0"/>
        <v>285</v>
      </c>
      <c r="H12" s="19">
        <f t="shared" si="0"/>
        <v>39575.72</v>
      </c>
      <c r="I12" s="8">
        <v>0</v>
      </c>
      <c r="J12" s="8">
        <v>0</v>
      </c>
      <c r="K12" s="8">
        <v>43</v>
      </c>
      <c r="L12" s="8">
        <v>4172.5200000000004</v>
      </c>
      <c r="M12" s="7">
        <f t="shared" si="1"/>
        <v>328</v>
      </c>
      <c r="N12" s="7">
        <f t="shared" si="1"/>
        <v>43748.240000000005</v>
      </c>
      <c r="O12" s="8">
        <v>8</v>
      </c>
      <c r="P12" s="8">
        <v>18900.452220234201</v>
      </c>
      <c r="Q12" s="8">
        <v>13</v>
      </c>
      <c r="R12" s="8">
        <v>21745.352220234199</v>
      </c>
      <c r="S12" s="8">
        <v>7</v>
      </c>
      <c r="T12" s="8">
        <v>3793.2</v>
      </c>
      <c r="U12" s="8">
        <v>3</v>
      </c>
      <c r="V12" s="8">
        <v>1896.6</v>
      </c>
      <c r="W12" s="8">
        <v>1</v>
      </c>
      <c r="X12" s="8">
        <v>948.3</v>
      </c>
      <c r="Y12" s="7">
        <f t="shared" si="2"/>
        <v>32</v>
      </c>
      <c r="Z12" s="7">
        <f t="shared" si="3"/>
        <v>47283.904440468403</v>
      </c>
      <c r="AA12" s="12">
        <v>0</v>
      </c>
      <c r="AB12" s="12">
        <v>0</v>
      </c>
      <c r="AC12" s="12">
        <v>22</v>
      </c>
      <c r="AD12" s="12">
        <v>15172.8</v>
      </c>
      <c r="AE12" s="12">
        <v>28</v>
      </c>
      <c r="AF12" s="12">
        <v>20230.400000000001</v>
      </c>
      <c r="AG12" s="12">
        <v>14</v>
      </c>
      <c r="AH12" s="12">
        <v>10115.200000000001</v>
      </c>
      <c r="AI12" s="12">
        <v>0</v>
      </c>
      <c r="AJ12" s="12">
        <v>0</v>
      </c>
      <c r="AK12" s="12">
        <v>8</v>
      </c>
      <c r="AL12" s="12">
        <v>5057.6000000000004</v>
      </c>
      <c r="AM12" s="20">
        <f t="shared" si="4"/>
        <v>432</v>
      </c>
      <c r="AN12" s="20">
        <f t="shared" si="5"/>
        <v>141608.14444046843</v>
      </c>
      <c r="AO12" s="12">
        <v>4</v>
      </c>
      <c r="AP12" s="12">
        <v>1132.51</v>
      </c>
      <c r="AQ12" s="12">
        <v>2</v>
      </c>
      <c r="AR12" s="12">
        <v>632.20000000000005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8</v>
      </c>
      <c r="BB12" s="8">
        <v>1896.6</v>
      </c>
      <c r="BC12" s="8">
        <v>13</v>
      </c>
      <c r="BD12" s="8">
        <v>3161</v>
      </c>
      <c r="BE12" s="8">
        <v>17</v>
      </c>
      <c r="BF12" s="8">
        <v>4425.3999999999996</v>
      </c>
      <c r="BG12" s="8">
        <v>10</v>
      </c>
      <c r="BH12" s="8">
        <v>2528.8000000000002</v>
      </c>
      <c r="BI12" s="7">
        <f t="shared" si="7"/>
        <v>50</v>
      </c>
      <c r="BJ12" s="7">
        <f t="shared" si="7"/>
        <v>12644</v>
      </c>
      <c r="BK12" s="7">
        <f t="shared" si="8"/>
        <v>482</v>
      </c>
      <c r="BL12" s="7">
        <f t="shared" si="8"/>
        <v>154252.14444046843</v>
      </c>
    </row>
    <row r="13" spans="1:64" ht="20.25" x14ac:dyDescent="0.4">
      <c r="A13" s="14">
        <v>7</v>
      </c>
      <c r="B13" s="15" t="s">
        <v>49</v>
      </c>
      <c r="C13" s="8">
        <v>323</v>
      </c>
      <c r="D13" s="8">
        <v>36667.599999999999</v>
      </c>
      <c r="E13" s="8">
        <v>85</v>
      </c>
      <c r="F13" s="8">
        <v>6574.88</v>
      </c>
      <c r="G13" s="19">
        <f t="shared" si="0"/>
        <v>408</v>
      </c>
      <c r="H13" s="19">
        <f t="shared" si="0"/>
        <v>43242.479999999996</v>
      </c>
      <c r="I13" s="8">
        <v>0</v>
      </c>
      <c r="J13" s="8">
        <v>0</v>
      </c>
      <c r="K13" s="8">
        <v>97</v>
      </c>
      <c r="L13" s="8">
        <v>8850.7999999999993</v>
      </c>
      <c r="M13" s="7">
        <f t="shared" si="1"/>
        <v>505</v>
      </c>
      <c r="N13" s="7">
        <f t="shared" si="1"/>
        <v>52093.279999999999</v>
      </c>
      <c r="O13" s="8">
        <v>14</v>
      </c>
      <c r="P13" s="8">
        <v>31479.1093783344</v>
      </c>
      <c r="Q13" s="8">
        <v>22</v>
      </c>
      <c r="R13" s="8">
        <v>33375.709378334403</v>
      </c>
      <c r="S13" s="8">
        <v>11</v>
      </c>
      <c r="T13" s="8">
        <v>2528.8000000000002</v>
      </c>
      <c r="U13" s="8">
        <v>5</v>
      </c>
      <c r="V13" s="8">
        <v>1264.4000000000001</v>
      </c>
      <c r="W13" s="8">
        <v>3</v>
      </c>
      <c r="X13" s="8">
        <v>632.20000000000005</v>
      </c>
      <c r="Y13" s="7">
        <f t="shared" si="2"/>
        <v>55</v>
      </c>
      <c r="Z13" s="7">
        <f t="shared" si="3"/>
        <v>69280.218756668794</v>
      </c>
      <c r="AA13" s="12">
        <v>0</v>
      </c>
      <c r="AB13" s="12">
        <v>0</v>
      </c>
      <c r="AC13" s="12">
        <v>38</v>
      </c>
      <c r="AD13" s="12">
        <v>14300.8</v>
      </c>
      <c r="AE13" s="12">
        <v>50</v>
      </c>
      <c r="AF13" s="12">
        <v>19067.37</v>
      </c>
      <c r="AG13" s="12">
        <v>25</v>
      </c>
      <c r="AH13" s="12">
        <v>9533.14</v>
      </c>
      <c r="AI13" s="12">
        <v>0</v>
      </c>
      <c r="AJ13" s="12">
        <v>0</v>
      </c>
      <c r="AK13" s="12">
        <v>13</v>
      </c>
      <c r="AL13" s="12">
        <v>4766.57</v>
      </c>
      <c r="AM13" s="20">
        <f t="shared" si="4"/>
        <v>686</v>
      </c>
      <c r="AN13" s="20">
        <f t="shared" si="5"/>
        <v>169041.37875666877</v>
      </c>
      <c r="AO13" s="12">
        <v>7</v>
      </c>
      <c r="AP13" s="12">
        <v>1123.79</v>
      </c>
      <c r="AQ13" s="12">
        <v>3</v>
      </c>
      <c r="AR13" s="12">
        <v>632.20000000000005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10</v>
      </c>
      <c r="BB13" s="8">
        <v>1896.6</v>
      </c>
      <c r="BC13" s="8">
        <v>16</v>
      </c>
      <c r="BD13" s="8">
        <v>3161</v>
      </c>
      <c r="BE13" s="8">
        <v>22</v>
      </c>
      <c r="BF13" s="8">
        <v>4425.3999999999996</v>
      </c>
      <c r="BG13" s="8">
        <v>13</v>
      </c>
      <c r="BH13" s="8">
        <v>2528.8000000000002</v>
      </c>
      <c r="BI13" s="7">
        <f t="shared" si="7"/>
        <v>64</v>
      </c>
      <c r="BJ13" s="7">
        <f t="shared" si="7"/>
        <v>12644</v>
      </c>
      <c r="BK13" s="7">
        <f t="shared" si="8"/>
        <v>750</v>
      </c>
      <c r="BL13" s="7">
        <f t="shared" si="8"/>
        <v>181685.37875666877</v>
      </c>
    </row>
    <row r="14" spans="1:64" ht="20.25" x14ac:dyDescent="0.4">
      <c r="A14" s="14">
        <v>8</v>
      </c>
      <c r="B14" s="15" t="s">
        <v>50</v>
      </c>
      <c r="C14" s="8">
        <v>436</v>
      </c>
      <c r="D14" s="8">
        <v>64484.4</v>
      </c>
      <c r="E14" s="8">
        <v>47</v>
      </c>
      <c r="F14" s="8">
        <v>8850.7999999999993</v>
      </c>
      <c r="G14" s="19">
        <f t="shared" si="0"/>
        <v>483</v>
      </c>
      <c r="H14" s="19">
        <f t="shared" si="0"/>
        <v>73335.199999999997</v>
      </c>
      <c r="I14" s="8">
        <v>0</v>
      </c>
      <c r="J14" s="8">
        <v>0</v>
      </c>
      <c r="K14" s="8">
        <v>47</v>
      </c>
      <c r="L14" s="8">
        <v>5057.6000000000004</v>
      </c>
      <c r="M14" s="7">
        <f t="shared" si="1"/>
        <v>530</v>
      </c>
      <c r="N14" s="7">
        <f t="shared" si="1"/>
        <v>78392.800000000003</v>
      </c>
      <c r="O14" s="8">
        <v>11</v>
      </c>
      <c r="P14" s="8">
        <v>39381.609378334397</v>
      </c>
      <c r="Q14" s="8">
        <v>17</v>
      </c>
      <c r="R14" s="8">
        <v>46019.709378334403</v>
      </c>
      <c r="S14" s="8">
        <v>9</v>
      </c>
      <c r="T14" s="8">
        <v>8850.7999999999993</v>
      </c>
      <c r="U14" s="8">
        <v>4</v>
      </c>
      <c r="V14" s="8">
        <v>4425.3999999999996</v>
      </c>
      <c r="W14" s="8">
        <v>2</v>
      </c>
      <c r="X14" s="8">
        <v>2212.6999999999998</v>
      </c>
      <c r="Y14" s="7">
        <f t="shared" si="2"/>
        <v>43</v>
      </c>
      <c r="Z14" s="7">
        <f t="shared" si="3"/>
        <v>100890.21875666879</v>
      </c>
      <c r="AA14" s="12">
        <v>0</v>
      </c>
      <c r="AB14" s="12">
        <v>0</v>
      </c>
      <c r="AC14" s="12">
        <v>23</v>
      </c>
      <c r="AD14" s="12">
        <v>10469.450000000001</v>
      </c>
      <c r="AE14" s="12">
        <v>31</v>
      </c>
      <c r="AF14" s="12">
        <v>13958.54</v>
      </c>
      <c r="AG14" s="12">
        <v>15</v>
      </c>
      <c r="AH14" s="12">
        <v>6979.27</v>
      </c>
      <c r="AI14" s="12">
        <v>0</v>
      </c>
      <c r="AJ14" s="12">
        <v>0</v>
      </c>
      <c r="AK14" s="12">
        <v>8</v>
      </c>
      <c r="AL14" s="12">
        <v>3490.18</v>
      </c>
      <c r="AM14" s="20">
        <f t="shared" si="4"/>
        <v>650</v>
      </c>
      <c r="AN14" s="20">
        <f t="shared" si="5"/>
        <v>214180.45875666878</v>
      </c>
      <c r="AO14" s="12">
        <v>7</v>
      </c>
      <c r="AP14" s="12">
        <v>1575.05</v>
      </c>
      <c r="AQ14" s="12">
        <v>3</v>
      </c>
      <c r="AR14" s="12">
        <v>632.20000000000005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10</v>
      </c>
      <c r="BB14" s="8">
        <v>1896.6</v>
      </c>
      <c r="BC14" s="8">
        <v>16</v>
      </c>
      <c r="BD14" s="8">
        <v>3161</v>
      </c>
      <c r="BE14" s="8">
        <v>22</v>
      </c>
      <c r="BF14" s="8">
        <v>4425.3999999999996</v>
      </c>
      <c r="BG14" s="8">
        <v>13</v>
      </c>
      <c r="BH14" s="8">
        <v>2528.8000000000002</v>
      </c>
      <c r="BI14" s="7">
        <f t="shared" si="7"/>
        <v>64</v>
      </c>
      <c r="BJ14" s="7">
        <f t="shared" si="7"/>
        <v>12644</v>
      </c>
      <c r="BK14" s="7">
        <f t="shared" si="8"/>
        <v>714</v>
      </c>
      <c r="BL14" s="7">
        <f t="shared" si="8"/>
        <v>226824.45875666878</v>
      </c>
    </row>
    <row r="15" spans="1:64" ht="20.25" x14ac:dyDescent="0.4">
      <c r="A15" s="14">
        <v>9</v>
      </c>
      <c r="B15" s="15" t="s">
        <v>51</v>
      </c>
      <c r="C15" s="8">
        <v>0</v>
      </c>
      <c r="D15" s="8">
        <v>0</v>
      </c>
      <c r="E15" s="8">
        <v>0</v>
      </c>
      <c r="F15" s="8">
        <v>0</v>
      </c>
      <c r="G15" s="19">
        <f t="shared" si="0"/>
        <v>0</v>
      </c>
      <c r="H15" s="19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0</v>
      </c>
      <c r="N15" s="7">
        <f t="shared" si="1"/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0</v>
      </c>
      <c r="Z15" s="7">
        <f t="shared" si="3"/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20">
        <f t="shared" si="4"/>
        <v>0</v>
      </c>
      <c r="AN15" s="20">
        <f t="shared" si="5"/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7">
        <f t="shared" si="7"/>
        <v>0</v>
      </c>
      <c r="BJ15" s="7">
        <f t="shared" si="7"/>
        <v>0</v>
      </c>
      <c r="BK15" s="7">
        <f t="shared" si="8"/>
        <v>0</v>
      </c>
      <c r="BL15" s="7">
        <f t="shared" si="8"/>
        <v>0</v>
      </c>
    </row>
    <row r="16" spans="1:64" ht="20.25" x14ac:dyDescent="0.4">
      <c r="A16" s="14">
        <v>10</v>
      </c>
      <c r="B16" s="15" t="s">
        <v>52</v>
      </c>
      <c r="C16" s="8">
        <v>190</v>
      </c>
      <c r="D16" s="8">
        <v>6954.2</v>
      </c>
      <c r="E16" s="8">
        <v>23</v>
      </c>
      <c r="F16" s="8">
        <v>1517.28</v>
      </c>
      <c r="G16" s="19">
        <f t="shared" si="0"/>
        <v>213</v>
      </c>
      <c r="H16" s="19">
        <f t="shared" si="0"/>
        <v>8471.48</v>
      </c>
      <c r="I16" s="8">
        <v>0</v>
      </c>
      <c r="J16" s="8">
        <v>0</v>
      </c>
      <c r="K16" s="8">
        <v>20</v>
      </c>
      <c r="L16" s="8">
        <v>1896.6</v>
      </c>
      <c r="M16" s="7">
        <f t="shared" si="1"/>
        <v>233</v>
      </c>
      <c r="N16" s="7">
        <f t="shared" si="1"/>
        <v>10368.08</v>
      </c>
      <c r="O16" s="8">
        <v>3</v>
      </c>
      <c r="P16" s="8">
        <v>14791.1522202342</v>
      </c>
      <c r="Q16" s="8">
        <v>5</v>
      </c>
      <c r="R16" s="8">
        <v>15170.4722202342</v>
      </c>
      <c r="S16" s="8">
        <v>2</v>
      </c>
      <c r="T16" s="8">
        <v>505.76</v>
      </c>
      <c r="U16" s="8">
        <v>1</v>
      </c>
      <c r="V16" s="8">
        <v>252.88</v>
      </c>
      <c r="W16" s="8">
        <v>1</v>
      </c>
      <c r="X16" s="8">
        <v>126.44</v>
      </c>
      <c r="Y16" s="7">
        <f t="shared" si="2"/>
        <v>12</v>
      </c>
      <c r="Z16" s="7">
        <f t="shared" si="3"/>
        <v>30846.704440468398</v>
      </c>
      <c r="AA16" s="12">
        <v>0</v>
      </c>
      <c r="AB16" s="12">
        <v>0</v>
      </c>
      <c r="AC16" s="12">
        <v>19</v>
      </c>
      <c r="AD16" s="12">
        <v>4362.18</v>
      </c>
      <c r="AE16" s="12">
        <v>25</v>
      </c>
      <c r="AF16" s="12">
        <v>5816.24</v>
      </c>
      <c r="AG16" s="12">
        <v>13</v>
      </c>
      <c r="AH16" s="12">
        <v>2908.12</v>
      </c>
      <c r="AI16" s="12">
        <v>0</v>
      </c>
      <c r="AJ16" s="12">
        <v>0</v>
      </c>
      <c r="AK16" s="12">
        <v>7</v>
      </c>
      <c r="AL16" s="12">
        <v>1454.06</v>
      </c>
      <c r="AM16" s="20">
        <f t="shared" si="4"/>
        <v>309</v>
      </c>
      <c r="AN16" s="20">
        <f t="shared" si="5"/>
        <v>55755.384440468399</v>
      </c>
      <c r="AO16" s="12">
        <v>3</v>
      </c>
      <c r="AP16" s="12">
        <v>274.68</v>
      </c>
      <c r="AQ16" s="12">
        <v>1</v>
      </c>
      <c r="AR16" s="12">
        <v>126.44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3</v>
      </c>
      <c r="BB16" s="8">
        <v>379.32</v>
      </c>
      <c r="BC16" s="8">
        <v>7</v>
      </c>
      <c r="BD16" s="8">
        <v>632.20000000000005</v>
      </c>
      <c r="BE16" s="8">
        <v>9</v>
      </c>
      <c r="BF16" s="8">
        <v>885.08</v>
      </c>
      <c r="BG16" s="8">
        <v>5</v>
      </c>
      <c r="BH16" s="8">
        <v>505.76</v>
      </c>
      <c r="BI16" s="7">
        <f t="shared" si="7"/>
        <v>25</v>
      </c>
      <c r="BJ16" s="7">
        <f t="shared" si="7"/>
        <v>2528.8000000000002</v>
      </c>
      <c r="BK16" s="7">
        <f t="shared" si="8"/>
        <v>334</v>
      </c>
      <c r="BL16" s="7">
        <f t="shared" si="8"/>
        <v>58284.184440468402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133</v>
      </c>
      <c r="D19" s="8">
        <v>25288</v>
      </c>
      <c r="E19" s="8">
        <v>53</v>
      </c>
      <c r="F19" s="8">
        <v>11379.6</v>
      </c>
      <c r="G19" s="19">
        <f t="shared" si="0"/>
        <v>186</v>
      </c>
      <c r="H19" s="19">
        <f t="shared" si="0"/>
        <v>36667.599999999999</v>
      </c>
      <c r="I19" s="8">
        <v>0</v>
      </c>
      <c r="J19" s="8">
        <v>0</v>
      </c>
      <c r="K19" s="8">
        <v>32</v>
      </c>
      <c r="L19" s="8">
        <v>3161</v>
      </c>
      <c r="M19" s="7">
        <f t="shared" si="1"/>
        <v>218</v>
      </c>
      <c r="N19" s="7">
        <f t="shared" si="1"/>
        <v>39828.6</v>
      </c>
      <c r="O19" s="8">
        <v>13</v>
      </c>
      <c r="P19" s="8">
        <v>12197</v>
      </c>
      <c r="Q19" s="8">
        <v>20</v>
      </c>
      <c r="R19" s="8">
        <v>10115.200000000001</v>
      </c>
      <c r="S19" s="8">
        <v>10</v>
      </c>
      <c r="T19" s="8">
        <v>5057.6000000000004</v>
      </c>
      <c r="U19" s="8">
        <v>5</v>
      </c>
      <c r="V19" s="8">
        <v>2528.8000000000002</v>
      </c>
      <c r="W19" s="8">
        <v>2</v>
      </c>
      <c r="X19" s="8">
        <v>1264.4000000000001</v>
      </c>
      <c r="Y19" s="7">
        <f t="shared" si="2"/>
        <v>50</v>
      </c>
      <c r="Z19" s="7">
        <f t="shared" si="3"/>
        <v>31163.000000000004</v>
      </c>
      <c r="AA19" s="12">
        <v>0</v>
      </c>
      <c r="AB19" s="12">
        <v>0</v>
      </c>
      <c r="AC19" s="12">
        <v>3</v>
      </c>
      <c r="AD19" s="12">
        <v>4551.84</v>
      </c>
      <c r="AE19" s="12">
        <v>4</v>
      </c>
      <c r="AF19" s="12">
        <v>6069.12</v>
      </c>
      <c r="AG19" s="12">
        <v>2</v>
      </c>
      <c r="AH19" s="12">
        <v>3034.56</v>
      </c>
      <c r="AI19" s="12">
        <v>0</v>
      </c>
      <c r="AJ19" s="12">
        <v>0</v>
      </c>
      <c r="AK19" s="12">
        <v>1</v>
      </c>
      <c r="AL19" s="12">
        <v>1517.28</v>
      </c>
      <c r="AM19" s="20">
        <f t="shared" si="4"/>
        <v>278</v>
      </c>
      <c r="AN19" s="20">
        <f t="shared" si="5"/>
        <v>86164.4</v>
      </c>
      <c r="AO19" s="12">
        <v>3</v>
      </c>
      <c r="AP19" s="12">
        <v>803.33</v>
      </c>
      <c r="AQ19" s="12">
        <v>4</v>
      </c>
      <c r="AR19" s="12">
        <v>1896.6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12</v>
      </c>
      <c r="BB19" s="8">
        <v>5689.8</v>
      </c>
      <c r="BC19" s="8">
        <v>20</v>
      </c>
      <c r="BD19" s="8">
        <v>9483</v>
      </c>
      <c r="BE19" s="8">
        <v>27</v>
      </c>
      <c r="BF19" s="8">
        <v>13276.2</v>
      </c>
      <c r="BG19" s="8">
        <v>15</v>
      </c>
      <c r="BH19" s="8">
        <v>7586.4</v>
      </c>
      <c r="BI19" s="7">
        <f t="shared" si="7"/>
        <v>78</v>
      </c>
      <c r="BJ19" s="7">
        <f t="shared" si="7"/>
        <v>37932</v>
      </c>
      <c r="BK19" s="7">
        <f t="shared" si="8"/>
        <v>356</v>
      </c>
      <c r="BL19" s="7">
        <f t="shared" si="8"/>
        <v>124096.4</v>
      </c>
    </row>
    <row r="20" spans="1:64" ht="20.25" x14ac:dyDescent="0.4">
      <c r="A20" s="14">
        <v>14</v>
      </c>
      <c r="B20" s="15" t="s">
        <v>56</v>
      </c>
      <c r="C20" s="8">
        <v>6177</v>
      </c>
      <c r="D20" s="8">
        <v>661660.52</v>
      </c>
      <c r="E20" s="8">
        <v>428</v>
      </c>
      <c r="F20" s="8">
        <v>75358.240000000005</v>
      </c>
      <c r="G20" s="19">
        <f t="shared" si="0"/>
        <v>6605</v>
      </c>
      <c r="H20" s="19">
        <f t="shared" si="0"/>
        <v>737018.76</v>
      </c>
      <c r="I20" s="8">
        <v>0</v>
      </c>
      <c r="J20" s="8">
        <v>0</v>
      </c>
      <c r="K20" s="8">
        <v>388</v>
      </c>
      <c r="L20" s="8">
        <v>34391.68</v>
      </c>
      <c r="M20" s="7">
        <f t="shared" si="1"/>
        <v>6993</v>
      </c>
      <c r="N20" s="7">
        <f t="shared" si="1"/>
        <v>771410.44000000006</v>
      </c>
      <c r="O20" s="8">
        <v>73</v>
      </c>
      <c r="P20" s="8">
        <v>0</v>
      </c>
      <c r="Q20" s="8">
        <v>117</v>
      </c>
      <c r="R20" s="8">
        <v>140348.4</v>
      </c>
      <c r="S20" s="8">
        <v>58</v>
      </c>
      <c r="T20" s="8">
        <v>70174.2</v>
      </c>
      <c r="U20" s="8">
        <v>29</v>
      </c>
      <c r="V20" s="8">
        <v>35087.1</v>
      </c>
      <c r="W20" s="8">
        <v>14</v>
      </c>
      <c r="X20" s="8">
        <v>17543.55</v>
      </c>
      <c r="Y20" s="7">
        <f t="shared" si="2"/>
        <v>291</v>
      </c>
      <c r="Z20" s="7">
        <f t="shared" si="3"/>
        <v>263153.25</v>
      </c>
      <c r="AA20" s="12">
        <v>0</v>
      </c>
      <c r="AB20" s="12">
        <v>0</v>
      </c>
      <c r="AC20" s="12">
        <v>214</v>
      </c>
      <c r="AD20" s="12">
        <v>92933.4</v>
      </c>
      <c r="AE20" s="12">
        <v>284</v>
      </c>
      <c r="AF20" s="12">
        <v>123911.2</v>
      </c>
      <c r="AG20" s="12">
        <v>143</v>
      </c>
      <c r="AH20" s="12">
        <v>61955.6</v>
      </c>
      <c r="AI20" s="12">
        <v>0</v>
      </c>
      <c r="AJ20" s="12">
        <v>0</v>
      </c>
      <c r="AK20" s="12">
        <v>71</v>
      </c>
      <c r="AL20" s="12">
        <v>30977.8</v>
      </c>
      <c r="AM20" s="20">
        <f t="shared" si="4"/>
        <v>7996</v>
      </c>
      <c r="AN20" s="20">
        <f t="shared" si="5"/>
        <v>1344341.6900000002</v>
      </c>
      <c r="AO20" s="12">
        <v>80</v>
      </c>
      <c r="AP20" s="12">
        <v>14320.42</v>
      </c>
      <c r="AQ20" s="12">
        <v>22</v>
      </c>
      <c r="AR20" s="12">
        <v>8850.7999999999993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64</v>
      </c>
      <c r="BB20" s="8">
        <v>26552.400000000001</v>
      </c>
      <c r="BC20" s="8">
        <v>108</v>
      </c>
      <c r="BD20" s="8">
        <v>44254</v>
      </c>
      <c r="BE20" s="8">
        <v>150</v>
      </c>
      <c r="BF20" s="8">
        <v>61955.6</v>
      </c>
      <c r="BG20" s="8">
        <v>86</v>
      </c>
      <c r="BH20" s="8">
        <v>35403.199999999997</v>
      </c>
      <c r="BI20" s="7">
        <f t="shared" si="7"/>
        <v>430</v>
      </c>
      <c r="BJ20" s="7">
        <f t="shared" si="7"/>
        <v>177016</v>
      </c>
      <c r="BK20" s="7">
        <f t="shared" si="8"/>
        <v>8426</v>
      </c>
      <c r="BL20" s="7">
        <f t="shared" si="8"/>
        <v>1521357.6900000002</v>
      </c>
    </row>
    <row r="21" spans="1:64" ht="20.25" x14ac:dyDescent="0.4">
      <c r="A21" s="14">
        <v>15</v>
      </c>
      <c r="B21" s="15" t="s">
        <v>57</v>
      </c>
      <c r="C21" s="8">
        <v>0</v>
      </c>
      <c r="D21" s="8">
        <v>0</v>
      </c>
      <c r="E21" s="8">
        <v>0</v>
      </c>
      <c r="F21" s="8">
        <v>0</v>
      </c>
      <c r="G21" s="19">
        <f t="shared" si="0"/>
        <v>0</v>
      </c>
      <c r="H21" s="19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0</v>
      </c>
      <c r="N21" s="7">
        <f t="shared" si="1"/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0</v>
      </c>
      <c r="Z21" s="7">
        <f t="shared" si="3"/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0</v>
      </c>
      <c r="AN21" s="20">
        <f t="shared" si="5"/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0</v>
      </c>
      <c r="BL21" s="7">
        <f t="shared" si="8"/>
        <v>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187</v>
      </c>
      <c r="D28" s="8">
        <v>10115.200000000001</v>
      </c>
      <c r="E28" s="8">
        <v>20</v>
      </c>
      <c r="F28" s="8">
        <v>1896.6</v>
      </c>
      <c r="G28" s="19">
        <f t="shared" si="0"/>
        <v>207</v>
      </c>
      <c r="H28" s="19">
        <f t="shared" si="0"/>
        <v>12011.800000000001</v>
      </c>
      <c r="I28" s="8">
        <v>0</v>
      </c>
      <c r="J28" s="8">
        <v>0</v>
      </c>
      <c r="K28" s="8">
        <v>19</v>
      </c>
      <c r="L28" s="8">
        <v>2528.8000000000002</v>
      </c>
      <c r="M28" s="7">
        <f t="shared" si="1"/>
        <v>226</v>
      </c>
      <c r="N28" s="7">
        <f t="shared" si="1"/>
        <v>14540.600000000002</v>
      </c>
      <c r="O28" s="8">
        <v>5</v>
      </c>
      <c r="P28" s="8">
        <v>632.20000000000005</v>
      </c>
      <c r="Q28" s="8">
        <v>9</v>
      </c>
      <c r="R28" s="8">
        <v>1011.52</v>
      </c>
      <c r="S28" s="8">
        <v>4</v>
      </c>
      <c r="T28" s="8">
        <v>505.76</v>
      </c>
      <c r="U28" s="8">
        <v>2</v>
      </c>
      <c r="V28" s="8">
        <v>252.88</v>
      </c>
      <c r="W28" s="8">
        <v>1</v>
      </c>
      <c r="X28" s="8">
        <v>126.44</v>
      </c>
      <c r="Y28" s="7">
        <f t="shared" si="2"/>
        <v>21</v>
      </c>
      <c r="Z28" s="7">
        <f t="shared" si="3"/>
        <v>2528.8000000000002</v>
      </c>
      <c r="AA28" s="12">
        <v>0</v>
      </c>
      <c r="AB28" s="12">
        <v>0</v>
      </c>
      <c r="AC28" s="12">
        <v>11</v>
      </c>
      <c r="AD28" s="12">
        <v>3982.86</v>
      </c>
      <c r="AE28" s="12">
        <v>15</v>
      </c>
      <c r="AF28" s="12">
        <v>5310.48</v>
      </c>
      <c r="AG28" s="12">
        <v>8</v>
      </c>
      <c r="AH28" s="12">
        <v>2655.24</v>
      </c>
      <c r="AI28" s="12">
        <v>0</v>
      </c>
      <c r="AJ28" s="12">
        <v>0</v>
      </c>
      <c r="AK28" s="12">
        <v>3</v>
      </c>
      <c r="AL28" s="12">
        <v>1327.62</v>
      </c>
      <c r="AM28" s="20">
        <f t="shared" si="4"/>
        <v>284</v>
      </c>
      <c r="AN28" s="20">
        <f t="shared" si="5"/>
        <v>30345.600000000002</v>
      </c>
      <c r="AO28" s="12">
        <v>3</v>
      </c>
      <c r="AP28" s="12">
        <v>303.02</v>
      </c>
      <c r="AQ28" s="12">
        <v>1</v>
      </c>
      <c r="AR28" s="12">
        <v>316.10000000000002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3</v>
      </c>
      <c r="BB28" s="8">
        <v>948.3</v>
      </c>
      <c r="BC28" s="8">
        <v>7</v>
      </c>
      <c r="BD28" s="8">
        <v>1580.5</v>
      </c>
      <c r="BE28" s="8">
        <v>9</v>
      </c>
      <c r="BF28" s="8">
        <v>2212.6999999999998</v>
      </c>
      <c r="BG28" s="8">
        <v>5</v>
      </c>
      <c r="BH28" s="8">
        <v>1264.4000000000001</v>
      </c>
      <c r="BI28" s="7">
        <f t="shared" si="7"/>
        <v>25</v>
      </c>
      <c r="BJ28" s="7">
        <f t="shared" si="7"/>
        <v>6322</v>
      </c>
      <c r="BK28" s="7">
        <f t="shared" si="8"/>
        <v>309</v>
      </c>
      <c r="BL28" s="7">
        <f t="shared" si="8"/>
        <v>36667.600000000006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0.25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161</v>
      </c>
      <c r="D31" s="8">
        <v>10115.200000000001</v>
      </c>
      <c r="E31" s="8">
        <v>24</v>
      </c>
      <c r="F31" s="8">
        <v>2275.92</v>
      </c>
      <c r="G31" s="19">
        <f t="shared" si="0"/>
        <v>185</v>
      </c>
      <c r="H31" s="19">
        <f t="shared" si="0"/>
        <v>12391.12</v>
      </c>
      <c r="I31" s="8">
        <v>0</v>
      </c>
      <c r="J31" s="8">
        <v>0</v>
      </c>
      <c r="K31" s="8">
        <v>51</v>
      </c>
      <c r="L31" s="8">
        <v>3793.2</v>
      </c>
      <c r="M31" s="7">
        <f t="shared" si="1"/>
        <v>236</v>
      </c>
      <c r="N31" s="7">
        <f t="shared" si="1"/>
        <v>16184.32</v>
      </c>
      <c r="O31" s="8">
        <v>4</v>
      </c>
      <c r="P31" s="8">
        <v>1580.5</v>
      </c>
      <c r="Q31" s="8">
        <v>7</v>
      </c>
      <c r="R31" s="8">
        <v>2528.8000000000002</v>
      </c>
      <c r="S31" s="8">
        <v>3</v>
      </c>
      <c r="T31" s="8">
        <v>1264.4000000000001</v>
      </c>
      <c r="U31" s="8">
        <v>2</v>
      </c>
      <c r="V31" s="8">
        <v>632.20000000000005</v>
      </c>
      <c r="W31" s="8">
        <v>1</v>
      </c>
      <c r="X31" s="8">
        <v>316.10000000000002</v>
      </c>
      <c r="Y31" s="7">
        <f t="shared" si="2"/>
        <v>17</v>
      </c>
      <c r="Z31" s="7">
        <f t="shared" si="3"/>
        <v>6322.0000000000009</v>
      </c>
      <c r="AA31" s="12">
        <v>0</v>
      </c>
      <c r="AB31" s="12">
        <v>0</v>
      </c>
      <c r="AC31" s="12">
        <v>34</v>
      </c>
      <c r="AD31" s="12">
        <v>8155.38</v>
      </c>
      <c r="AE31" s="12">
        <v>45</v>
      </c>
      <c r="AF31" s="12">
        <v>10873.84</v>
      </c>
      <c r="AG31" s="12">
        <v>23</v>
      </c>
      <c r="AH31" s="12">
        <v>5436.92</v>
      </c>
      <c r="AI31" s="12">
        <v>0</v>
      </c>
      <c r="AJ31" s="12">
        <v>0</v>
      </c>
      <c r="AK31" s="12">
        <v>11</v>
      </c>
      <c r="AL31" s="12">
        <v>2718.46</v>
      </c>
      <c r="AM31" s="20">
        <f t="shared" si="4"/>
        <v>366</v>
      </c>
      <c r="AN31" s="20">
        <f t="shared" si="5"/>
        <v>49690.92</v>
      </c>
      <c r="AO31" s="12">
        <v>3</v>
      </c>
      <c r="AP31" s="12">
        <v>497.04</v>
      </c>
      <c r="AQ31" s="12">
        <v>1</v>
      </c>
      <c r="AR31" s="12">
        <v>316.10000000000002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3</v>
      </c>
      <c r="BB31" s="8">
        <v>948.3</v>
      </c>
      <c r="BC31" s="8">
        <v>7</v>
      </c>
      <c r="BD31" s="8">
        <v>1580.5</v>
      </c>
      <c r="BE31" s="8">
        <v>9</v>
      </c>
      <c r="BF31" s="8">
        <v>2212.6999999999998</v>
      </c>
      <c r="BG31" s="8">
        <v>5</v>
      </c>
      <c r="BH31" s="8">
        <v>1264.4000000000001</v>
      </c>
      <c r="BI31" s="7">
        <f t="shared" si="7"/>
        <v>25</v>
      </c>
      <c r="BJ31" s="7">
        <f t="shared" si="7"/>
        <v>6322</v>
      </c>
      <c r="BK31" s="7">
        <f t="shared" si="8"/>
        <v>391</v>
      </c>
      <c r="BL31" s="7">
        <f t="shared" si="8"/>
        <v>56012.92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199</v>
      </c>
      <c r="D33" s="8">
        <v>187131.2</v>
      </c>
      <c r="E33" s="8">
        <v>81</v>
      </c>
      <c r="F33" s="8">
        <v>11379.6</v>
      </c>
      <c r="G33" s="19">
        <f t="shared" si="0"/>
        <v>280</v>
      </c>
      <c r="H33" s="19">
        <f t="shared" si="0"/>
        <v>198510.80000000002</v>
      </c>
      <c r="I33" s="8">
        <v>0</v>
      </c>
      <c r="J33" s="8">
        <v>0</v>
      </c>
      <c r="K33" s="8">
        <v>141</v>
      </c>
      <c r="L33" s="8">
        <v>8850.7999999999993</v>
      </c>
      <c r="M33" s="7">
        <f t="shared" si="1"/>
        <v>421</v>
      </c>
      <c r="N33" s="7">
        <f t="shared" si="1"/>
        <v>207361.6</v>
      </c>
      <c r="O33" s="8">
        <v>9</v>
      </c>
      <c r="P33" s="8">
        <v>632.20000000000005</v>
      </c>
      <c r="Q33" s="8">
        <v>13</v>
      </c>
      <c r="R33" s="8">
        <v>1011.52</v>
      </c>
      <c r="S33" s="8">
        <v>7</v>
      </c>
      <c r="T33" s="8">
        <v>505.76</v>
      </c>
      <c r="U33" s="8">
        <v>3</v>
      </c>
      <c r="V33" s="8">
        <v>252.88</v>
      </c>
      <c r="W33" s="8">
        <v>2</v>
      </c>
      <c r="X33" s="8">
        <v>126.44</v>
      </c>
      <c r="Y33" s="7">
        <f t="shared" si="2"/>
        <v>34</v>
      </c>
      <c r="Z33" s="7">
        <f t="shared" si="3"/>
        <v>2528.8000000000002</v>
      </c>
      <c r="AA33" s="12">
        <v>0</v>
      </c>
      <c r="AB33" s="12">
        <v>0</v>
      </c>
      <c r="AC33" s="12">
        <v>23</v>
      </c>
      <c r="AD33" s="12">
        <v>12517.56</v>
      </c>
      <c r="AE33" s="12">
        <v>31</v>
      </c>
      <c r="AF33" s="12">
        <v>16690.080000000002</v>
      </c>
      <c r="AG33" s="12">
        <v>15</v>
      </c>
      <c r="AH33" s="12">
        <v>8345.0400000000009</v>
      </c>
      <c r="AI33" s="12">
        <v>0</v>
      </c>
      <c r="AJ33" s="12">
        <v>0</v>
      </c>
      <c r="AK33" s="12">
        <v>8</v>
      </c>
      <c r="AL33" s="12">
        <v>4172.5200000000004</v>
      </c>
      <c r="AM33" s="20">
        <f t="shared" si="4"/>
        <v>532</v>
      </c>
      <c r="AN33" s="20">
        <f t="shared" si="5"/>
        <v>251615.59999999998</v>
      </c>
      <c r="AO33" s="12">
        <v>5</v>
      </c>
      <c r="AP33" s="12">
        <v>2515.7199999999998</v>
      </c>
      <c r="AQ33" s="12">
        <v>5</v>
      </c>
      <c r="AR33" s="12">
        <v>758.64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15</v>
      </c>
      <c r="BB33" s="8">
        <v>2275.92</v>
      </c>
      <c r="BC33" s="8">
        <v>25</v>
      </c>
      <c r="BD33" s="8">
        <v>3793.2</v>
      </c>
      <c r="BE33" s="8">
        <v>36</v>
      </c>
      <c r="BF33" s="8">
        <v>5310.48</v>
      </c>
      <c r="BG33" s="8">
        <v>21</v>
      </c>
      <c r="BH33" s="8">
        <v>3034.56</v>
      </c>
      <c r="BI33" s="7">
        <f t="shared" si="7"/>
        <v>102</v>
      </c>
      <c r="BJ33" s="7">
        <f t="shared" si="7"/>
        <v>15172.8</v>
      </c>
      <c r="BK33" s="7">
        <f t="shared" si="8"/>
        <v>634</v>
      </c>
      <c r="BL33" s="7">
        <f t="shared" si="8"/>
        <v>266788.39999999997</v>
      </c>
    </row>
    <row r="34" spans="1:64" ht="20.25" x14ac:dyDescent="0.4">
      <c r="A34" s="14">
        <v>28</v>
      </c>
      <c r="B34" s="15" t="s">
        <v>70</v>
      </c>
      <c r="C34" s="8">
        <v>379</v>
      </c>
      <c r="D34" s="8">
        <v>227592</v>
      </c>
      <c r="E34" s="8">
        <v>74</v>
      </c>
      <c r="F34" s="8">
        <v>5689.8</v>
      </c>
      <c r="G34" s="19">
        <f t="shared" si="0"/>
        <v>453</v>
      </c>
      <c r="H34" s="19">
        <f t="shared" si="0"/>
        <v>233281.8</v>
      </c>
      <c r="I34" s="8">
        <v>0</v>
      </c>
      <c r="J34" s="8">
        <v>0</v>
      </c>
      <c r="K34" s="8">
        <v>113</v>
      </c>
      <c r="L34" s="8">
        <v>20230.400000000001</v>
      </c>
      <c r="M34" s="7">
        <f t="shared" si="1"/>
        <v>566</v>
      </c>
      <c r="N34" s="7">
        <f t="shared" si="1"/>
        <v>253512.19999999998</v>
      </c>
      <c r="O34" s="8">
        <v>17</v>
      </c>
      <c r="P34" s="8">
        <v>9483</v>
      </c>
      <c r="Q34" s="8">
        <v>28</v>
      </c>
      <c r="R34" s="8">
        <v>15172.8</v>
      </c>
      <c r="S34" s="8">
        <v>14</v>
      </c>
      <c r="T34" s="8">
        <v>7586.4</v>
      </c>
      <c r="U34" s="8">
        <v>7</v>
      </c>
      <c r="V34" s="8">
        <v>3793.2</v>
      </c>
      <c r="W34" s="8">
        <v>3</v>
      </c>
      <c r="X34" s="8">
        <v>1896.6</v>
      </c>
      <c r="Y34" s="7">
        <f t="shared" si="2"/>
        <v>69</v>
      </c>
      <c r="Z34" s="7">
        <f t="shared" si="3"/>
        <v>37931.999999999993</v>
      </c>
      <c r="AA34" s="12">
        <v>0</v>
      </c>
      <c r="AB34" s="12">
        <v>0</v>
      </c>
      <c r="AC34" s="12">
        <v>13</v>
      </c>
      <c r="AD34" s="12">
        <v>13465.86</v>
      </c>
      <c r="AE34" s="12">
        <v>17</v>
      </c>
      <c r="AF34" s="12">
        <v>17954.48</v>
      </c>
      <c r="AG34" s="12">
        <v>9</v>
      </c>
      <c r="AH34" s="12">
        <v>8977.24</v>
      </c>
      <c r="AI34" s="12">
        <v>0</v>
      </c>
      <c r="AJ34" s="12">
        <v>0</v>
      </c>
      <c r="AK34" s="12">
        <v>4</v>
      </c>
      <c r="AL34" s="12">
        <v>4488.62</v>
      </c>
      <c r="AM34" s="20">
        <f t="shared" si="4"/>
        <v>678</v>
      </c>
      <c r="AN34" s="20">
        <f t="shared" si="5"/>
        <v>336330.39999999991</v>
      </c>
      <c r="AO34" s="12">
        <v>7</v>
      </c>
      <c r="AP34" s="12">
        <v>3363.74</v>
      </c>
      <c r="AQ34" s="12">
        <v>1</v>
      </c>
      <c r="AR34" s="12">
        <v>632.20000000000005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3</v>
      </c>
      <c r="BB34" s="8">
        <v>1896.6</v>
      </c>
      <c r="BC34" s="8">
        <v>7</v>
      </c>
      <c r="BD34" s="8">
        <v>3161</v>
      </c>
      <c r="BE34" s="8">
        <v>9</v>
      </c>
      <c r="BF34" s="8">
        <v>4425.3999999999996</v>
      </c>
      <c r="BG34" s="8">
        <v>5</v>
      </c>
      <c r="BH34" s="8">
        <v>2528.8000000000002</v>
      </c>
      <c r="BI34" s="7">
        <f t="shared" si="7"/>
        <v>25</v>
      </c>
      <c r="BJ34" s="7">
        <f t="shared" si="7"/>
        <v>12644</v>
      </c>
      <c r="BK34" s="7">
        <f t="shared" si="8"/>
        <v>703</v>
      </c>
      <c r="BL34" s="7">
        <f t="shared" si="8"/>
        <v>348974.39999999991</v>
      </c>
    </row>
    <row r="35" spans="1:64" ht="20.25" x14ac:dyDescent="0.4">
      <c r="A35" s="14">
        <v>29</v>
      </c>
      <c r="B35" s="15" t="s">
        <v>71</v>
      </c>
      <c r="C35" s="8">
        <v>1100</v>
      </c>
      <c r="D35" s="8">
        <v>227592</v>
      </c>
      <c r="E35" s="8">
        <v>81</v>
      </c>
      <c r="F35" s="8">
        <v>22127</v>
      </c>
      <c r="G35" s="19">
        <f t="shared" si="0"/>
        <v>1181</v>
      </c>
      <c r="H35" s="19">
        <f t="shared" si="0"/>
        <v>249719</v>
      </c>
      <c r="I35" s="8">
        <v>0</v>
      </c>
      <c r="J35" s="8">
        <v>0</v>
      </c>
      <c r="K35" s="8">
        <v>92</v>
      </c>
      <c r="L35" s="8">
        <v>7586.4</v>
      </c>
      <c r="M35" s="7">
        <f t="shared" si="1"/>
        <v>1273</v>
      </c>
      <c r="N35" s="7">
        <f t="shared" si="1"/>
        <v>257305.4</v>
      </c>
      <c r="O35" s="8">
        <v>8</v>
      </c>
      <c r="P35" s="8">
        <v>9483</v>
      </c>
      <c r="Q35" s="8">
        <v>12</v>
      </c>
      <c r="R35" s="8">
        <v>15172.8</v>
      </c>
      <c r="S35" s="8">
        <v>7</v>
      </c>
      <c r="T35" s="8">
        <v>7586.4</v>
      </c>
      <c r="U35" s="8">
        <v>3</v>
      </c>
      <c r="V35" s="8">
        <v>3793.2</v>
      </c>
      <c r="W35" s="8">
        <v>1</v>
      </c>
      <c r="X35" s="8">
        <v>1896.6</v>
      </c>
      <c r="Y35" s="7">
        <f t="shared" si="2"/>
        <v>31</v>
      </c>
      <c r="Z35" s="7">
        <f t="shared" si="3"/>
        <v>37931.999999999993</v>
      </c>
      <c r="AA35" s="12">
        <v>0</v>
      </c>
      <c r="AB35" s="12">
        <v>0</v>
      </c>
      <c r="AC35" s="12">
        <v>25</v>
      </c>
      <c r="AD35" s="12">
        <v>9862.32</v>
      </c>
      <c r="AE35" s="12">
        <v>33</v>
      </c>
      <c r="AF35" s="12">
        <v>13149.76</v>
      </c>
      <c r="AG35" s="12">
        <v>16</v>
      </c>
      <c r="AH35" s="12">
        <v>6574.88</v>
      </c>
      <c r="AI35" s="12">
        <v>0</v>
      </c>
      <c r="AJ35" s="12">
        <v>0</v>
      </c>
      <c r="AK35" s="12">
        <v>9</v>
      </c>
      <c r="AL35" s="12">
        <v>3287.44</v>
      </c>
      <c r="AM35" s="20">
        <f t="shared" si="4"/>
        <v>1387</v>
      </c>
      <c r="AN35" s="20">
        <f t="shared" si="5"/>
        <v>328111.8</v>
      </c>
      <c r="AO35" s="12">
        <v>14</v>
      </c>
      <c r="AP35" s="12">
        <v>3280.9</v>
      </c>
      <c r="AQ35" s="12">
        <v>5</v>
      </c>
      <c r="AR35" s="12">
        <v>948.3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17</v>
      </c>
      <c r="BB35" s="8">
        <v>2844.9</v>
      </c>
      <c r="BC35" s="8">
        <v>28</v>
      </c>
      <c r="BD35" s="8">
        <v>4741.5</v>
      </c>
      <c r="BE35" s="8">
        <v>39</v>
      </c>
      <c r="BF35" s="8">
        <v>6638.1</v>
      </c>
      <c r="BG35" s="8">
        <v>23</v>
      </c>
      <c r="BH35" s="8">
        <v>3793.2</v>
      </c>
      <c r="BI35" s="7">
        <f t="shared" si="7"/>
        <v>112</v>
      </c>
      <c r="BJ35" s="7">
        <f t="shared" si="7"/>
        <v>18966</v>
      </c>
      <c r="BK35" s="7">
        <f t="shared" si="8"/>
        <v>1499</v>
      </c>
      <c r="BL35" s="7">
        <f t="shared" si="8"/>
        <v>347077.8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10">
        <v>0</v>
      </c>
      <c r="D38" s="10">
        <v>0</v>
      </c>
      <c r="E38" s="10">
        <v>0</v>
      </c>
      <c r="F38" s="10">
        <v>0</v>
      </c>
      <c r="G38" s="19">
        <f t="shared" si="0"/>
        <v>0</v>
      </c>
      <c r="H38" s="19">
        <f t="shared" si="0"/>
        <v>0</v>
      </c>
      <c r="I38" s="10">
        <v>0</v>
      </c>
      <c r="J38" s="10">
        <v>0</v>
      </c>
      <c r="K38" s="10">
        <v>0</v>
      </c>
      <c r="L38" s="10">
        <v>0</v>
      </c>
      <c r="M38" s="7">
        <f t="shared" si="1"/>
        <v>0</v>
      </c>
      <c r="N38" s="7">
        <f t="shared" si="1"/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0</v>
      </c>
      <c r="BH38" s="10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63727</v>
      </c>
      <c r="D40" s="8">
        <v>4526552</v>
      </c>
      <c r="E40" s="8">
        <v>2871</v>
      </c>
      <c r="F40" s="8">
        <v>493116</v>
      </c>
      <c r="G40" s="19">
        <f t="shared" si="0"/>
        <v>66598</v>
      </c>
      <c r="H40" s="19">
        <f t="shared" si="0"/>
        <v>5019668</v>
      </c>
      <c r="I40" s="8">
        <v>0</v>
      </c>
      <c r="J40" s="8">
        <v>0</v>
      </c>
      <c r="K40" s="8">
        <v>3343</v>
      </c>
      <c r="L40" s="8">
        <v>346445.6</v>
      </c>
      <c r="M40" s="7">
        <f t="shared" si="1"/>
        <v>69941</v>
      </c>
      <c r="N40" s="7">
        <f t="shared" si="1"/>
        <v>5366113.5999999996</v>
      </c>
      <c r="O40" s="8">
        <v>318</v>
      </c>
      <c r="P40" s="8">
        <v>37932</v>
      </c>
      <c r="Q40" s="8">
        <v>512</v>
      </c>
      <c r="R40" s="8">
        <v>60691.199999999997</v>
      </c>
      <c r="S40" s="8">
        <v>256</v>
      </c>
      <c r="T40" s="8">
        <v>30345.599999999999</v>
      </c>
      <c r="U40" s="8">
        <v>129</v>
      </c>
      <c r="V40" s="8">
        <v>15172.8</v>
      </c>
      <c r="W40" s="8">
        <v>64</v>
      </c>
      <c r="X40" s="8">
        <v>7586.4</v>
      </c>
      <c r="Y40" s="7">
        <f t="shared" si="2"/>
        <v>1279</v>
      </c>
      <c r="Z40" s="7">
        <f t="shared" si="3"/>
        <v>151727.99999999997</v>
      </c>
      <c r="AA40" s="12">
        <v>0</v>
      </c>
      <c r="AB40" s="12">
        <v>0</v>
      </c>
      <c r="AC40" s="12">
        <v>1493</v>
      </c>
      <c r="AD40" s="12">
        <v>183970.2</v>
      </c>
      <c r="AE40" s="12">
        <v>2006</v>
      </c>
      <c r="AF40" s="12">
        <v>245293.6</v>
      </c>
      <c r="AG40" s="12">
        <v>1003</v>
      </c>
      <c r="AH40" s="12">
        <v>122646.8</v>
      </c>
      <c r="AI40" s="12">
        <v>0</v>
      </c>
      <c r="AJ40" s="12">
        <v>0</v>
      </c>
      <c r="AK40" s="12">
        <v>501</v>
      </c>
      <c r="AL40" s="12">
        <v>61323.4</v>
      </c>
      <c r="AM40" s="20">
        <f t="shared" si="4"/>
        <v>76223</v>
      </c>
      <c r="AN40" s="20">
        <f t="shared" si="5"/>
        <v>6131075.5999999996</v>
      </c>
      <c r="AO40" s="12">
        <v>762</v>
      </c>
      <c r="AP40" s="12">
        <v>61310.32</v>
      </c>
      <c r="AQ40" s="12">
        <v>66</v>
      </c>
      <c r="AR40" s="12">
        <v>5689.8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199</v>
      </c>
      <c r="BB40" s="8">
        <v>17069.400000000001</v>
      </c>
      <c r="BC40" s="8">
        <v>332</v>
      </c>
      <c r="BD40" s="8">
        <v>28449</v>
      </c>
      <c r="BE40" s="8">
        <v>464</v>
      </c>
      <c r="BF40" s="8">
        <v>39828.6</v>
      </c>
      <c r="BG40" s="8">
        <v>266</v>
      </c>
      <c r="BH40" s="8">
        <v>22759.200000000001</v>
      </c>
      <c r="BI40" s="7">
        <f t="shared" si="7"/>
        <v>1327</v>
      </c>
      <c r="BJ40" s="7">
        <f t="shared" si="7"/>
        <v>113795.99999999999</v>
      </c>
      <c r="BK40" s="7">
        <f t="shared" si="8"/>
        <v>77550</v>
      </c>
      <c r="BL40" s="7">
        <f t="shared" si="8"/>
        <v>6244871.5999999996</v>
      </c>
    </row>
    <row r="41" spans="1:64" ht="20.25" x14ac:dyDescent="0.4">
      <c r="A41" s="14">
        <v>35</v>
      </c>
      <c r="B41" s="15" t="s">
        <v>77</v>
      </c>
      <c r="C41" s="8">
        <v>0</v>
      </c>
      <c r="D41" s="8">
        <v>0</v>
      </c>
      <c r="E41" s="8">
        <v>0</v>
      </c>
      <c r="F41" s="8">
        <v>0</v>
      </c>
      <c r="G41" s="19">
        <f t="shared" si="0"/>
        <v>0</v>
      </c>
      <c r="H41" s="19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7">
        <f t="shared" si="1"/>
        <v>0</v>
      </c>
      <c r="N41" s="7">
        <f t="shared" si="1"/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5.5" customHeight="1" x14ac:dyDescent="0.4">
      <c r="A42" s="14">
        <v>36</v>
      </c>
      <c r="B42" s="15" t="s">
        <v>78</v>
      </c>
      <c r="C42" s="8">
        <v>0</v>
      </c>
      <c r="D42" s="8">
        <v>0</v>
      </c>
      <c r="E42" s="8">
        <v>230</v>
      </c>
      <c r="F42" s="8">
        <v>40460.800000000003</v>
      </c>
      <c r="G42" s="19">
        <f t="shared" si="0"/>
        <v>230</v>
      </c>
      <c r="H42" s="19">
        <f t="shared" si="0"/>
        <v>40460.800000000003</v>
      </c>
      <c r="I42" s="8">
        <v>0</v>
      </c>
      <c r="J42" s="8">
        <v>0</v>
      </c>
      <c r="K42" s="8">
        <v>220</v>
      </c>
      <c r="L42" s="8">
        <v>20989.040000000001</v>
      </c>
      <c r="M42" s="7">
        <f t="shared" si="1"/>
        <v>450</v>
      </c>
      <c r="N42" s="7">
        <f t="shared" si="1"/>
        <v>61449.840000000004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450</v>
      </c>
      <c r="AN42" s="20">
        <f t="shared" si="5"/>
        <v>61449.840000000004</v>
      </c>
      <c r="AO42" s="12">
        <v>4</v>
      </c>
      <c r="AP42" s="12">
        <v>614.76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450</v>
      </c>
      <c r="BL42" s="7">
        <f t="shared" si="8"/>
        <v>61449.840000000004</v>
      </c>
    </row>
    <row r="43" spans="1:64" ht="26.25" customHeight="1" x14ac:dyDescent="0.4">
      <c r="A43" s="14">
        <v>37</v>
      </c>
      <c r="B43" s="15" t="s">
        <v>79</v>
      </c>
      <c r="C43" s="8">
        <v>11611</v>
      </c>
      <c r="D43" s="8">
        <v>1447738</v>
      </c>
      <c r="E43" s="8">
        <v>836</v>
      </c>
      <c r="F43" s="8">
        <v>133267.76</v>
      </c>
      <c r="G43" s="19">
        <f t="shared" si="0"/>
        <v>12447</v>
      </c>
      <c r="H43" s="19">
        <f t="shared" si="0"/>
        <v>1581005.76</v>
      </c>
      <c r="I43" s="8">
        <v>0</v>
      </c>
      <c r="J43" s="8">
        <v>0</v>
      </c>
      <c r="K43" s="8">
        <v>292</v>
      </c>
      <c r="L43" s="8">
        <v>32874.400000000001</v>
      </c>
      <c r="M43" s="7">
        <f t="shared" si="1"/>
        <v>12739</v>
      </c>
      <c r="N43" s="7">
        <f t="shared" si="1"/>
        <v>1613880.16</v>
      </c>
      <c r="O43" s="8">
        <v>38</v>
      </c>
      <c r="P43" s="8">
        <v>3793.2</v>
      </c>
      <c r="Q43" s="8">
        <v>61</v>
      </c>
      <c r="R43" s="8">
        <v>6069.12</v>
      </c>
      <c r="S43" s="8">
        <v>31</v>
      </c>
      <c r="T43" s="8">
        <v>3034.56</v>
      </c>
      <c r="U43" s="8">
        <v>15</v>
      </c>
      <c r="V43" s="8">
        <v>1517.28</v>
      </c>
      <c r="W43" s="8">
        <v>8</v>
      </c>
      <c r="X43" s="8">
        <v>758.64</v>
      </c>
      <c r="Y43" s="7">
        <f t="shared" si="2"/>
        <v>153</v>
      </c>
      <c r="Z43" s="7">
        <f t="shared" si="3"/>
        <v>15172.8</v>
      </c>
      <c r="AA43" s="12">
        <v>0</v>
      </c>
      <c r="AB43" s="12">
        <v>0</v>
      </c>
      <c r="AC43" s="12">
        <v>967</v>
      </c>
      <c r="AD43" s="12">
        <v>31862.880000000001</v>
      </c>
      <c r="AE43" s="12">
        <v>1288</v>
      </c>
      <c r="AF43" s="12">
        <v>42483.839999999997</v>
      </c>
      <c r="AG43" s="12">
        <v>644</v>
      </c>
      <c r="AH43" s="12">
        <v>21241.919999999998</v>
      </c>
      <c r="AI43" s="12">
        <v>0</v>
      </c>
      <c r="AJ43" s="12">
        <v>0</v>
      </c>
      <c r="AK43" s="12">
        <v>323</v>
      </c>
      <c r="AL43" s="12">
        <v>10620.96</v>
      </c>
      <c r="AM43" s="20">
        <f t="shared" si="4"/>
        <v>16114</v>
      </c>
      <c r="AN43" s="20">
        <f t="shared" si="5"/>
        <v>1735262.5599999998</v>
      </c>
      <c r="AO43" s="12">
        <v>162</v>
      </c>
      <c r="AP43" s="12">
        <v>17351.71</v>
      </c>
      <c r="AQ43" s="12">
        <v>368</v>
      </c>
      <c r="AR43" s="12">
        <v>5689.8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1094</v>
      </c>
      <c r="BB43" s="8">
        <v>17069.400000000001</v>
      </c>
      <c r="BC43" s="8">
        <v>1818</v>
      </c>
      <c r="BD43" s="8">
        <v>28449</v>
      </c>
      <c r="BE43" s="8">
        <v>2545</v>
      </c>
      <c r="BF43" s="8">
        <v>39828.6</v>
      </c>
      <c r="BG43" s="8">
        <v>1454</v>
      </c>
      <c r="BH43" s="8">
        <v>22759.200000000001</v>
      </c>
      <c r="BI43" s="7">
        <f t="shared" si="7"/>
        <v>7279</v>
      </c>
      <c r="BJ43" s="7">
        <f t="shared" si="7"/>
        <v>113795.99999999999</v>
      </c>
      <c r="BK43" s="7">
        <f t="shared" si="8"/>
        <v>23393</v>
      </c>
      <c r="BL43" s="7">
        <f t="shared" si="8"/>
        <v>1849058.5599999998</v>
      </c>
    </row>
    <row r="44" spans="1:64" ht="24" customHeight="1" x14ac:dyDescent="0.4">
      <c r="A44" s="14">
        <v>38</v>
      </c>
      <c r="B44" s="15" t="s">
        <v>80</v>
      </c>
      <c r="C44" s="11">
        <v>0</v>
      </c>
      <c r="D44" s="11">
        <v>0</v>
      </c>
      <c r="E44" s="11">
        <v>0</v>
      </c>
      <c r="F44" s="11">
        <v>0</v>
      </c>
      <c r="G44" s="19">
        <f t="shared" si="0"/>
        <v>0</v>
      </c>
      <c r="H44" s="19">
        <f t="shared" si="0"/>
        <v>0</v>
      </c>
      <c r="I44" s="11">
        <v>0</v>
      </c>
      <c r="J44" s="11">
        <v>0</v>
      </c>
      <c r="K44" s="11">
        <v>26</v>
      </c>
      <c r="L44" s="11">
        <v>5057.6000000000004</v>
      </c>
      <c r="M44" s="7">
        <f t="shared" si="1"/>
        <v>26</v>
      </c>
      <c r="N44" s="7">
        <f t="shared" si="1"/>
        <v>5057.6000000000004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2</v>
      </c>
      <c r="AD44" s="12">
        <v>568.98</v>
      </c>
      <c r="AE44" s="12">
        <v>2</v>
      </c>
      <c r="AF44" s="12">
        <v>758.64</v>
      </c>
      <c r="AG44" s="12">
        <v>1</v>
      </c>
      <c r="AH44" s="12">
        <v>379.32</v>
      </c>
      <c r="AI44" s="12">
        <v>0</v>
      </c>
      <c r="AJ44" s="12">
        <v>0</v>
      </c>
      <c r="AK44" s="12">
        <v>1</v>
      </c>
      <c r="AL44" s="12">
        <v>189.66</v>
      </c>
      <c r="AM44" s="20">
        <f t="shared" si="4"/>
        <v>32</v>
      </c>
      <c r="AN44" s="20">
        <f t="shared" si="5"/>
        <v>6954.2</v>
      </c>
      <c r="AO44" s="12">
        <v>0</v>
      </c>
      <c r="AP44" s="12">
        <v>69.760000000000005</v>
      </c>
      <c r="AQ44" s="12">
        <v>16</v>
      </c>
      <c r="AR44" s="12">
        <v>4425.3999999999996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11">
        <v>49</v>
      </c>
      <c r="BB44" s="11">
        <v>13276.2</v>
      </c>
      <c r="BC44" s="11">
        <v>83</v>
      </c>
      <c r="BD44" s="11">
        <v>22127</v>
      </c>
      <c r="BE44" s="11">
        <v>116</v>
      </c>
      <c r="BF44" s="11">
        <v>30977.8</v>
      </c>
      <c r="BG44" s="11">
        <v>65</v>
      </c>
      <c r="BH44" s="11">
        <v>17701.599999999999</v>
      </c>
      <c r="BI44" s="7">
        <f t="shared" si="7"/>
        <v>329</v>
      </c>
      <c r="BJ44" s="7">
        <f t="shared" si="7"/>
        <v>88508</v>
      </c>
      <c r="BK44" s="7">
        <f t="shared" si="8"/>
        <v>361</v>
      </c>
      <c r="BL44" s="7">
        <f t="shared" si="8"/>
        <v>95462.2</v>
      </c>
    </row>
    <row r="45" spans="1:64" s="3" customFormat="1" ht="24" customHeight="1" x14ac:dyDescent="0.4">
      <c r="A45" s="14">
        <v>39</v>
      </c>
      <c r="B45" s="15" t="s">
        <v>81</v>
      </c>
      <c r="C45" s="11">
        <v>0</v>
      </c>
      <c r="D45" s="11">
        <v>0</v>
      </c>
      <c r="E45" s="11">
        <v>0</v>
      </c>
      <c r="F45" s="11">
        <v>0</v>
      </c>
      <c r="G45" s="19">
        <f t="shared" ref="G45:G50" si="9">SUM(C45,E45)</f>
        <v>0</v>
      </c>
      <c r="H45" s="19">
        <f t="shared" ref="H45:H50" si="10">SUM(D45,F45)</f>
        <v>0</v>
      </c>
      <c r="I45" s="11">
        <v>0</v>
      </c>
      <c r="J45" s="11">
        <v>0</v>
      </c>
      <c r="K45" s="11">
        <v>0</v>
      </c>
      <c r="L45" s="11">
        <v>0</v>
      </c>
      <c r="M45" s="7">
        <f t="shared" ref="M45:M49" si="11">SUM(G45,I45,K45)</f>
        <v>0</v>
      </c>
      <c r="N45" s="7">
        <f t="shared" ref="N45:N49" si="12">SUM(H45,J45,L45)</f>
        <v>0</v>
      </c>
      <c r="O45" s="8">
        <v>16</v>
      </c>
      <c r="P45" s="8">
        <v>51524.3</v>
      </c>
      <c r="Q45" s="8">
        <v>25</v>
      </c>
      <c r="R45" s="8">
        <v>82438.880000000005</v>
      </c>
      <c r="S45" s="8">
        <v>13</v>
      </c>
      <c r="T45" s="8">
        <v>41219.440000000002</v>
      </c>
      <c r="U45" s="11">
        <v>7</v>
      </c>
      <c r="V45" s="11">
        <v>20609.72</v>
      </c>
      <c r="W45" s="11">
        <v>3</v>
      </c>
      <c r="X45" s="11">
        <v>10304.86</v>
      </c>
      <c r="Y45" s="7">
        <f t="shared" ref="Y45:Y49" si="13">SUM(O45+Q45+S45+U45+W45)</f>
        <v>64</v>
      </c>
      <c r="Z45" s="7">
        <f t="shared" ref="Z45:Z49" si="14">SUM(P45+R45+T45+V45+X45)</f>
        <v>206097.2</v>
      </c>
      <c r="AA45" s="12">
        <v>0</v>
      </c>
      <c r="AB45" s="12">
        <v>0</v>
      </c>
      <c r="AC45" s="12">
        <v>10</v>
      </c>
      <c r="AD45" s="12">
        <v>28449</v>
      </c>
      <c r="AE45" s="12">
        <v>13</v>
      </c>
      <c r="AF45" s="12">
        <v>37932</v>
      </c>
      <c r="AG45" s="12">
        <v>7</v>
      </c>
      <c r="AH45" s="12">
        <v>18966</v>
      </c>
      <c r="AI45" s="12">
        <v>0</v>
      </c>
      <c r="AJ45" s="12">
        <v>0</v>
      </c>
      <c r="AK45" s="12">
        <v>3</v>
      </c>
      <c r="AL45" s="12">
        <v>9483</v>
      </c>
      <c r="AM45" s="20">
        <f t="shared" ref="AM45:AM49" si="15">SUM(M45,Y45,AA45,AC45,AE45,AG45,AI45,AK45)</f>
        <v>97</v>
      </c>
      <c r="AN45" s="20">
        <f t="shared" ref="AN45:AN49" si="16">SUM(N45+Z45+AB45+AD45+AF45+AH45+AJ45+AL45)</f>
        <v>300927.2</v>
      </c>
      <c r="AO45" s="12">
        <v>1</v>
      </c>
      <c r="AP45" s="12">
        <v>3009.49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ref="AY45:AY49" si="17">SUM(AS45+AU45+AW45)</f>
        <v>0</v>
      </c>
      <c r="AZ45" s="7">
        <f t="shared" ref="AZ45:AZ49" si="18">SUM(AT45+AV45+AX45)</f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7">
        <f t="shared" ref="BI45:BI49" si="19">SUM(AQ45,AY45,BA45,BC45,BE45,BG45)</f>
        <v>0</v>
      </c>
      <c r="BJ45" s="7">
        <f t="shared" ref="BJ45:BJ49" si="20">SUM(AR45,AZ45,BB45,BD45,BF45,BH45)</f>
        <v>0</v>
      </c>
      <c r="BK45" s="7">
        <f t="shared" ref="BK45:BK49" si="21">SUM(AM45,BI45)</f>
        <v>97</v>
      </c>
      <c r="BL45" s="7">
        <f t="shared" ref="BL45:BL49" si="22">SUM(AN45,BJ45)</f>
        <v>300927.2</v>
      </c>
    </row>
    <row r="46" spans="1:64" s="3" customFormat="1" ht="24" customHeight="1" x14ac:dyDescent="0.4">
      <c r="A46" s="14">
        <v>40</v>
      </c>
      <c r="B46" s="15" t="s">
        <v>82</v>
      </c>
      <c r="C46" s="11">
        <v>0</v>
      </c>
      <c r="D46" s="11">
        <v>0</v>
      </c>
      <c r="E46" s="11">
        <v>0</v>
      </c>
      <c r="F46" s="11">
        <v>0</v>
      </c>
      <c r="G46" s="19">
        <f t="shared" si="9"/>
        <v>0</v>
      </c>
      <c r="H46" s="19">
        <f t="shared" si="10"/>
        <v>0</v>
      </c>
      <c r="I46" s="11">
        <v>0</v>
      </c>
      <c r="J46" s="11">
        <v>0</v>
      </c>
      <c r="K46" s="11">
        <v>0</v>
      </c>
      <c r="L46" s="11">
        <v>0</v>
      </c>
      <c r="M46" s="7">
        <f t="shared" si="11"/>
        <v>0</v>
      </c>
      <c r="N46" s="7">
        <f t="shared" si="12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11">
        <v>0</v>
      </c>
      <c r="V46" s="11">
        <v>0</v>
      </c>
      <c r="W46" s="11">
        <v>0</v>
      </c>
      <c r="X46" s="11">
        <v>0</v>
      </c>
      <c r="Y46" s="7">
        <f t="shared" si="13"/>
        <v>0</v>
      </c>
      <c r="Z46" s="7">
        <f t="shared" si="14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15"/>
        <v>0</v>
      </c>
      <c r="AN46" s="20">
        <f t="shared" si="16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17"/>
        <v>0</v>
      </c>
      <c r="AZ46" s="7">
        <f t="shared" si="18"/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7">
        <f t="shared" si="19"/>
        <v>0</v>
      </c>
      <c r="BJ46" s="7">
        <f t="shared" si="20"/>
        <v>0</v>
      </c>
      <c r="BK46" s="7">
        <f t="shared" si="21"/>
        <v>0</v>
      </c>
      <c r="BL46" s="7">
        <f t="shared" si="22"/>
        <v>0</v>
      </c>
    </row>
    <row r="47" spans="1:64" s="3" customFormat="1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9"/>
        <v>0</v>
      </c>
      <c r="H47" s="19">
        <f t="shared" si="1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1"/>
        <v>0</v>
      </c>
      <c r="N47" s="7">
        <f t="shared" si="12"/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13"/>
        <v>0</v>
      </c>
      <c r="Z47" s="7">
        <f t="shared" si="14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15"/>
        <v>0</v>
      </c>
      <c r="AN47" s="20">
        <f t="shared" si="16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17"/>
        <v>0</v>
      </c>
      <c r="AZ47" s="7">
        <f t="shared" si="18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19"/>
        <v>0</v>
      </c>
      <c r="BJ47" s="7">
        <f t="shared" si="20"/>
        <v>0</v>
      </c>
      <c r="BK47" s="7">
        <f t="shared" si="21"/>
        <v>0</v>
      </c>
      <c r="BL47" s="7">
        <f t="shared" si="22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si="9"/>
        <v>0</v>
      </c>
      <c r="H48" s="19">
        <f t="shared" si="10"/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147195</v>
      </c>
      <c r="D53" s="13">
        <f>SUM(D7:D52)</f>
        <v>12985388</v>
      </c>
      <c r="E53" s="13">
        <f>SUM(E7:E52)</f>
        <v>8923</v>
      </c>
      <c r="F53" s="13">
        <f>SUM(F7:F52)</f>
        <v>1817575.0000000002</v>
      </c>
      <c r="G53" s="19">
        <f t="shared" si="0"/>
        <v>156118</v>
      </c>
      <c r="H53" s="19">
        <f t="shared" si="0"/>
        <v>14802963</v>
      </c>
      <c r="I53" s="13">
        <f>SUM(I7:I52)</f>
        <v>0</v>
      </c>
      <c r="J53" s="13">
        <f>SUM(J7:J52)</f>
        <v>0</v>
      </c>
      <c r="K53" s="13">
        <f>SUM(K7:K52)</f>
        <v>10580</v>
      </c>
      <c r="L53" s="13">
        <f>SUM(L7:L52)</f>
        <v>1135431.2000000002</v>
      </c>
      <c r="M53" s="7">
        <f t="shared" si="1"/>
        <v>166698</v>
      </c>
      <c r="N53" s="7">
        <f t="shared" si="1"/>
        <v>15938394.199999999</v>
      </c>
      <c r="O53" s="13">
        <f t="shared" ref="O53:X53" si="23">SUM(O7:O52)</f>
        <v>1254</v>
      </c>
      <c r="P53" s="13">
        <f t="shared" si="23"/>
        <v>1350567.1654173711</v>
      </c>
      <c r="Q53" s="13">
        <f t="shared" si="23"/>
        <v>2001</v>
      </c>
      <c r="R53" s="13">
        <f t="shared" si="23"/>
        <v>1774137.7554173716</v>
      </c>
      <c r="S53" s="13">
        <f t="shared" si="23"/>
        <v>1001</v>
      </c>
      <c r="T53" s="13">
        <f t="shared" si="23"/>
        <v>464793.44000000006</v>
      </c>
      <c r="U53" s="13">
        <f t="shared" si="23"/>
        <v>501</v>
      </c>
      <c r="V53" s="13">
        <f t="shared" si="23"/>
        <v>232396.72000000003</v>
      </c>
      <c r="W53" s="13">
        <f t="shared" si="23"/>
        <v>247</v>
      </c>
      <c r="X53" s="13">
        <f t="shared" si="23"/>
        <v>116202.92000000001</v>
      </c>
      <c r="Y53" s="7">
        <f t="shared" si="2"/>
        <v>5004</v>
      </c>
      <c r="Z53" s="7">
        <f t="shared" si="3"/>
        <v>3938098.0008347426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4919</v>
      </c>
      <c r="AD53" s="13">
        <f t="shared" si="24"/>
        <v>941283.66999999981</v>
      </c>
      <c r="AE53" s="13">
        <f t="shared" si="24"/>
        <v>6569</v>
      </c>
      <c r="AF53" s="13">
        <f t="shared" si="24"/>
        <v>1255042.3499999999</v>
      </c>
      <c r="AG53" s="13">
        <f t="shared" si="24"/>
        <v>3287</v>
      </c>
      <c r="AH53" s="13">
        <f t="shared" si="24"/>
        <v>627520.62999999989</v>
      </c>
      <c r="AI53" s="13">
        <f t="shared" si="24"/>
        <v>0</v>
      </c>
      <c r="AJ53" s="13">
        <f t="shared" si="24"/>
        <v>0</v>
      </c>
      <c r="AK53" s="13">
        <f t="shared" si="24"/>
        <v>1647</v>
      </c>
      <c r="AL53" s="13">
        <f t="shared" si="24"/>
        <v>313761.94999999995</v>
      </c>
      <c r="AM53" s="20">
        <f t="shared" si="4"/>
        <v>188124</v>
      </c>
      <c r="AN53" s="20">
        <f t="shared" si="4"/>
        <v>23014100.800834741</v>
      </c>
      <c r="AO53" s="13">
        <f t="shared" ref="AO53:AX53" si="25">SUM(AO7:AO52)</f>
        <v>1743</v>
      </c>
      <c r="AP53" s="13">
        <f t="shared" si="25"/>
        <v>213997.52</v>
      </c>
      <c r="AQ53" s="13">
        <f t="shared" si="25"/>
        <v>776</v>
      </c>
      <c r="AR53" s="13">
        <f t="shared" si="25"/>
        <v>94830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2322</v>
      </c>
      <c r="BB53" s="13">
        <f t="shared" si="26"/>
        <v>284490</v>
      </c>
      <c r="BC53" s="13">
        <f t="shared" si="26"/>
        <v>3879</v>
      </c>
      <c r="BD53" s="13">
        <f t="shared" si="26"/>
        <v>474150</v>
      </c>
      <c r="BE53" s="13">
        <f t="shared" si="26"/>
        <v>5419</v>
      </c>
      <c r="BF53" s="13">
        <f t="shared" si="26"/>
        <v>663810</v>
      </c>
      <c r="BG53" s="13">
        <f t="shared" si="26"/>
        <v>3097</v>
      </c>
      <c r="BH53" s="13">
        <f t="shared" si="26"/>
        <v>379320</v>
      </c>
      <c r="BI53" s="7">
        <f t="shared" si="7"/>
        <v>15493</v>
      </c>
      <c r="BJ53" s="7">
        <f t="shared" si="7"/>
        <v>1896600</v>
      </c>
      <c r="BK53" s="7">
        <f t="shared" si="8"/>
        <v>203617</v>
      </c>
      <c r="BL53" s="7">
        <f t="shared" si="8"/>
        <v>24910700.800834741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view="pageBreakPreview" zoomScale="60" workbookViewId="0">
      <pane xSplit="2" ySplit="6" topLeftCell="AJ7" activePane="bottomRight" state="frozen"/>
      <selection pane="topRight" activeCell="C1" sqref="C1"/>
      <selection pane="bottomLeft" activeCell="A8" sqref="A8"/>
      <selection pane="bottomRight" activeCell="BM10" sqref="BM10"/>
    </sheetView>
  </sheetViews>
  <sheetFormatPr defaultRowHeight="15" x14ac:dyDescent="0.25"/>
  <cols>
    <col min="1" max="1" width="8.140625" style="34" customWidth="1"/>
    <col min="2" max="2" width="41.140625" style="34" bestFit="1" customWidth="1"/>
    <col min="3" max="3" width="13.5703125" style="34" bestFit="1" customWidth="1"/>
    <col min="4" max="4" width="17.5703125" style="34" bestFit="1" customWidth="1"/>
    <col min="5" max="5" width="13.28515625" style="34" bestFit="1" customWidth="1"/>
    <col min="6" max="6" width="16.85546875" style="34" bestFit="1" customWidth="1"/>
    <col min="7" max="7" width="13.5703125" style="34" bestFit="1" customWidth="1"/>
    <col min="8" max="8" width="17.5703125" style="34" bestFit="1" customWidth="1"/>
    <col min="9" max="9" width="12.28515625" style="34" bestFit="1" customWidth="1"/>
    <col min="10" max="10" width="15.140625" style="34" bestFit="1" customWidth="1"/>
    <col min="11" max="11" width="12.28515625" style="34" bestFit="1" customWidth="1"/>
    <col min="12" max="12" width="15.7109375" style="34" bestFit="1" customWidth="1"/>
    <col min="13" max="13" width="14" style="34" bestFit="1" customWidth="1"/>
    <col min="14" max="14" width="17.5703125" style="34" bestFit="1" customWidth="1"/>
    <col min="15" max="15" width="12.28515625" style="34" bestFit="1" customWidth="1"/>
    <col min="16" max="16" width="15.7109375" style="34" bestFit="1" customWidth="1"/>
    <col min="17" max="17" width="11.5703125" style="34" bestFit="1" customWidth="1"/>
    <col min="18" max="18" width="15.7109375" style="34" bestFit="1" customWidth="1"/>
    <col min="19" max="19" width="10.7109375" style="34" bestFit="1" customWidth="1"/>
    <col min="20" max="20" width="15.7109375" style="34" bestFit="1" customWidth="1"/>
    <col min="21" max="21" width="10.7109375" style="34" bestFit="1" customWidth="1"/>
    <col min="22" max="22" width="15.140625" style="34" bestFit="1" customWidth="1"/>
    <col min="23" max="23" width="12.28515625" style="34" bestFit="1" customWidth="1"/>
    <col min="24" max="24" width="14.85546875" style="34" bestFit="1" customWidth="1"/>
    <col min="25" max="25" width="12.28515625" style="34" bestFit="1" customWidth="1"/>
    <col min="26" max="26" width="17.5703125" style="34" bestFit="1" customWidth="1"/>
    <col min="27" max="27" width="10.42578125" style="34" bestFit="1" customWidth="1"/>
    <col min="28" max="28" width="15.7109375" style="34" bestFit="1" customWidth="1"/>
    <col min="29" max="29" width="11.85546875" style="34" bestFit="1" customWidth="1"/>
    <col min="30" max="30" width="15.140625" style="34" bestFit="1" customWidth="1"/>
    <col min="31" max="31" width="12.28515625" style="34" bestFit="1" customWidth="1"/>
    <col min="32" max="32" width="16.85546875" style="34" bestFit="1" customWidth="1"/>
    <col min="33" max="33" width="10.7109375" style="34" bestFit="1" customWidth="1"/>
    <col min="34" max="34" width="14.85546875" style="34" bestFit="1" customWidth="1"/>
    <col min="35" max="35" width="10.42578125" style="34" bestFit="1" customWidth="1"/>
    <col min="36" max="36" width="14.85546875" style="34" bestFit="1" customWidth="1"/>
    <col min="37" max="37" width="12.28515625" style="34" bestFit="1" customWidth="1"/>
    <col min="38" max="38" width="16.85546875" style="34" bestFit="1" customWidth="1"/>
    <col min="39" max="39" width="14" style="34" bestFit="1" customWidth="1"/>
    <col min="40" max="40" width="18.7109375" style="34" bestFit="1" customWidth="1"/>
    <col min="41" max="41" width="12.28515625" style="34" bestFit="1" customWidth="1"/>
    <col min="42" max="42" width="16.85546875" style="34" bestFit="1" customWidth="1"/>
    <col min="43" max="43" width="10.42578125" style="34" bestFit="1" customWidth="1"/>
    <col min="44" max="44" width="14.85546875" style="34" customWidth="1"/>
    <col min="45" max="45" width="10.42578125" style="34" hidden="1" customWidth="1"/>
    <col min="46" max="46" width="15.140625" style="34" hidden="1" customWidth="1"/>
    <col min="47" max="47" width="10.42578125" style="34" hidden="1" customWidth="1"/>
    <col min="48" max="48" width="15.7109375" style="34" hidden="1" customWidth="1"/>
    <col min="49" max="49" width="10.42578125" style="34" hidden="1" customWidth="1"/>
    <col min="50" max="50" width="15.7109375" style="34" hidden="1" customWidth="1"/>
    <col min="51" max="51" width="10.42578125" style="34" hidden="1" customWidth="1"/>
    <col min="52" max="52" width="16.85546875" style="34" hidden="1" customWidth="1"/>
    <col min="53" max="53" width="10.42578125" style="34" bestFit="1" customWidth="1"/>
    <col min="54" max="54" width="13.5703125" style="34" bestFit="1" customWidth="1"/>
    <col min="55" max="55" width="11.85546875" style="34" bestFit="1" customWidth="1"/>
    <col min="56" max="56" width="17.140625" style="34" bestFit="1" customWidth="1"/>
    <col min="57" max="57" width="11.85546875" style="34" bestFit="1" customWidth="1"/>
    <col min="58" max="58" width="16.85546875" style="34" bestFit="1" customWidth="1"/>
    <col min="59" max="59" width="11.85546875" style="34" bestFit="1" customWidth="1"/>
    <col min="60" max="60" width="17.140625" style="34" bestFit="1" customWidth="1"/>
    <col min="61" max="61" width="13.28515625" style="34" bestFit="1" customWidth="1"/>
    <col min="62" max="62" width="18.7109375" style="34" bestFit="1" customWidth="1"/>
    <col min="63" max="63" width="15.42578125" style="34" customWidth="1"/>
    <col min="64" max="64" width="19.28515625" style="34" bestFit="1" customWidth="1"/>
    <col min="65" max="66" width="9.140625" style="34" customWidth="1"/>
    <col min="67" max="16384" width="9.140625" style="34"/>
  </cols>
  <sheetData>
    <row r="1" spans="1:64" s="40" customFormat="1" ht="28.5" customHeight="1" x14ac:dyDescent="0.35">
      <c r="A1" s="122" t="str">
        <f>"Karnataka State Annual Credit Plan - "&amp;  TEXT(Sheet1!A1,"")</f>
        <v>Karnataka State Annual Credit Plan - 2020 - 2021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 t="str">
        <f>"Karnataka State Annual Credit Plan - "&amp;  TEXT(Sheet1!A1,"")</f>
        <v>Karnataka State Annual Credit Plan - 2020 - 2021</v>
      </c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48" t="str">
        <f>"Karnataka State Annual Credit Plan - "&amp;  TEXT(Sheet1!A1,"")</f>
        <v>Karnataka State Annual Credit Plan - 2020 - 2021</v>
      </c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50"/>
      <c r="AQ1" s="148" t="str">
        <f>"Karnataka State Annual Credit Plan - "&amp;  TEXT(Sheet1!A1,"")</f>
        <v>Karnataka State Annual Credit Plan - 2020 - 2021</v>
      </c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50"/>
    </row>
    <row r="2" spans="1:64" s="40" customFormat="1" ht="33.75" customHeight="1" x14ac:dyDescent="0.35">
      <c r="A2" s="122" t="s">
        <v>142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 t="s">
        <v>143</v>
      </c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51" t="s">
        <v>144</v>
      </c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  <c r="AQ2" s="151" t="s">
        <v>145</v>
      </c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3"/>
      <c r="BK2" s="151"/>
      <c r="BL2" s="153"/>
    </row>
    <row r="3" spans="1:64" ht="20.25" customHeight="1" x14ac:dyDescent="0.25">
      <c r="A3" s="127"/>
      <c r="B3" s="129"/>
      <c r="C3" s="126">
        <v>1</v>
      </c>
      <c r="D3" s="126"/>
      <c r="E3" s="126"/>
      <c r="F3" s="126"/>
      <c r="G3" s="126"/>
      <c r="H3" s="126"/>
      <c r="I3" s="126">
        <v>2</v>
      </c>
      <c r="J3" s="126"/>
      <c r="K3" s="130">
        <v>3</v>
      </c>
      <c r="L3" s="130"/>
      <c r="M3" s="126">
        <v>4</v>
      </c>
      <c r="N3" s="126"/>
      <c r="O3" s="126">
        <v>5</v>
      </c>
      <c r="P3" s="126"/>
      <c r="Q3" s="126">
        <v>6</v>
      </c>
      <c r="R3" s="126"/>
      <c r="S3" s="126">
        <v>7</v>
      </c>
      <c r="T3" s="126"/>
      <c r="U3" s="126">
        <v>8</v>
      </c>
      <c r="V3" s="126"/>
      <c r="W3" s="126">
        <v>9</v>
      </c>
      <c r="X3" s="126"/>
      <c r="Y3" s="126">
        <v>10</v>
      </c>
      <c r="Z3" s="126"/>
      <c r="AA3" s="130">
        <v>11</v>
      </c>
      <c r="AB3" s="130"/>
      <c r="AC3" s="130">
        <v>12</v>
      </c>
      <c r="AD3" s="130"/>
      <c r="AE3" s="130">
        <v>13</v>
      </c>
      <c r="AF3" s="130"/>
      <c r="AG3" s="130">
        <v>14</v>
      </c>
      <c r="AH3" s="130"/>
      <c r="AI3" s="130">
        <v>15</v>
      </c>
      <c r="AJ3" s="130"/>
      <c r="AK3" s="130">
        <v>16</v>
      </c>
      <c r="AL3" s="130"/>
      <c r="AM3" s="130">
        <v>17</v>
      </c>
      <c r="AN3" s="130"/>
      <c r="AO3" s="130">
        <v>18</v>
      </c>
      <c r="AP3" s="131"/>
      <c r="AQ3" s="132">
        <v>19</v>
      </c>
      <c r="AR3" s="132"/>
      <c r="AS3" s="132">
        <v>20</v>
      </c>
      <c r="AT3" s="132"/>
      <c r="AU3" s="132">
        <v>21</v>
      </c>
      <c r="AV3" s="132"/>
      <c r="AW3" s="132">
        <v>22</v>
      </c>
      <c r="AX3" s="132"/>
      <c r="AY3" s="132">
        <v>23</v>
      </c>
      <c r="AZ3" s="132"/>
      <c r="BA3" s="126">
        <v>20</v>
      </c>
      <c r="BB3" s="126"/>
      <c r="BC3" s="126">
        <v>21</v>
      </c>
      <c r="BD3" s="126"/>
      <c r="BE3" s="126">
        <v>22</v>
      </c>
      <c r="BF3" s="126"/>
      <c r="BG3" s="126">
        <v>23</v>
      </c>
      <c r="BH3" s="126"/>
      <c r="BI3" s="126">
        <v>24</v>
      </c>
      <c r="BJ3" s="126"/>
      <c r="BK3" s="126">
        <v>25</v>
      </c>
      <c r="BL3" s="126"/>
    </row>
    <row r="4" spans="1:64" ht="30" customHeight="1" x14ac:dyDescent="0.25">
      <c r="A4" s="127" t="s">
        <v>8</v>
      </c>
      <c r="B4" s="129"/>
      <c r="C4" s="125" t="s">
        <v>9</v>
      </c>
      <c r="D4" s="125"/>
      <c r="E4" s="125"/>
      <c r="F4" s="125"/>
      <c r="G4" s="125" t="s">
        <v>10</v>
      </c>
      <c r="H4" s="125"/>
      <c r="I4" s="125" t="s">
        <v>11</v>
      </c>
      <c r="J4" s="125"/>
      <c r="K4" s="125" t="s">
        <v>12</v>
      </c>
      <c r="L4" s="125"/>
      <c r="M4" s="125" t="s">
        <v>13</v>
      </c>
      <c r="N4" s="125"/>
      <c r="O4" s="125" t="s">
        <v>14</v>
      </c>
      <c r="P4" s="125"/>
      <c r="Q4" s="125" t="s">
        <v>15</v>
      </c>
      <c r="R4" s="125"/>
      <c r="S4" s="125" t="s">
        <v>16</v>
      </c>
      <c r="T4" s="125"/>
      <c r="U4" s="125" t="s">
        <v>17</v>
      </c>
      <c r="V4" s="125"/>
      <c r="W4" s="125" t="s">
        <v>18</v>
      </c>
      <c r="X4" s="125"/>
      <c r="Y4" s="125" t="s">
        <v>19</v>
      </c>
      <c r="Z4" s="125"/>
      <c r="AA4" s="125" t="s">
        <v>20</v>
      </c>
      <c r="AB4" s="125"/>
      <c r="AC4" s="125" t="s">
        <v>21</v>
      </c>
      <c r="AD4" s="125"/>
      <c r="AE4" s="125" t="s">
        <v>22</v>
      </c>
      <c r="AF4" s="125"/>
      <c r="AG4" s="125" t="s">
        <v>23</v>
      </c>
      <c r="AH4" s="125"/>
      <c r="AI4" s="125" t="s">
        <v>24</v>
      </c>
      <c r="AJ4" s="125"/>
      <c r="AK4" s="125" t="s">
        <v>25</v>
      </c>
      <c r="AL4" s="125"/>
      <c r="AM4" s="125" t="s">
        <v>26</v>
      </c>
      <c r="AN4" s="125"/>
      <c r="AO4" s="124" t="s">
        <v>27</v>
      </c>
      <c r="AP4" s="124"/>
      <c r="AQ4" s="124" t="s">
        <v>28</v>
      </c>
      <c r="AR4" s="124"/>
      <c r="AS4" s="124" t="s">
        <v>29</v>
      </c>
      <c r="AT4" s="124"/>
      <c r="AU4" s="124" t="s">
        <v>30</v>
      </c>
      <c r="AV4" s="124"/>
      <c r="AW4" s="124" t="s">
        <v>31</v>
      </c>
      <c r="AX4" s="124"/>
      <c r="AY4" s="124" t="s">
        <v>32</v>
      </c>
      <c r="AZ4" s="124"/>
      <c r="BA4" s="125" t="s">
        <v>33</v>
      </c>
      <c r="BB4" s="125"/>
      <c r="BC4" s="125" t="s">
        <v>34</v>
      </c>
      <c r="BD4" s="125"/>
      <c r="BE4" s="125" t="s">
        <v>35</v>
      </c>
      <c r="BF4" s="125"/>
      <c r="BG4" s="128" t="s">
        <v>36</v>
      </c>
      <c r="BH4" s="128"/>
      <c r="BI4" s="125" t="s">
        <v>37</v>
      </c>
      <c r="BJ4" s="125"/>
      <c r="BK4" s="125" t="s">
        <v>38</v>
      </c>
      <c r="BL4" s="125"/>
    </row>
    <row r="5" spans="1:64" ht="76.5" customHeight="1" x14ac:dyDescent="0.25">
      <c r="A5" s="127"/>
      <c r="B5" s="129"/>
      <c r="C5" s="125" t="s">
        <v>39</v>
      </c>
      <c r="D5" s="125"/>
      <c r="E5" s="125" t="s">
        <v>40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5"/>
      <c r="BB5" s="125"/>
      <c r="BC5" s="125"/>
      <c r="BD5" s="125"/>
      <c r="BE5" s="125"/>
      <c r="BF5" s="125"/>
      <c r="BG5" s="128"/>
      <c r="BH5" s="128"/>
      <c r="BI5" s="125"/>
      <c r="BJ5" s="125"/>
      <c r="BK5" s="125"/>
      <c r="BL5" s="125"/>
    </row>
    <row r="6" spans="1:64" ht="19.5" customHeight="1" x14ac:dyDescent="0.25">
      <c r="A6" s="127"/>
      <c r="B6" s="129"/>
      <c r="C6" s="41" t="s">
        <v>41</v>
      </c>
      <c r="D6" s="41" t="s">
        <v>42</v>
      </c>
      <c r="E6" s="41" t="s">
        <v>41</v>
      </c>
      <c r="F6" s="41" t="s">
        <v>42</v>
      </c>
      <c r="G6" s="41" t="s">
        <v>41</v>
      </c>
      <c r="H6" s="41" t="s">
        <v>42</v>
      </c>
      <c r="I6" s="41" t="s">
        <v>41</v>
      </c>
      <c r="J6" s="41" t="s">
        <v>42</v>
      </c>
      <c r="K6" s="41" t="s">
        <v>41</v>
      </c>
      <c r="L6" s="41" t="s">
        <v>42</v>
      </c>
      <c r="M6" s="41" t="s">
        <v>41</v>
      </c>
      <c r="N6" s="41" t="s">
        <v>42</v>
      </c>
      <c r="O6" s="41" t="s">
        <v>41</v>
      </c>
      <c r="P6" s="41" t="s">
        <v>42</v>
      </c>
      <c r="Q6" s="41" t="s">
        <v>41</v>
      </c>
      <c r="R6" s="41" t="s">
        <v>42</v>
      </c>
      <c r="S6" s="41" t="s">
        <v>41</v>
      </c>
      <c r="T6" s="41" t="s">
        <v>42</v>
      </c>
      <c r="U6" s="41" t="s">
        <v>41</v>
      </c>
      <c r="V6" s="41" t="s">
        <v>42</v>
      </c>
      <c r="W6" s="41" t="s">
        <v>41</v>
      </c>
      <c r="X6" s="41" t="s">
        <v>42</v>
      </c>
      <c r="Y6" s="41" t="s">
        <v>41</v>
      </c>
      <c r="Z6" s="41" t="s">
        <v>42</v>
      </c>
      <c r="AA6" s="41" t="s">
        <v>41</v>
      </c>
      <c r="AB6" s="41" t="s">
        <v>42</v>
      </c>
      <c r="AC6" s="41" t="s">
        <v>41</v>
      </c>
      <c r="AD6" s="41" t="s">
        <v>42</v>
      </c>
      <c r="AE6" s="41" t="s">
        <v>41</v>
      </c>
      <c r="AF6" s="41" t="s">
        <v>42</v>
      </c>
      <c r="AG6" s="41" t="s">
        <v>41</v>
      </c>
      <c r="AH6" s="41" t="s">
        <v>42</v>
      </c>
      <c r="AI6" s="41" t="s">
        <v>41</v>
      </c>
      <c r="AJ6" s="41" t="s">
        <v>42</v>
      </c>
      <c r="AK6" s="41" t="s">
        <v>41</v>
      </c>
      <c r="AL6" s="41" t="s">
        <v>42</v>
      </c>
      <c r="AM6" s="41" t="s">
        <v>41</v>
      </c>
      <c r="AN6" s="41" t="s">
        <v>42</v>
      </c>
      <c r="AO6" s="41" t="s">
        <v>41</v>
      </c>
      <c r="AP6" s="41" t="s">
        <v>42</v>
      </c>
      <c r="AQ6" s="41" t="s">
        <v>41</v>
      </c>
      <c r="AR6" s="41" t="s">
        <v>42</v>
      </c>
      <c r="AS6" s="41" t="s">
        <v>41</v>
      </c>
      <c r="AT6" s="41" t="s">
        <v>42</v>
      </c>
      <c r="AU6" s="41" t="s">
        <v>41</v>
      </c>
      <c r="AV6" s="41" t="s">
        <v>42</v>
      </c>
      <c r="AW6" s="41" t="s">
        <v>41</v>
      </c>
      <c r="AX6" s="41" t="s">
        <v>42</v>
      </c>
      <c r="AY6" s="41" t="s">
        <v>41</v>
      </c>
      <c r="AZ6" s="41" t="s">
        <v>42</v>
      </c>
      <c r="BA6" s="41" t="s">
        <v>41</v>
      </c>
      <c r="BB6" s="41" t="s">
        <v>42</v>
      </c>
      <c r="BC6" s="41" t="s">
        <v>41</v>
      </c>
      <c r="BD6" s="41" t="s">
        <v>42</v>
      </c>
      <c r="BE6" s="41" t="s">
        <v>41</v>
      </c>
      <c r="BF6" s="41" t="s">
        <v>42</v>
      </c>
      <c r="BG6" s="41" t="s">
        <v>41</v>
      </c>
      <c r="BH6" s="41" t="s">
        <v>42</v>
      </c>
      <c r="BI6" s="41" t="s">
        <v>41</v>
      </c>
      <c r="BJ6" s="41" t="s">
        <v>42</v>
      </c>
      <c r="BK6" s="41" t="s">
        <v>41</v>
      </c>
      <c r="BL6" s="41" t="s">
        <v>42</v>
      </c>
    </row>
    <row r="7" spans="1:64" ht="30.75" customHeight="1" x14ac:dyDescent="0.5">
      <c r="A7" s="42">
        <v>1</v>
      </c>
      <c r="B7" s="43" t="s">
        <v>43</v>
      </c>
      <c r="C7" s="44">
        <v>878388</v>
      </c>
      <c r="D7" s="44">
        <v>121125619.45</v>
      </c>
      <c r="E7" s="44">
        <v>307350</v>
      </c>
      <c r="F7" s="44">
        <v>63937218.758724697</v>
      </c>
      <c r="G7" s="44">
        <f>SUM(C7,E7)</f>
        <v>1185738</v>
      </c>
      <c r="H7" s="44">
        <f>SUM(D7,F7)</f>
        <v>185062838.20872471</v>
      </c>
      <c r="I7" s="44">
        <v>96331</v>
      </c>
      <c r="J7" s="44">
        <v>13026678.390000001</v>
      </c>
      <c r="K7" s="44">
        <v>90078</v>
      </c>
      <c r="L7" s="44">
        <v>23782876.110407598</v>
      </c>
      <c r="M7" s="45">
        <f>SUM(G7,I7,K7)</f>
        <v>1372147</v>
      </c>
      <c r="N7" s="45">
        <f>SUM(H7,J7,L7)</f>
        <v>221872392.70913231</v>
      </c>
      <c r="O7" s="44">
        <v>155494</v>
      </c>
      <c r="P7" s="44">
        <v>65023963.32</v>
      </c>
      <c r="Q7" s="44">
        <v>67615</v>
      </c>
      <c r="R7" s="44">
        <v>35765681.280000001</v>
      </c>
      <c r="S7" s="44">
        <v>22268</v>
      </c>
      <c r="T7" s="44">
        <v>23301577.559999999</v>
      </c>
      <c r="U7" s="44">
        <v>28022</v>
      </c>
      <c r="V7" s="44">
        <v>12119727.779999999</v>
      </c>
      <c r="W7" s="44">
        <v>49199</v>
      </c>
      <c r="X7" s="44">
        <v>23680228.949999999</v>
      </c>
      <c r="Y7" s="45">
        <f>SUM(O7+Q7+S7+U7+W7)</f>
        <v>322598</v>
      </c>
      <c r="Z7" s="45">
        <f>SUM(P7+R7+T7+V7+X7)</f>
        <v>159891178.88999999</v>
      </c>
      <c r="AA7" s="45">
        <v>4117</v>
      </c>
      <c r="AB7" s="45">
        <v>11636638</v>
      </c>
      <c r="AC7" s="45">
        <v>38147</v>
      </c>
      <c r="AD7" s="45">
        <v>14693027.9</v>
      </c>
      <c r="AE7" s="45">
        <v>58577</v>
      </c>
      <c r="AF7" s="45">
        <v>51822632.200000003</v>
      </c>
      <c r="AG7" s="45">
        <v>6686</v>
      </c>
      <c r="AH7" s="45">
        <v>3656711.72303076</v>
      </c>
      <c r="AI7" s="45">
        <v>10257</v>
      </c>
      <c r="AJ7" s="45">
        <v>3701151.2871717899</v>
      </c>
      <c r="AK7" s="45">
        <v>79798</v>
      </c>
      <c r="AL7" s="45">
        <v>20511997.909152299</v>
      </c>
      <c r="AM7" s="45">
        <f>SUM(M7,Y7,AA7,AC7,AE7,AG7,AI7,AK7)</f>
        <v>1892327</v>
      </c>
      <c r="AN7" s="45">
        <f>SUM(N7,Z7,AB7,AD7,AF7,AH7,AJ7,AL7)</f>
        <v>487785730.61848712</v>
      </c>
      <c r="AO7" s="45">
        <v>264075</v>
      </c>
      <c r="AP7" s="45">
        <v>68999536.859999999</v>
      </c>
      <c r="AQ7" s="45">
        <v>9002</v>
      </c>
      <c r="AR7" s="45">
        <v>3533273.06</v>
      </c>
      <c r="AS7" s="45">
        <v>0</v>
      </c>
      <c r="AT7" s="45">
        <v>0</v>
      </c>
      <c r="AU7" s="45">
        <v>0</v>
      </c>
      <c r="AV7" s="45">
        <v>0</v>
      </c>
      <c r="AW7" s="45">
        <v>0</v>
      </c>
      <c r="AX7" s="45">
        <v>0</v>
      </c>
      <c r="AY7" s="7">
        <f>SUM(AS7+AU7+AW7)</f>
        <v>0</v>
      </c>
      <c r="AZ7" s="7">
        <f>SUM(AT7+AV7+AX7)</f>
        <v>0</v>
      </c>
      <c r="BA7" s="44">
        <v>7202</v>
      </c>
      <c r="BB7" s="44">
        <v>4161321.18</v>
      </c>
      <c r="BC7" s="44">
        <v>13308</v>
      </c>
      <c r="BD7" s="44">
        <v>11551553.96775</v>
      </c>
      <c r="BE7" s="44">
        <v>78682</v>
      </c>
      <c r="BF7" s="44">
        <v>34737536.420000002</v>
      </c>
      <c r="BG7" s="44">
        <v>87926</v>
      </c>
      <c r="BH7" s="44">
        <v>158877479.24000001</v>
      </c>
      <c r="BI7" s="45">
        <f>SUM(AQ7,AY7,BA7,BC7,BE7,BG7)</f>
        <v>196120</v>
      </c>
      <c r="BJ7" s="45">
        <f>SUM(AR7,AZ7,BB7,BD7,BF7,BH7)</f>
        <v>212861163.86775002</v>
      </c>
      <c r="BK7" s="45">
        <f>SUM(AM7,BI7)</f>
        <v>2088447</v>
      </c>
      <c r="BL7" s="45">
        <f>SUM(AN7,BJ7)</f>
        <v>700646894.48623717</v>
      </c>
    </row>
    <row r="8" spans="1:64" ht="30.75" customHeight="1" x14ac:dyDescent="0.5">
      <c r="A8" s="42">
        <v>2</v>
      </c>
      <c r="B8" s="43" t="s">
        <v>44</v>
      </c>
      <c r="C8" s="44">
        <v>694235</v>
      </c>
      <c r="D8" s="44">
        <v>119742765.28</v>
      </c>
      <c r="E8" s="44">
        <v>165677</v>
      </c>
      <c r="F8" s="44">
        <v>49201436.840000004</v>
      </c>
      <c r="G8" s="44">
        <f t="shared" ref="G8:H53" si="0">SUM(C8,E8)</f>
        <v>859912</v>
      </c>
      <c r="H8" s="44">
        <f t="shared" si="0"/>
        <v>168944202.12</v>
      </c>
      <c r="I8" s="44">
        <v>85133</v>
      </c>
      <c r="J8" s="44">
        <v>15189978</v>
      </c>
      <c r="K8" s="44">
        <v>71873</v>
      </c>
      <c r="L8" s="44">
        <v>15141692.0199</v>
      </c>
      <c r="M8" s="45">
        <f t="shared" ref="M8:N53" si="1">SUM(G8,I8,K8)</f>
        <v>1016918</v>
      </c>
      <c r="N8" s="45">
        <f t="shared" si="1"/>
        <v>199275872.1399</v>
      </c>
      <c r="O8" s="44">
        <v>139884</v>
      </c>
      <c r="P8" s="44">
        <v>61240411</v>
      </c>
      <c r="Q8" s="44">
        <v>55131</v>
      </c>
      <c r="R8" s="44">
        <v>41655850.590000004</v>
      </c>
      <c r="S8" s="44">
        <v>30575</v>
      </c>
      <c r="T8" s="44">
        <v>21139073.52</v>
      </c>
      <c r="U8" s="44">
        <v>26736</v>
      </c>
      <c r="V8" s="44">
        <v>12758904.26</v>
      </c>
      <c r="W8" s="44">
        <v>53555</v>
      </c>
      <c r="X8" s="44">
        <v>32232690.129999999</v>
      </c>
      <c r="Y8" s="45">
        <f t="shared" ref="Y8:Y53" si="2">SUM(O8+Q8+S8+U8+W8)</f>
        <v>305881</v>
      </c>
      <c r="Z8" s="45">
        <f t="shared" ref="Z8:Z53" si="3">SUM(P8+R8+T8+V8+X8)</f>
        <v>169026929.5</v>
      </c>
      <c r="AA8" s="45">
        <v>4289</v>
      </c>
      <c r="AB8" s="45">
        <v>8814548</v>
      </c>
      <c r="AC8" s="45">
        <v>29226</v>
      </c>
      <c r="AD8" s="45">
        <v>15419681.16</v>
      </c>
      <c r="AE8" s="45">
        <v>54636</v>
      </c>
      <c r="AF8" s="45">
        <v>91724853.879999995</v>
      </c>
      <c r="AG8" s="45">
        <v>6368</v>
      </c>
      <c r="AH8" s="45">
        <v>3914685.86460615</v>
      </c>
      <c r="AI8" s="45">
        <v>9665</v>
      </c>
      <c r="AJ8" s="45">
        <v>3782036.73743435</v>
      </c>
      <c r="AK8" s="45">
        <v>98346</v>
      </c>
      <c r="AL8" s="45">
        <v>26859803.299895</v>
      </c>
      <c r="AM8" s="45">
        <f t="shared" ref="AM8:AN53" si="4">SUM(M8,Y8,AA8,AC8,AE8,AG8,AI8,AK8)</f>
        <v>1525329</v>
      </c>
      <c r="AN8" s="45">
        <f t="shared" ref="AN8:AN52" si="5">SUM(N8+Z8+AB8+AD8+AF8+AH8+AJ8+AL8)</f>
        <v>518818410.58183545</v>
      </c>
      <c r="AO8" s="45">
        <v>267367</v>
      </c>
      <c r="AP8" s="45">
        <v>83858335.569999993</v>
      </c>
      <c r="AQ8" s="45">
        <v>19440</v>
      </c>
      <c r="AR8" s="45">
        <v>7373582.2000000002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7">
        <f t="shared" ref="AY8:AY52" si="6">SUM(AS8+AU8+AW8)</f>
        <v>0</v>
      </c>
      <c r="AZ8" s="7">
        <f t="shared" ref="AZ8:AZ52" si="7">SUM(AT8+AV8+AX8)</f>
        <v>0</v>
      </c>
      <c r="BA8" s="44">
        <v>13076</v>
      </c>
      <c r="BB8" s="44">
        <v>6228203.5999999996</v>
      </c>
      <c r="BC8" s="44">
        <v>20141</v>
      </c>
      <c r="BD8" s="44">
        <v>20092159.447000001</v>
      </c>
      <c r="BE8" s="44">
        <v>79116</v>
      </c>
      <c r="BF8" s="44">
        <v>18065534.399999999</v>
      </c>
      <c r="BG8" s="44">
        <v>80454</v>
      </c>
      <c r="BH8" s="44">
        <v>55473872.799999997</v>
      </c>
      <c r="BI8" s="45">
        <f t="shared" ref="BI8:BJ53" si="8">SUM(AQ8,AY8,BA8,BC8,BE8,BG8)</f>
        <v>212227</v>
      </c>
      <c r="BJ8" s="45">
        <f t="shared" si="8"/>
        <v>107233352.447</v>
      </c>
      <c r="BK8" s="45">
        <f t="shared" ref="BK8:BL53" si="9">SUM(AM8,BI8)</f>
        <v>1737556</v>
      </c>
      <c r="BL8" s="45">
        <f t="shared" si="9"/>
        <v>626051763.02883542</v>
      </c>
    </row>
    <row r="9" spans="1:64" ht="30.75" customHeight="1" x14ac:dyDescent="0.5">
      <c r="A9" s="42">
        <v>3</v>
      </c>
      <c r="B9" s="43" t="s">
        <v>45</v>
      </c>
      <c r="C9" s="44">
        <v>223786</v>
      </c>
      <c r="D9" s="44">
        <v>37626632.359999999</v>
      </c>
      <c r="E9" s="44">
        <v>79942</v>
      </c>
      <c r="F9" s="44">
        <v>19370274.313798498</v>
      </c>
      <c r="G9" s="44">
        <f t="shared" si="0"/>
        <v>303728</v>
      </c>
      <c r="H9" s="44">
        <f t="shared" si="0"/>
        <v>56996906.673798501</v>
      </c>
      <c r="I9" s="44">
        <v>24641</v>
      </c>
      <c r="J9" s="44">
        <v>5543523</v>
      </c>
      <c r="K9" s="44">
        <v>32675</v>
      </c>
      <c r="L9" s="44">
        <v>11648143.088682201</v>
      </c>
      <c r="M9" s="45">
        <f t="shared" si="1"/>
        <v>361044</v>
      </c>
      <c r="N9" s="45">
        <f t="shared" si="1"/>
        <v>74188572.762480706</v>
      </c>
      <c r="O9" s="44">
        <v>66825</v>
      </c>
      <c r="P9" s="44">
        <v>28695085.48</v>
      </c>
      <c r="Q9" s="44">
        <v>31395</v>
      </c>
      <c r="R9" s="44">
        <v>14702990.390000001</v>
      </c>
      <c r="S9" s="44">
        <v>12108</v>
      </c>
      <c r="T9" s="44">
        <v>8218464.4800000004</v>
      </c>
      <c r="U9" s="44">
        <v>14003</v>
      </c>
      <c r="V9" s="44">
        <v>5105462.74</v>
      </c>
      <c r="W9" s="44">
        <v>15395</v>
      </c>
      <c r="X9" s="44">
        <v>6955525.8700000001</v>
      </c>
      <c r="Y9" s="45">
        <f t="shared" si="2"/>
        <v>139726</v>
      </c>
      <c r="Z9" s="45">
        <f t="shared" si="3"/>
        <v>63677528.960000008</v>
      </c>
      <c r="AA9" s="45">
        <v>1863</v>
      </c>
      <c r="AB9" s="45">
        <v>2318610</v>
      </c>
      <c r="AC9" s="45">
        <v>12136</v>
      </c>
      <c r="AD9" s="45">
        <v>3962249.23</v>
      </c>
      <c r="AE9" s="45">
        <v>33163</v>
      </c>
      <c r="AF9" s="45">
        <v>22381200.579999998</v>
      </c>
      <c r="AG9" s="45">
        <v>2441</v>
      </c>
      <c r="AH9" s="45">
        <v>1556665.8830232599</v>
      </c>
      <c r="AI9" s="45">
        <v>4399</v>
      </c>
      <c r="AJ9" s="45">
        <v>1448279.3488372101</v>
      </c>
      <c r="AK9" s="45">
        <v>27623</v>
      </c>
      <c r="AL9" s="45">
        <v>5958316.9981395397</v>
      </c>
      <c r="AM9" s="45">
        <f t="shared" si="4"/>
        <v>582395</v>
      </c>
      <c r="AN9" s="45">
        <f t="shared" si="5"/>
        <v>175491423.76248071</v>
      </c>
      <c r="AO9" s="45">
        <v>79504</v>
      </c>
      <c r="AP9" s="45">
        <v>27163619.190000001</v>
      </c>
      <c r="AQ9" s="45">
        <v>3272</v>
      </c>
      <c r="AR9" s="45">
        <v>710343.04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7">
        <f t="shared" si="6"/>
        <v>0</v>
      </c>
      <c r="AZ9" s="7">
        <f t="shared" si="7"/>
        <v>0</v>
      </c>
      <c r="BA9" s="44">
        <v>2760</v>
      </c>
      <c r="BB9" s="44">
        <v>1090288.1200000001</v>
      </c>
      <c r="BC9" s="44">
        <v>5750</v>
      </c>
      <c r="BD9" s="44">
        <v>6993127.6449999996</v>
      </c>
      <c r="BE9" s="44">
        <v>61489</v>
      </c>
      <c r="BF9" s="44">
        <v>13905849.279999999</v>
      </c>
      <c r="BG9" s="44">
        <v>37842</v>
      </c>
      <c r="BH9" s="44">
        <v>37207535.159999996</v>
      </c>
      <c r="BI9" s="45">
        <f t="shared" si="8"/>
        <v>111113</v>
      </c>
      <c r="BJ9" s="45">
        <f t="shared" si="8"/>
        <v>59907143.244999997</v>
      </c>
      <c r="BK9" s="45">
        <f t="shared" si="9"/>
        <v>693508</v>
      </c>
      <c r="BL9" s="45">
        <f t="shared" si="9"/>
        <v>235398567.00748071</v>
      </c>
    </row>
    <row r="10" spans="1:64" ht="30.75" customHeight="1" x14ac:dyDescent="0.5">
      <c r="A10" s="42">
        <v>4</v>
      </c>
      <c r="B10" s="43" t="s">
        <v>46</v>
      </c>
      <c r="C10" s="44">
        <v>282777</v>
      </c>
      <c r="D10" s="44">
        <v>32086865.050000001</v>
      </c>
      <c r="E10" s="44">
        <v>93799</v>
      </c>
      <c r="F10" s="44">
        <v>16624149.449999999</v>
      </c>
      <c r="G10" s="44">
        <f t="shared" si="0"/>
        <v>376576</v>
      </c>
      <c r="H10" s="44">
        <f t="shared" si="0"/>
        <v>48711014.5</v>
      </c>
      <c r="I10" s="44">
        <v>23035</v>
      </c>
      <c r="J10" s="44">
        <v>3640492</v>
      </c>
      <c r="K10" s="44">
        <v>16971</v>
      </c>
      <c r="L10" s="44">
        <v>9461295.7599999998</v>
      </c>
      <c r="M10" s="45">
        <f t="shared" si="1"/>
        <v>416582</v>
      </c>
      <c r="N10" s="45">
        <f t="shared" si="1"/>
        <v>61812802.259999998</v>
      </c>
      <c r="O10" s="44">
        <v>46684</v>
      </c>
      <c r="P10" s="44">
        <v>22816840.859999999</v>
      </c>
      <c r="Q10" s="44">
        <v>24018</v>
      </c>
      <c r="R10" s="44">
        <v>16146712.220000001</v>
      </c>
      <c r="S10" s="44">
        <v>8124</v>
      </c>
      <c r="T10" s="44">
        <v>8771915</v>
      </c>
      <c r="U10" s="44">
        <v>7261</v>
      </c>
      <c r="V10" s="44">
        <v>3689145</v>
      </c>
      <c r="W10" s="44">
        <v>11712</v>
      </c>
      <c r="X10" s="44">
        <v>9698515.5</v>
      </c>
      <c r="Y10" s="45">
        <f t="shared" si="2"/>
        <v>97799</v>
      </c>
      <c r="Z10" s="45">
        <f t="shared" si="3"/>
        <v>61123128.579999998</v>
      </c>
      <c r="AA10" s="45">
        <v>1359</v>
      </c>
      <c r="AB10" s="45">
        <v>2842342</v>
      </c>
      <c r="AC10" s="45">
        <v>13654</v>
      </c>
      <c r="AD10" s="45">
        <v>3863058.3</v>
      </c>
      <c r="AE10" s="45">
        <v>21748</v>
      </c>
      <c r="AF10" s="45">
        <v>17397301.399999999</v>
      </c>
      <c r="AG10" s="45">
        <v>2889</v>
      </c>
      <c r="AH10" s="45">
        <v>1356937.6936234101</v>
      </c>
      <c r="AI10" s="45">
        <v>3994</v>
      </c>
      <c r="AJ10" s="45">
        <v>1381082.4156039001</v>
      </c>
      <c r="AK10" s="45">
        <v>26738</v>
      </c>
      <c r="AL10" s="45">
        <v>6245057.4378699996</v>
      </c>
      <c r="AM10" s="45">
        <f t="shared" si="4"/>
        <v>584763</v>
      </c>
      <c r="AN10" s="45">
        <f t="shared" si="5"/>
        <v>156021710.08709732</v>
      </c>
      <c r="AO10" s="45">
        <v>63739</v>
      </c>
      <c r="AP10" s="45">
        <v>21133051.989999998</v>
      </c>
      <c r="AQ10" s="45">
        <v>4158</v>
      </c>
      <c r="AR10" s="45">
        <v>1049604.72</v>
      </c>
      <c r="AS10" s="45">
        <v>0</v>
      </c>
      <c r="AT10" s="45">
        <v>0</v>
      </c>
      <c r="AU10" s="45">
        <v>0</v>
      </c>
      <c r="AV10" s="45">
        <v>0</v>
      </c>
      <c r="AW10" s="45">
        <v>0</v>
      </c>
      <c r="AX10" s="45">
        <v>0</v>
      </c>
      <c r="AY10" s="7">
        <f t="shared" si="6"/>
        <v>0</v>
      </c>
      <c r="AZ10" s="7">
        <f t="shared" si="7"/>
        <v>0</v>
      </c>
      <c r="BA10" s="44">
        <v>2723</v>
      </c>
      <c r="BB10" s="44">
        <v>1493262.16</v>
      </c>
      <c r="BC10" s="44">
        <v>5897</v>
      </c>
      <c r="BD10" s="44">
        <v>7011760.0449999999</v>
      </c>
      <c r="BE10" s="44">
        <v>16757</v>
      </c>
      <c r="BF10" s="44">
        <v>6394629.04</v>
      </c>
      <c r="BG10" s="44">
        <v>31795</v>
      </c>
      <c r="BH10" s="44">
        <v>25147016.879999999</v>
      </c>
      <c r="BI10" s="45">
        <f t="shared" si="8"/>
        <v>61330</v>
      </c>
      <c r="BJ10" s="45">
        <f t="shared" si="8"/>
        <v>41096272.844999999</v>
      </c>
      <c r="BK10" s="45">
        <f t="shared" si="9"/>
        <v>646093</v>
      </c>
      <c r="BL10" s="45">
        <f t="shared" si="9"/>
        <v>197117982.93209732</v>
      </c>
    </row>
    <row r="11" spans="1:64" ht="30.75" customHeight="1" x14ac:dyDescent="0.5">
      <c r="A11" s="42">
        <v>5</v>
      </c>
      <c r="B11" s="43" t="s">
        <v>47</v>
      </c>
      <c r="C11" s="44">
        <v>36777</v>
      </c>
      <c r="D11" s="44">
        <v>9836131.0399999991</v>
      </c>
      <c r="E11" s="44">
        <v>11445</v>
      </c>
      <c r="F11" s="44">
        <v>5583352.1336834198</v>
      </c>
      <c r="G11" s="44">
        <f t="shared" si="0"/>
        <v>48222</v>
      </c>
      <c r="H11" s="44">
        <f t="shared" si="0"/>
        <v>15419483.17368342</v>
      </c>
      <c r="I11" s="44">
        <v>3813</v>
      </c>
      <c r="J11" s="44">
        <v>1448744</v>
      </c>
      <c r="K11" s="44">
        <v>2801</v>
      </c>
      <c r="L11" s="44">
        <v>1174554.7147786899</v>
      </c>
      <c r="M11" s="45">
        <f t="shared" si="1"/>
        <v>54836</v>
      </c>
      <c r="N11" s="45">
        <f t="shared" si="1"/>
        <v>18042781.888462111</v>
      </c>
      <c r="O11" s="44">
        <v>6222</v>
      </c>
      <c r="P11" s="44">
        <v>7521021.8322202303</v>
      </c>
      <c r="Q11" s="44">
        <v>5069</v>
      </c>
      <c r="R11" s="44">
        <v>4691215.3522202298</v>
      </c>
      <c r="S11" s="44">
        <v>2192</v>
      </c>
      <c r="T11" s="44">
        <v>2377185.2000000002</v>
      </c>
      <c r="U11" s="44">
        <v>2801</v>
      </c>
      <c r="V11" s="44">
        <v>1470819.6</v>
      </c>
      <c r="W11" s="44">
        <v>2525</v>
      </c>
      <c r="X11" s="44">
        <v>2204898.7999999998</v>
      </c>
      <c r="Y11" s="45">
        <f t="shared" si="2"/>
        <v>18809</v>
      </c>
      <c r="Z11" s="45">
        <f t="shared" si="3"/>
        <v>18265140.784440458</v>
      </c>
      <c r="AA11" s="45">
        <v>344</v>
      </c>
      <c r="AB11" s="45">
        <v>82861</v>
      </c>
      <c r="AC11" s="45">
        <v>2664</v>
      </c>
      <c r="AD11" s="45">
        <v>988020.57</v>
      </c>
      <c r="AE11" s="45">
        <v>6365</v>
      </c>
      <c r="AF11" s="45">
        <v>2925538.7</v>
      </c>
      <c r="AG11" s="45">
        <v>671</v>
      </c>
      <c r="AH11" s="45">
        <v>301250.215716429</v>
      </c>
      <c r="AI11" s="45">
        <v>1043</v>
      </c>
      <c r="AJ11" s="45">
        <v>264711.81095273799</v>
      </c>
      <c r="AK11" s="45">
        <v>4223</v>
      </c>
      <c r="AL11" s="45">
        <v>1804156.9304276099</v>
      </c>
      <c r="AM11" s="45">
        <f t="shared" si="4"/>
        <v>88955</v>
      </c>
      <c r="AN11" s="45">
        <f t="shared" si="5"/>
        <v>42674461.89999935</v>
      </c>
      <c r="AO11" s="45">
        <v>18166</v>
      </c>
      <c r="AP11" s="45">
        <v>7111730.6699999999</v>
      </c>
      <c r="AQ11" s="45">
        <v>609</v>
      </c>
      <c r="AR11" s="45">
        <v>112223.2</v>
      </c>
      <c r="AS11" s="45">
        <v>0</v>
      </c>
      <c r="AT11" s="45">
        <v>0</v>
      </c>
      <c r="AU11" s="45">
        <v>0</v>
      </c>
      <c r="AV11" s="45">
        <v>0</v>
      </c>
      <c r="AW11" s="45">
        <v>0</v>
      </c>
      <c r="AX11" s="45">
        <v>0</v>
      </c>
      <c r="AY11" s="7">
        <f t="shared" si="6"/>
        <v>0</v>
      </c>
      <c r="AZ11" s="7">
        <f t="shared" si="7"/>
        <v>0</v>
      </c>
      <c r="BA11" s="44">
        <v>658</v>
      </c>
      <c r="BB11" s="44">
        <v>150484.6</v>
      </c>
      <c r="BC11" s="44">
        <v>1486</v>
      </c>
      <c r="BD11" s="44">
        <v>2706254</v>
      </c>
      <c r="BE11" s="44">
        <v>13210</v>
      </c>
      <c r="BF11" s="44">
        <v>1216690.3999999999</v>
      </c>
      <c r="BG11" s="44">
        <v>11248</v>
      </c>
      <c r="BH11" s="44">
        <v>4933543.8</v>
      </c>
      <c r="BI11" s="45">
        <f t="shared" si="8"/>
        <v>27211</v>
      </c>
      <c r="BJ11" s="45">
        <f t="shared" si="8"/>
        <v>9119196</v>
      </c>
      <c r="BK11" s="45">
        <f t="shared" si="9"/>
        <v>116166</v>
      </c>
      <c r="BL11" s="45">
        <f t="shared" si="9"/>
        <v>51793657.89999935</v>
      </c>
    </row>
    <row r="12" spans="1:64" ht="30.75" customHeight="1" x14ac:dyDescent="0.5">
      <c r="A12" s="42">
        <v>6</v>
      </c>
      <c r="B12" s="43" t="s">
        <v>48</v>
      </c>
      <c r="C12" s="44">
        <v>14802</v>
      </c>
      <c r="D12" s="44">
        <v>1861766</v>
      </c>
      <c r="E12" s="44">
        <v>3734</v>
      </c>
      <c r="F12" s="44">
        <v>1003922.72</v>
      </c>
      <c r="G12" s="44">
        <f t="shared" si="0"/>
        <v>18536</v>
      </c>
      <c r="H12" s="44">
        <f t="shared" si="0"/>
        <v>2865688.7199999997</v>
      </c>
      <c r="I12" s="44">
        <v>1604</v>
      </c>
      <c r="J12" s="44">
        <v>335125</v>
      </c>
      <c r="K12" s="44">
        <v>1505</v>
      </c>
      <c r="L12" s="44">
        <v>288399.52</v>
      </c>
      <c r="M12" s="45">
        <f t="shared" si="1"/>
        <v>21645</v>
      </c>
      <c r="N12" s="45">
        <f t="shared" si="1"/>
        <v>3489213.2399999998</v>
      </c>
      <c r="O12" s="44">
        <v>4600</v>
      </c>
      <c r="P12" s="44">
        <v>5066290.05222023</v>
      </c>
      <c r="Q12" s="44">
        <v>3659</v>
      </c>
      <c r="R12" s="44">
        <v>2903855.3522202298</v>
      </c>
      <c r="S12" s="44">
        <v>1546</v>
      </c>
      <c r="T12" s="44">
        <v>1541188.2</v>
      </c>
      <c r="U12" s="44">
        <v>1788</v>
      </c>
      <c r="V12" s="44">
        <v>1048911.6000000001</v>
      </c>
      <c r="W12" s="44">
        <v>1483</v>
      </c>
      <c r="X12" s="44">
        <v>1180968.3</v>
      </c>
      <c r="Y12" s="45">
        <f t="shared" si="2"/>
        <v>13076</v>
      </c>
      <c r="Z12" s="45">
        <f t="shared" si="3"/>
        <v>11741213.50444046</v>
      </c>
      <c r="AA12" s="45">
        <v>206</v>
      </c>
      <c r="AB12" s="45">
        <v>52450</v>
      </c>
      <c r="AC12" s="45">
        <v>979</v>
      </c>
      <c r="AD12" s="45">
        <v>249346.8</v>
      </c>
      <c r="AE12" s="45">
        <v>3409</v>
      </c>
      <c r="AF12" s="45">
        <v>1941385.4</v>
      </c>
      <c r="AG12" s="45">
        <v>245</v>
      </c>
      <c r="AH12" s="45">
        <v>155991.20000000001</v>
      </c>
      <c r="AI12" s="45">
        <v>500</v>
      </c>
      <c r="AJ12" s="45">
        <v>86264</v>
      </c>
      <c r="AK12" s="45">
        <v>1666</v>
      </c>
      <c r="AL12" s="45">
        <v>504872.6</v>
      </c>
      <c r="AM12" s="45">
        <f t="shared" si="4"/>
        <v>41726</v>
      </c>
      <c r="AN12" s="45">
        <f t="shared" si="5"/>
        <v>18220736.744440462</v>
      </c>
      <c r="AO12" s="45">
        <v>5205</v>
      </c>
      <c r="AP12" s="45">
        <v>3732119.51</v>
      </c>
      <c r="AQ12" s="45">
        <v>211</v>
      </c>
      <c r="AR12" s="45">
        <v>50315.199999999997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7">
        <f t="shared" si="6"/>
        <v>0</v>
      </c>
      <c r="AZ12" s="7">
        <f t="shared" si="7"/>
        <v>0</v>
      </c>
      <c r="BA12" s="44">
        <v>296</v>
      </c>
      <c r="BB12" s="44">
        <v>142424.6</v>
      </c>
      <c r="BC12" s="44">
        <v>436</v>
      </c>
      <c r="BD12" s="44">
        <v>1337671</v>
      </c>
      <c r="BE12" s="44">
        <v>2204</v>
      </c>
      <c r="BF12" s="44">
        <v>610250.4</v>
      </c>
      <c r="BG12" s="44">
        <v>2483</v>
      </c>
      <c r="BH12" s="44">
        <v>2684925.8</v>
      </c>
      <c r="BI12" s="45">
        <f t="shared" si="8"/>
        <v>5630</v>
      </c>
      <c r="BJ12" s="45">
        <f t="shared" si="8"/>
        <v>4825587</v>
      </c>
      <c r="BK12" s="45">
        <f t="shared" si="9"/>
        <v>47356</v>
      </c>
      <c r="BL12" s="45">
        <f t="shared" si="9"/>
        <v>23046323.744440462</v>
      </c>
    </row>
    <row r="13" spans="1:64" ht="30.75" customHeight="1" x14ac:dyDescent="0.5">
      <c r="A13" s="42">
        <v>7</v>
      </c>
      <c r="B13" s="43" t="s">
        <v>49</v>
      </c>
      <c r="C13" s="44">
        <v>29703</v>
      </c>
      <c r="D13" s="44">
        <v>3604217.6</v>
      </c>
      <c r="E13" s="44">
        <v>9973</v>
      </c>
      <c r="F13" s="44">
        <v>2030500.88</v>
      </c>
      <c r="G13" s="44">
        <f t="shared" si="0"/>
        <v>39676</v>
      </c>
      <c r="H13" s="44">
        <f t="shared" si="0"/>
        <v>5634718.4800000004</v>
      </c>
      <c r="I13" s="44">
        <v>1583</v>
      </c>
      <c r="J13" s="44">
        <v>340163</v>
      </c>
      <c r="K13" s="44">
        <v>2467</v>
      </c>
      <c r="L13" s="44">
        <v>607871.6</v>
      </c>
      <c r="M13" s="45">
        <f t="shared" si="1"/>
        <v>43726</v>
      </c>
      <c r="N13" s="45">
        <f t="shared" si="1"/>
        <v>6582753.0800000001</v>
      </c>
      <c r="O13" s="44">
        <v>7252</v>
      </c>
      <c r="P13" s="44">
        <v>2992341.39937833</v>
      </c>
      <c r="Q13" s="44">
        <v>5201</v>
      </c>
      <c r="R13" s="44">
        <v>2727527.70937833</v>
      </c>
      <c r="S13" s="44">
        <v>2598</v>
      </c>
      <c r="T13" s="44">
        <v>740580.8</v>
      </c>
      <c r="U13" s="44">
        <v>2581</v>
      </c>
      <c r="V13" s="44">
        <v>487449.4</v>
      </c>
      <c r="W13" s="44">
        <v>2813</v>
      </c>
      <c r="X13" s="44">
        <v>1305799.2</v>
      </c>
      <c r="Y13" s="45">
        <f t="shared" si="2"/>
        <v>20445</v>
      </c>
      <c r="Z13" s="45">
        <f t="shared" si="3"/>
        <v>8253698.5087566599</v>
      </c>
      <c r="AA13" s="45">
        <v>374</v>
      </c>
      <c r="AB13" s="45">
        <v>82118</v>
      </c>
      <c r="AC13" s="45">
        <v>2298</v>
      </c>
      <c r="AD13" s="45">
        <v>2363509.7999999998</v>
      </c>
      <c r="AE13" s="45">
        <v>3608</v>
      </c>
      <c r="AF13" s="45">
        <v>3374211.37</v>
      </c>
      <c r="AG13" s="45">
        <v>494</v>
      </c>
      <c r="AH13" s="45">
        <v>189927.14</v>
      </c>
      <c r="AI13" s="45">
        <v>839</v>
      </c>
      <c r="AJ13" s="45">
        <v>162914.6</v>
      </c>
      <c r="AK13" s="45">
        <v>2311</v>
      </c>
      <c r="AL13" s="45">
        <v>650534.56999999995</v>
      </c>
      <c r="AM13" s="45">
        <f t="shared" si="4"/>
        <v>74095</v>
      </c>
      <c r="AN13" s="45">
        <f t="shared" si="5"/>
        <v>21659667.068756662</v>
      </c>
      <c r="AO13" s="45">
        <v>11434</v>
      </c>
      <c r="AP13" s="45">
        <v>3983220.79</v>
      </c>
      <c r="AQ13" s="45">
        <v>587</v>
      </c>
      <c r="AR13" s="45">
        <v>160224.20000000001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7">
        <f t="shared" si="6"/>
        <v>0</v>
      </c>
      <c r="AZ13" s="7">
        <f t="shared" si="7"/>
        <v>0</v>
      </c>
      <c r="BA13" s="44">
        <v>573</v>
      </c>
      <c r="BB13" s="44">
        <v>834528.6</v>
      </c>
      <c r="BC13" s="44">
        <v>1074</v>
      </c>
      <c r="BD13" s="44">
        <v>708517</v>
      </c>
      <c r="BE13" s="44">
        <v>4480</v>
      </c>
      <c r="BF13" s="44">
        <v>872863.4</v>
      </c>
      <c r="BG13" s="44">
        <v>7519</v>
      </c>
      <c r="BH13" s="44">
        <v>4249338.8</v>
      </c>
      <c r="BI13" s="45">
        <f t="shared" si="8"/>
        <v>14233</v>
      </c>
      <c r="BJ13" s="45">
        <f t="shared" si="8"/>
        <v>6825472</v>
      </c>
      <c r="BK13" s="45">
        <f t="shared" si="9"/>
        <v>88328</v>
      </c>
      <c r="BL13" s="45">
        <f t="shared" si="9"/>
        <v>28485139.068756662</v>
      </c>
    </row>
    <row r="14" spans="1:64" ht="30.75" customHeight="1" x14ac:dyDescent="0.5">
      <c r="A14" s="42">
        <v>8</v>
      </c>
      <c r="B14" s="43" t="s">
        <v>50</v>
      </c>
      <c r="C14" s="44">
        <v>29169</v>
      </c>
      <c r="D14" s="44">
        <v>5591623.4000000004</v>
      </c>
      <c r="E14" s="44">
        <v>10693</v>
      </c>
      <c r="F14" s="44">
        <v>2793960.8</v>
      </c>
      <c r="G14" s="44">
        <f t="shared" si="0"/>
        <v>39862</v>
      </c>
      <c r="H14" s="44">
        <f t="shared" si="0"/>
        <v>8385584.2000000002</v>
      </c>
      <c r="I14" s="44">
        <v>3755</v>
      </c>
      <c r="J14" s="44">
        <v>1248291</v>
      </c>
      <c r="K14" s="44">
        <v>4333</v>
      </c>
      <c r="L14" s="44">
        <v>1301611.6000000001</v>
      </c>
      <c r="M14" s="45">
        <f t="shared" si="1"/>
        <v>47950</v>
      </c>
      <c r="N14" s="45">
        <f t="shared" si="1"/>
        <v>10935486.799999999</v>
      </c>
      <c r="O14" s="44">
        <v>12068</v>
      </c>
      <c r="P14" s="44">
        <v>4406312.3593783304</v>
      </c>
      <c r="Q14" s="44">
        <v>7796</v>
      </c>
      <c r="R14" s="44">
        <v>2485401.70937833</v>
      </c>
      <c r="S14" s="44">
        <v>3573</v>
      </c>
      <c r="T14" s="44">
        <v>977784.8</v>
      </c>
      <c r="U14" s="44">
        <v>2981</v>
      </c>
      <c r="V14" s="44">
        <v>570443.4</v>
      </c>
      <c r="W14" s="44">
        <v>3896</v>
      </c>
      <c r="X14" s="44">
        <v>1707086.7</v>
      </c>
      <c r="Y14" s="45">
        <f t="shared" si="2"/>
        <v>30314</v>
      </c>
      <c r="Z14" s="45">
        <f t="shared" si="3"/>
        <v>10147028.968756659</v>
      </c>
      <c r="AA14" s="45">
        <v>447</v>
      </c>
      <c r="AB14" s="45">
        <v>134460</v>
      </c>
      <c r="AC14" s="45">
        <v>2907</v>
      </c>
      <c r="AD14" s="45">
        <v>883017.45</v>
      </c>
      <c r="AE14" s="45">
        <v>7320</v>
      </c>
      <c r="AF14" s="45">
        <v>3177526.54</v>
      </c>
      <c r="AG14" s="45">
        <v>771</v>
      </c>
      <c r="AH14" s="45">
        <v>233390.27</v>
      </c>
      <c r="AI14" s="45">
        <v>1413</v>
      </c>
      <c r="AJ14" s="45">
        <v>243901</v>
      </c>
      <c r="AK14" s="45">
        <v>6082</v>
      </c>
      <c r="AL14" s="45">
        <v>1443196.18</v>
      </c>
      <c r="AM14" s="45">
        <f t="shared" si="4"/>
        <v>97204</v>
      </c>
      <c r="AN14" s="45">
        <f t="shared" si="5"/>
        <v>27198007.208756655</v>
      </c>
      <c r="AO14" s="45">
        <v>14912</v>
      </c>
      <c r="AP14" s="45">
        <v>5640932.0499999998</v>
      </c>
      <c r="AQ14" s="45">
        <v>1313</v>
      </c>
      <c r="AR14" s="45">
        <v>274077.2</v>
      </c>
      <c r="AS14" s="45">
        <v>0</v>
      </c>
      <c r="AT14" s="45">
        <v>0</v>
      </c>
      <c r="AU14" s="45">
        <v>0</v>
      </c>
      <c r="AV14" s="45">
        <v>0</v>
      </c>
      <c r="AW14" s="45">
        <v>0</v>
      </c>
      <c r="AX14" s="45">
        <v>0</v>
      </c>
      <c r="AY14" s="7">
        <f t="shared" si="6"/>
        <v>0</v>
      </c>
      <c r="AZ14" s="7">
        <f t="shared" si="7"/>
        <v>0</v>
      </c>
      <c r="BA14" s="44">
        <v>658</v>
      </c>
      <c r="BB14" s="44">
        <v>331256.59999999998</v>
      </c>
      <c r="BC14" s="44">
        <v>1449</v>
      </c>
      <c r="BD14" s="44">
        <v>1874160.5560000001</v>
      </c>
      <c r="BE14" s="44">
        <v>7042</v>
      </c>
      <c r="BF14" s="44">
        <v>4620648.4000000004</v>
      </c>
      <c r="BG14" s="44">
        <v>11109</v>
      </c>
      <c r="BH14" s="44">
        <v>23558631.800000001</v>
      </c>
      <c r="BI14" s="45">
        <f t="shared" si="8"/>
        <v>21571</v>
      </c>
      <c r="BJ14" s="45">
        <f t="shared" si="8"/>
        <v>30658774.556000002</v>
      </c>
      <c r="BK14" s="45">
        <f t="shared" si="9"/>
        <v>118775</v>
      </c>
      <c r="BL14" s="45">
        <f t="shared" si="9"/>
        <v>57856781.764756657</v>
      </c>
    </row>
    <row r="15" spans="1:64" ht="30.75" customHeight="1" x14ac:dyDescent="0.5">
      <c r="A15" s="42">
        <v>9</v>
      </c>
      <c r="B15" s="43" t="s">
        <v>51</v>
      </c>
      <c r="C15" s="44">
        <v>47439</v>
      </c>
      <c r="D15" s="44">
        <v>6398820</v>
      </c>
      <c r="E15" s="44">
        <v>18400</v>
      </c>
      <c r="F15" s="44">
        <v>3767202</v>
      </c>
      <c r="G15" s="44">
        <f t="shared" si="0"/>
        <v>65839</v>
      </c>
      <c r="H15" s="44">
        <f t="shared" si="0"/>
        <v>10166022</v>
      </c>
      <c r="I15" s="44">
        <v>3433</v>
      </c>
      <c r="J15" s="44">
        <v>540388</v>
      </c>
      <c r="K15" s="44">
        <v>4996</v>
      </c>
      <c r="L15" s="44">
        <v>1825560</v>
      </c>
      <c r="M15" s="45">
        <f t="shared" si="1"/>
        <v>74268</v>
      </c>
      <c r="N15" s="45">
        <f t="shared" si="1"/>
        <v>12531970</v>
      </c>
      <c r="O15" s="44">
        <v>6740</v>
      </c>
      <c r="P15" s="44">
        <v>3547947.08</v>
      </c>
      <c r="Q15" s="44">
        <v>4499</v>
      </c>
      <c r="R15" s="44">
        <v>2415563</v>
      </c>
      <c r="S15" s="44">
        <v>2032</v>
      </c>
      <c r="T15" s="44">
        <v>1154991</v>
      </c>
      <c r="U15" s="44">
        <v>2177</v>
      </c>
      <c r="V15" s="44">
        <v>650340</v>
      </c>
      <c r="W15" s="44">
        <v>3658</v>
      </c>
      <c r="X15" s="44">
        <v>2442074</v>
      </c>
      <c r="Y15" s="45">
        <f t="shared" si="2"/>
        <v>19106</v>
      </c>
      <c r="Z15" s="45">
        <f t="shared" si="3"/>
        <v>10210915.08</v>
      </c>
      <c r="AA15" s="45">
        <v>371</v>
      </c>
      <c r="AB15" s="45">
        <v>340524</v>
      </c>
      <c r="AC15" s="45">
        <v>2979</v>
      </c>
      <c r="AD15" s="45">
        <v>797630</v>
      </c>
      <c r="AE15" s="45">
        <v>4585</v>
      </c>
      <c r="AF15" s="45">
        <v>3764953</v>
      </c>
      <c r="AG15" s="45">
        <v>613</v>
      </c>
      <c r="AH15" s="45">
        <v>414743</v>
      </c>
      <c r="AI15" s="45">
        <v>829</v>
      </c>
      <c r="AJ15" s="45">
        <v>402306</v>
      </c>
      <c r="AK15" s="45">
        <v>9514</v>
      </c>
      <c r="AL15" s="45">
        <v>2669519</v>
      </c>
      <c r="AM15" s="45">
        <f t="shared" si="4"/>
        <v>112265</v>
      </c>
      <c r="AN15" s="45">
        <f t="shared" si="5"/>
        <v>31132560.079999998</v>
      </c>
      <c r="AO15" s="45">
        <v>13590</v>
      </c>
      <c r="AP15" s="45">
        <v>3712257</v>
      </c>
      <c r="AQ15" s="45">
        <v>2321</v>
      </c>
      <c r="AR15" s="45">
        <v>507620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7">
        <f t="shared" si="6"/>
        <v>0</v>
      </c>
      <c r="AZ15" s="7">
        <f t="shared" si="7"/>
        <v>0</v>
      </c>
      <c r="BA15" s="44">
        <v>864</v>
      </c>
      <c r="BB15" s="44">
        <v>277013</v>
      </c>
      <c r="BC15" s="44">
        <v>1426</v>
      </c>
      <c r="BD15" s="44">
        <v>1264482</v>
      </c>
      <c r="BE15" s="44">
        <v>3959</v>
      </c>
      <c r="BF15" s="44">
        <v>2693715</v>
      </c>
      <c r="BG15" s="44">
        <v>8363</v>
      </c>
      <c r="BH15" s="44">
        <v>12494107</v>
      </c>
      <c r="BI15" s="45">
        <f t="shared" si="8"/>
        <v>16933</v>
      </c>
      <c r="BJ15" s="45">
        <f t="shared" si="8"/>
        <v>17236937</v>
      </c>
      <c r="BK15" s="45">
        <f t="shared" si="9"/>
        <v>129198</v>
      </c>
      <c r="BL15" s="45">
        <f t="shared" si="9"/>
        <v>48369497.079999998</v>
      </c>
    </row>
    <row r="16" spans="1:64" ht="30.75" customHeight="1" x14ac:dyDescent="0.5">
      <c r="A16" s="42">
        <v>10</v>
      </c>
      <c r="B16" s="43" t="s">
        <v>52</v>
      </c>
      <c r="C16" s="44">
        <v>20184</v>
      </c>
      <c r="D16" s="44">
        <v>3690713.2</v>
      </c>
      <c r="E16" s="44">
        <v>7872</v>
      </c>
      <c r="F16" s="44">
        <v>1884393.28</v>
      </c>
      <c r="G16" s="44">
        <f t="shared" si="0"/>
        <v>28056</v>
      </c>
      <c r="H16" s="44">
        <f t="shared" si="0"/>
        <v>5575106.4800000004</v>
      </c>
      <c r="I16" s="44">
        <v>1773</v>
      </c>
      <c r="J16" s="44">
        <v>766683</v>
      </c>
      <c r="K16" s="44">
        <v>2951</v>
      </c>
      <c r="L16" s="44">
        <v>1002399.6</v>
      </c>
      <c r="M16" s="45">
        <f t="shared" si="1"/>
        <v>32780</v>
      </c>
      <c r="N16" s="45">
        <f t="shared" si="1"/>
        <v>7344189.0800000001</v>
      </c>
      <c r="O16" s="44">
        <v>11282</v>
      </c>
      <c r="P16" s="44">
        <v>10956790.8422202</v>
      </c>
      <c r="Q16" s="44">
        <v>6876</v>
      </c>
      <c r="R16" s="44">
        <v>4419863.4722202299</v>
      </c>
      <c r="S16" s="44">
        <v>4671</v>
      </c>
      <c r="T16" s="44">
        <v>3029551.76</v>
      </c>
      <c r="U16" s="44">
        <v>5177</v>
      </c>
      <c r="V16" s="44">
        <v>3195499.88</v>
      </c>
      <c r="W16" s="44">
        <v>4569</v>
      </c>
      <c r="X16" s="44">
        <v>3894828.44</v>
      </c>
      <c r="Y16" s="45">
        <f t="shared" si="2"/>
        <v>32575</v>
      </c>
      <c r="Z16" s="45">
        <f t="shared" si="3"/>
        <v>25496534.394440427</v>
      </c>
      <c r="AA16" s="45">
        <v>690</v>
      </c>
      <c r="AB16" s="45">
        <v>257687</v>
      </c>
      <c r="AC16" s="45">
        <v>2686</v>
      </c>
      <c r="AD16" s="45">
        <v>717876.18</v>
      </c>
      <c r="AE16" s="45">
        <v>4684</v>
      </c>
      <c r="AF16" s="45">
        <v>5511943.2400000002</v>
      </c>
      <c r="AG16" s="45">
        <v>876</v>
      </c>
      <c r="AH16" s="45">
        <v>219847.12</v>
      </c>
      <c r="AI16" s="45">
        <v>1484</v>
      </c>
      <c r="AJ16" s="45">
        <v>197047</v>
      </c>
      <c r="AK16" s="45">
        <v>4133</v>
      </c>
      <c r="AL16" s="45">
        <v>1079718.06</v>
      </c>
      <c r="AM16" s="45">
        <f t="shared" si="4"/>
        <v>79908</v>
      </c>
      <c r="AN16" s="45">
        <f t="shared" si="5"/>
        <v>40824842.074440427</v>
      </c>
      <c r="AO16" s="45">
        <v>18306</v>
      </c>
      <c r="AP16" s="45">
        <v>9496029.6799999997</v>
      </c>
      <c r="AQ16" s="45">
        <v>999</v>
      </c>
      <c r="AR16" s="45">
        <v>207583.44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7">
        <f t="shared" si="6"/>
        <v>0</v>
      </c>
      <c r="AZ16" s="7">
        <f t="shared" si="7"/>
        <v>0</v>
      </c>
      <c r="BA16" s="44">
        <v>789</v>
      </c>
      <c r="BB16" s="44">
        <v>337584.32</v>
      </c>
      <c r="BC16" s="44">
        <v>1499</v>
      </c>
      <c r="BD16" s="44">
        <v>2223360.2000000002</v>
      </c>
      <c r="BE16" s="44">
        <v>4529</v>
      </c>
      <c r="BF16" s="44">
        <v>3225024.08</v>
      </c>
      <c r="BG16" s="44">
        <v>8526</v>
      </c>
      <c r="BH16" s="44">
        <v>15936224.76</v>
      </c>
      <c r="BI16" s="45">
        <f t="shared" si="8"/>
        <v>16342</v>
      </c>
      <c r="BJ16" s="45">
        <f t="shared" si="8"/>
        <v>21929776.800000001</v>
      </c>
      <c r="BK16" s="45">
        <f t="shared" si="9"/>
        <v>96250</v>
      </c>
      <c r="BL16" s="45">
        <f t="shared" si="9"/>
        <v>62754618.874440432</v>
      </c>
    </row>
    <row r="17" spans="1:64" ht="30.75" customHeight="1" x14ac:dyDescent="0.5">
      <c r="A17" s="42">
        <v>11</v>
      </c>
      <c r="B17" s="43" t="s">
        <v>53</v>
      </c>
      <c r="C17" s="44">
        <v>890</v>
      </c>
      <c r="D17" s="44">
        <v>163883</v>
      </c>
      <c r="E17" s="44">
        <v>494</v>
      </c>
      <c r="F17" s="44">
        <v>119882</v>
      </c>
      <c r="G17" s="44">
        <f t="shared" si="0"/>
        <v>1384</v>
      </c>
      <c r="H17" s="44">
        <f t="shared" si="0"/>
        <v>283765</v>
      </c>
      <c r="I17" s="44">
        <v>144</v>
      </c>
      <c r="J17" s="44">
        <v>49600</v>
      </c>
      <c r="K17" s="44">
        <v>62</v>
      </c>
      <c r="L17" s="44">
        <v>42400</v>
      </c>
      <c r="M17" s="45">
        <f t="shared" si="1"/>
        <v>1590</v>
      </c>
      <c r="N17" s="45">
        <f t="shared" si="1"/>
        <v>375765</v>
      </c>
      <c r="O17" s="44">
        <v>715</v>
      </c>
      <c r="P17" s="44">
        <v>225520</v>
      </c>
      <c r="Q17" s="44">
        <v>492</v>
      </c>
      <c r="R17" s="44">
        <v>243214</v>
      </c>
      <c r="S17" s="44">
        <v>431</v>
      </c>
      <c r="T17" s="44">
        <v>166154</v>
      </c>
      <c r="U17" s="44">
        <v>385</v>
      </c>
      <c r="V17" s="44">
        <v>37336</v>
      </c>
      <c r="W17" s="44">
        <v>396</v>
      </c>
      <c r="X17" s="44">
        <v>63506</v>
      </c>
      <c r="Y17" s="45">
        <f t="shared" si="2"/>
        <v>2419</v>
      </c>
      <c r="Z17" s="45">
        <f t="shared" si="3"/>
        <v>735730</v>
      </c>
      <c r="AA17" s="45">
        <v>57</v>
      </c>
      <c r="AB17" s="45">
        <v>50030</v>
      </c>
      <c r="AC17" s="45">
        <v>229</v>
      </c>
      <c r="AD17" s="45">
        <v>42400</v>
      </c>
      <c r="AE17" s="45">
        <v>479</v>
      </c>
      <c r="AF17" s="45">
        <v>361900</v>
      </c>
      <c r="AG17" s="45">
        <v>122</v>
      </c>
      <c r="AH17" s="45">
        <v>24200</v>
      </c>
      <c r="AI17" s="45">
        <v>56</v>
      </c>
      <c r="AJ17" s="45">
        <v>28600</v>
      </c>
      <c r="AK17" s="45">
        <v>505</v>
      </c>
      <c r="AL17" s="45">
        <v>121517</v>
      </c>
      <c r="AM17" s="45">
        <f t="shared" si="4"/>
        <v>5457</v>
      </c>
      <c r="AN17" s="45">
        <f t="shared" si="5"/>
        <v>1740142</v>
      </c>
      <c r="AO17" s="45">
        <v>1679</v>
      </c>
      <c r="AP17" s="45">
        <v>397400</v>
      </c>
      <c r="AQ17" s="45">
        <v>105</v>
      </c>
      <c r="AR17" s="45">
        <v>30950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7">
        <f t="shared" si="6"/>
        <v>0</v>
      </c>
      <c r="AZ17" s="7">
        <f t="shared" si="7"/>
        <v>0</v>
      </c>
      <c r="BA17" s="44">
        <v>83</v>
      </c>
      <c r="BB17" s="44">
        <v>34060</v>
      </c>
      <c r="BC17" s="44">
        <v>159</v>
      </c>
      <c r="BD17" s="44">
        <v>263400</v>
      </c>
      <c r="BE17" s="44">
        <v>428</v>
      </c>
      <c r="BF17" s="44">
        <v>200200</v>
      </c>
      <c r="BG17" s="44">
        <v>725</v>
      </c>
      <c r="BH17" s="44">
        <v>1030190</v>
      </c>
      <c r="BI17" s="45">
        <f t="shared" si="8"/>
        <v>1500</v>
      </c>
      <c r="BJ17" s="45">
        <f t="shared" si="8"/>
        <v>1558800</v>
      </c>
      <c r="BK17" s="45">
        <f t="shared" si="9"/>
        <v>6957</v>
      </c>
      <c r="BL17" s="45">
        <f t="shared" si="9"/>
        <v>3298942</v>
      </c>
    </row>
    <row r="18" spans="1:64" ht="30.75" customHeight="1" x14ac:dyDescent="0.5">
      <c r="A18" s="42">
        <v>12</v>
      </c>
      <c r="B18" s="43" t="s">
        <v>54</v>
      </c>
      <c r="C18" s="44">
        <v>6425</v>
      </c>
      <c r="D18" s="44">
        <v>862964</v>
      </c>
      <c r="E18" s="44">
        <v>2743</v>
      </c>
      <c r="F18" s="44">
        <v>960670</v>
      </c>
      <c r="G18" s="44">
        <f t="shared" si="0"/>
        <v>9168</v>
      </c>
      <c r="H18" s="44">
        <f t="shared" si="0"/>
        <v>1823634</v>
      </c>
      <c r="I18" s="44">
        <v>492</v>
      </c>
      <c r="J18" s="44">
        <v>319958</v>
      </c>
      <c r="K18" s="44">
        <v>2372</v>
      </c>
      <c r="L18" s="44">
        <v>322452</v>
      </c>
      <c r="M18" s="45">
        <f t="shared" si="1"/>
        <v>12032</v>
      </c>
      <c r="N18" s="45">
        <f t="shared" si="1"/>
        <v>2466044</v>
      </c>
      <c r="O18" s="44">
        <v>3101</v>
      </c>
      <c r="P18" s="44">
        <v>1607125</v>
      </c>
      <c r="Q18" s="44">
        <v>2084</v>
      </c>
      <c r="R18" s="44">
        <v>893084</v>
      </c>
      <c r="S18" s="44">
        <v>1551</v>
      </c>
      <c r="T18" s="44">
        <v>579780</v>
      </c>
      <c r="U18" s="44">
        <v>1340</v>
      </c>
      <c r="V18" s="44">
        <v>273315</v>
      </c>
      <c r="W18" s="44">
        <v>1694</v>
      </c>
      <c r="X18" s="44">
        <v>467998</v>
      </c>
      <c r="Y18" s="45">
        <f t="shared" si="2"/>
        <v>9770</v>
      </c>
      <c r="Z18" s="45">
        <f t="shared" si="3"/>
        <v>3821302</v>
      </c>
      <c r="AA18" s="45">
        <v>77</v>
      </c>
      <c r="AB18" s="45">
        <v>6366</v>
      </c>
      <c r="AC18" s="45">
        <v>883</v>
      </c>
      <c r="AD18" s="45">
        <v>327090</v>
      </c>
      <c r="AE18" s="45">
        <v>1545</v>
      </c>
      <c r="AF18" s="45">
        <v>2001402</v>
      </c>
      <c r="AG18" s="45">
        <v>119</v>
      </c>
      <c r="AH18" s="45">
        <v>364935</v>
      </c>
      <c r="AI18" s="45">
        <v>468</v>
      </c>
      <c r="AJ18" s="45">
        <v>367820</v>
      </c>
      <c r="AK18" s="45">
        <v>1980</v>
      </c>
      <c r="AL18" s="45">
        <v>662150</v>
      </c>
      <c r="AM18" s="45">
        <f t="shared" si="4"/>
        <v>26874</v>
      </c>
      <c r="AN18" s="45">
        <f t="shared" si="5"/>
        <v>10017109</v>
      </c>
      <c r="AO18" s="45">
        <v>4102</v>
      </c>
      <c r="AP18" s="45">
        <v>1990696</v>
      </c>
      <c r="AQ18" s="45">
        <v>259</v>
      </c>
      <c r="AR18" s="45">
        <v>48922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7">
        <f t="shared" si="6"/>
        <v>0</v>
      </c>
      <c r="AZ18" s="7">
        <f t="shared" si="7"/>
        <v>0</v>
      </c>
      <c r="BA18" s="44">
        <v>158</v>
      </c>
      <c r="BB18" s="44">
        <v>94337</v>
      </c>
      <c r="BC18" s="44">
        <v>236</v>
      </c>
      <c r="BD18" s="44">
        <v>521810</v>
      </c>
      <c r="BE18" s="44">
        <v>740</v>
      </c>
      <c r="BF18" s="44">
        <v>439601</v>
      </c>
      <c r="BG18" s="44">
        <v>1528</v>
      </c>
      <c r="BH18" s="44">
        <v>2072713</v>
      </c>
      <c r="BI18" s="45">
        <f t="shared" si="8"/>
        <v>2921</v>
      </c>
      <c r="BJ18" s="45">
        <f t="shared" si="8"/>
        <v>3177383</v>
      </c>
      <c r="BK18" s="45">
        <f t="shared" si="9"/>
        <v>29795</v>
      </c>
      <c r="BL18" s="45">
        <f t="shared" si="9"/>
        <v>13194492</v>
      </c>
    </row>
    <row r="19" spans="1:64" ht="30.75" customHeight="1" x14ac:dyDescent="0.5">
      <c r="A19" s="42">
        <v>13</v>
      </c>
      <c r="B19" s="43" t="s">
        <v>55</v>
      </c>
      <c r="C19" s="44">
        <v>29189</v>
      </c>
      <c r="D19" s="44">
        <v>4740832</v>
      </c>
      <c r="E19" s="44">
        <v>6469</v>
      </c>
      <c r="F19" s="44">
        <v>5302453.5999999996</v>
      </c>
      <c r="G19" s="44">
        <f t="shared" si="0"/>
        <v>35658</v>
      </c>
      <c r="H19" s="44">
        <f t="shared" si="0"/>
        <v>10043285.6</v>
      </c>
      <c r="I19" s="44">
        <v>2401</v>
      </c>
      <c r="J19" s="44">
        <v>1419791</v>
      </c>
      <c r="K19" s="44">
        <v>14036</v>
      </c>
      <c r="L19" s="44">
        <v>3357877</v>
      </c>
      <c r="M19" s="45">
        <f t="shared" si="1"/>
        <v>52095</v>
      </c>
      <c r="N19" s="45">
        <f t="shared" si="1"/>
        <v>14820953.6</v>
      </c>
      <c r="O19" s="44">
        <v>7796</v>
      </c>
      <c r="P19" s="44">
        <v>3921264.92</v>
      </c>
      <c r="Q19" s="44">
        <v>5670</v>
      </c>
      <c r="R19" s="44">
        <v>2319300.2000000002</v>
      </c>
      <c r="S19" s="44">
        <v>3186</v>
      </c>
      <c r="T19" s="44">
        <v>1318262.6000000001</v>
      </c>
      <c r="U19" s="44">
        <v>4058</v>
      </c>
      <c r="V19" s="44">
        <v>714054.8</v>
      </c>
      <c r="W19" s="44">
        <v>2939</v>
      </c>
      <c r="X19" s="44">
        <v>1236777.3999999999</v>
      </c>
      <c r="Y19" s="45">
        <f t="shared" si="2"/>
        <v>23649</v>
      </c>
      <c r="Z19" s="45">
        <f t="shared" si="3"/>
        <v>9509659.9199999999</v>
      </c>
      <c r="AA19" s="45">
        <v>407</v>
      </c>
      <c r="AB19" s="45">
        <v>319637</v>
      </c>
      <c r="AC19" s="45">
        <v>1874</v>
      </c>
      <c r="AD19" s="45">
        <v>1030057.84</v>
      </c>
      <c r="AE19" s="45">
        <v>4543</v>
      </c>
      <c r="AF19" s="45">
        <v>1338506.1200000001</v>
      </c>
      <c r="AG19" s="45">
        <v>682</v>
      </c>
      <c r="AH19" s="45">
        <v>267514.56</v>
      </c>
      <c r="AI19" s="45">
        <v>689</v>
      </c>
      <c r="AJ19" s="45">
        <v>151616</v>
      </c>
      <c r="AK19" s="45">
        <v>3050</v>
      </c>
      <c r="AL19" s="45">
        <v>984819.28</v>
      </c>
      <c r="AM19" s="45">
        <f t="shared" si="4"/>
        <v>86989</v>
      </c>
      <c r="AN19" s="45">
        <f t="shared" si="5"/>
        <v>28422764.32</v>
      </c>
      <c r="AO19" s="45">
        <v>20227</v>
      </c>
      <c r="AP19" s="45">
        <v>4997851.33</v>
      </c>
      <c r="AQ19" s="45">
        <v>248</v>
      </c>
      <c r="AR19" s="45">
        <v>77691.600000000006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7">
        <f t="shared" si="6"/>
        <v>0</v>
      </c>
      <c r="AZ19" s="7">
        <f t="shared" si="7"/>
        <v>0</v>
      </c>
      <c r="BA19" s="44">
        <v>580</v>
      </c>
      <c r="BB19" s="44">
        <v>284840.8</v>
      </c>
      <c r="BC19" s="44">
        <v>1151</v>
      </c>
      <c r="BD19" s="44">
        <v>26629704.778000001</v>
      </c>
      <c r="BE19" s="44">
        <v>4495</v>
      </c>
      <c r="BF19" s="44">
        <v>17861850.199999999</v>
      </c>
      <c r="BG19" s="44">
        <v>9271</v>
      </c>
      <c r="BH19" s="44">
        <v>23132043.399999999</v>
      </c>
      <c r="BI19" s="45">
        <f t="shared" si="8"/>
        <v>15745</v>
      </c>
      <c r="BJ19" s="45">
        <f t="shared" si="8"/>
        <v>67986130.777999997</v>
      </c>
      <c r="BK19" s="45">
        <f t="shared" si="9"/>
        <v>102734</v>
      </c>
      <c r="BL19" s="45">
        <f t="shared" si="9"/>
        <v>96408895.09799999</v>
      </c>
    </row>
    <row r="20" spans="1:64" ht="30.75" customHeight="1" x14ac:dyDescent="0.5">
      <c r="A20" s="42">
        <v>14</v>
      </c>
      <c r="B20" s="43" t="s">
        <v>56</v>
      </c>
      <c r="C20" s="44">
        <v>118167</v>
      </c>
      <c r="D20" s="44">
        <v>16791250.52</v>
      </c>
      <c r="E20" s="44">
        <v>46066</v>
      </c>
      <c r="F20" s="44">
        <v>9022825.2400000002</v>
      </c>
      <c r="G20" s="44">
        <f t="shared" si="0"/>
        <v>164233</v>
      </c>
      <c r="H20" s="44">
        <f t="shared" si="0"/>
        <v>25814075.759999998</v>
      </c>
      <c r="I20" s="44">
        <v>14651</v>
      </c>
      <c r="J20" s="44">
        <v>2144576</v>
      </c>
      <c r="K20" s="44">
        <v>15341</v>
      </c>
      <c r="L20" s="44">
        <v>5200056.68</v>
      </c>
      <c r="M20" s="45">
        <f t="shared" si="1"/>
        <v>194225</v>
      </c>
      <c r="N20" s="45">
        <f t="shared" si="1"/>
        <v>33158708.439999998</v>
      </c>
      <c r="O20" s="44">
        <v>16281</v>
      </c>
      <c r="P20" s="44">
        <v>12815717.5</v>
      </c>
      <c r="Q20" s="44">
        <v>7927</v>
      </c>
      <c r="R20" s="44">
        <v>5344167.4000000004</v>
      </c>
      <c r="S20" s="44">
        <v>4012</v>
      </c>
      <c r="T20" s="44">
        <v>2716383.2</v>
      </c>
      <c r="U20" s="44">
        <v>3591</v>
      </c>
      <c r="V20" s="44">
        <v>1132766.1000000001</v>
      </c>
      <c r="W20" s="44">
        <v>5889</v>
      </c>
      <c r="X20" s="44">
        <v>4132957.55</v>
      </c>
      <c r="Y20" s="45">
        <f t="shared" si="2"/>
        <v>37700</v>
      </c>
      <c r="Z20" s="45">
        <f t="shared" si="3"/>
        <v>26141991.75</v>
      </c>
      <c r="AA20" s="45">
        <v>643</v>
      </c>
      <c r="AB20" s="45">
        <v>761623</v>
      </c>
      <c r="AC20" s="45">
        <v>7666</v>
      </c>
      <c r="AD20" s="45">
        <v>1915271.4</v>
      </c>
      <c r="AE20" s="45">
        <v>13646</v>
      </c>
      <c r="AF20" s="45">
        <v>8578014.1999999993</v>
      </c>
      <c r="AG20" s="45">
        <v>1263</v>
      </c>
      <c r="AH20" s="45">
        <v>532959.6</v>
      </c>
      <c r="AI20" s="45">
        <v>2171</v>
      </c>
      <c r="AJ20" s="45">
        <v>602084</v>
      </c>
      <c r="AK20" s="45">
        <v>18357</v>
      </c>
      <c r="AL20" s="45">
        <v>4107613.8</v>
      </c>
      <c r="AM20" s="45">
        <f t="shared" si="4"/>
        <v>275671</v>
      </c>
      <c r="AN20" s="45">
        <f t="shared" si="5"/>
        <v>75798266.189999983</v>
      </c>
      <c r="AO20" s="45">
        <v>29371</v>
      </c>
      <c r="AP20" s="45">
        <v>8761579.4199999999</v>
      </c>
      <c r="AQ20" s="45">
        <v>2740</v>
      </c>
      <c r="AR20" s="45">
        <v>565241.80000000005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7">
        <f t="shared" si="6"/>
        <v>0</v>
      </c>
      <c r="AZ20" s="7">
        <f t="shared" si="7"/>
        <v>0</v>
      </c>
      <c r="BA20" s="44">
        <v>1198</v>
      </c>
      <c r="BB20" s="44">
        <v>357266.4</v>
      </c>
      <c r="BC20" s="44">
        <v>2425</v>
      </c>
      <c r="BD20" s="44">
        <v>2518644.4449999998</v>
      </c>
      <c r="BE20" s="44">
        <v>10561</v>
      </c>
      <c r="BF20" s="44">
        <v>6639982.5999999996</v>
      </c>
      <c r="BG20" s="44">
        <v>24761</v>
      </c>
      <c r="BH20" s="44">
        <v>28370328.199999999</v>
      </c>
      <c r="BI20" s="45">
        <f t="shared" si="8"/>
        <v>41685</v>
      </c>
      <c r="BJ20" s="45">
        <f t="shared" si="8"/>
        <v>38451463.445</v>
      </c>
      <c r="BK20" s="45">
        <f t="shared" si="9"/>
        <v>317356</v>
      </c>
      <c r="BL20" s="45">
        <f t="shared" si="9"/>
        <v>114249729.63499999</v>
      </c>
    </row>
    <row r="21" spans="1:64" ht="30.75" customHeight="1" x14ac:dyDescent="0.5">
      <c r="A21" s="42">
        <v>15</v>
      </c>
      <c r="B21" s="43" t="s">
        <v>57</v>
      </c>
      <c r="C21" s="44">
        <v>18820</v>
      </c>
      <c r="D21" s="44">
        <v>3175548</v>
      </c>
      <c r="E21" s="44">
        <v>7314</v>
      </c>
      <c r="F21" s="44">
        <v>1860008</v>
      </c>
      <c r="G21" s="44">
        <f t="shared" si="0"/>
        <v>26134</v>
      </c>
      <c r="H21" s="44">
        <f t="shared" si="0"/>
        <v>5035556</v>
      </c>
      <c r="I21" s="44">
        <v>2134</v>
      </c>
      <c r="J21" s="44">
        <v>622226</v>
      </c>
      <c r="K21" s="44">
        <v>4400</v>
      </c>
      <c r="L21" s="44">
        <v>506894</v>
      </c>
      <c r="M21" s="45">
        <f t="shared" si="1"/>
        <v>32668</v>
      </c>
      <c r="N21" s="45">
        <f t="shared" si="1"/>
        <v>6164676</v>
      </c>
      <c r="O21" s="44">
        <v>7577</v>
      </c>
      <c r="P21" s="44">
        <v>15894632</v>
      </c>
      <c r="Q21" s="44">
        <v>4876</v>
      </c>
      <c r="R21" s="44">
        <v>9874289</v>
      </c>
      <c r="S21" s="44">
        <v>2445</v>
      </c>
      <c r="T21" s="44">
        <v>5726607</v>
      </c>
      <c r="U21" s="44">
        <v>2897</v>
      </c>
      <c r="V21" s="44">
        <v>3691611</v>
      </c>
      <c r="W21" s="44">
        <v>2589</v>
      </c>
      <c r="X21" s="44">
        <v>5814327</v>
      </c>
      <c r="Y21" s="45">
        <f t="shared" si="2"/>
        <v>20384</v>
      </c>
      <c r="Z21" s="45">
        <f t="shared" si="3"/>
        <v>41001466</v>
      </c>
      <c r="AA21" s="45">
        <v>323</v>
      </c>
      <c r="AB21" s="45">
        <v>105076</v>
      </c>
      <c r="AC21" s="45">
        <v>1614</v>
      </c>
      <c r="AD21" s="45">
        <v>486055</v>
      </c>
      <c r="AE21" s="45">
        <v>2188</v>
      </c>
      <c r="AF21" s="45">
        <v>2168769</v>
      </c>
      <c r="AG21" s="45">
        <v>445</v>
      </c>
      <c r="AH21" s="45">
        <v>168211</v>
      </c>
      <c r="AI21" s="45">
        <v>670</v>
      </c>
      <c r="AJ21" s="45">
        <v>174672</v>
      </c>
      <c r="AK21" s="45">
        <v>4833</v>
      </c>
      <c r="AL21" s="45">
        <v>2649375</v>
      </c>
      <c r="AM21" s="45">
        <f t="shared" si="4"/>
        <v>63125</v>
      </c>
      <c r="AN21" s="45">
        <f t="shared" si="5"/>
        <v>52918300</v>
      </c>
      <c r="AO21" s="45">
        <v>9426</v>
      </c>
      <c r="AP21" s="45">
        <v>10719335</v>
      </c>
      <c r="AQ21" s="45">
        <v>1347</v>
      </c>
      <c r="AR21" s="45">
        <v>331876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7">
        <f t="shared" si="6"/>
        <v>0</v>
      </c>
      <c r="AZ21" s="7">
        <f t="shared" si="7"/>
        <v>0</v>
      </c>
      <c r="BA21" s="44">
        <v>559</v>
      </c>
      <c r="BB21" s="44">
        <v>144858</v>
      </c>
      <c r="BC21" s="44">
        <v>867</v>
      </c>
      <c r="BD21" s="44">
        <v>1874042</v>
      </c>
      <c r="BE21" s="44">
        <v>7900</v>
      </c>
      <c r="BF21" s="44">
        <v>946022</v>
      </c>
      <c r="BG21" s="44">
        <v>11050</v>
      </c>
      <c r="BH21" s="44">
        <v>2130478</v>
      </c>
      <c r="BI21" s="45">
        <f t="shared" si="8"/>
        <v>21723</v>
      </c>
      <c r="BJ21" s="45">
        <f t="shared" si="8"/>
        <v>5427276</v>
      </c>
      <c r="BK21" s="45">
        <f t="shared" si="9"/>
        <v>84848</v>
      </c>
      <c r="BL21" s="45">
        <f t="shared" si="9"/>
        <v>58345576</v>
      </c>
    </row>
    <row r="22" spans="1:64" ht="30.75" customHeight="1" x14ac:dyDescent="0.5">
      <c r="A22" s="42">
        <v>16</v>
      </c>
      <c r="B22" s="43" t="s">
        <v>58</v>
      </c>
      <c r="C22" s="44">
        <v>4928</v>
      </c>
      <c r="D22" s="44">
        <v>873647</v>
      </c>
      <c r="E22" s="44">
        <v>725</v>
      </c>
      <c r="F22" s="44">
        <v>163086</v>
      </c>
      <c r="G22" s="44">
        <f t="shared" si="0"/>
        <v>5653</v>
      </c>
      <c r="H22" s="44">
        <f t="shared" si="0"/>
        <v>1036733</v>
      </c>
      <c r="I22" s="44">
        <v>169</v>
      </c>
      <c r="J22" s="44">
        <v>78096</v>
      </c>
      <c r="K22" s="44">
        <v>2517</v>
      </c>
      <c r="L22" s="44">
        <v>114426</v>
      </c>
      <c r="M22" s="45">
        <f t="shared" si="1"/>
        <v>8339</v>
      </c>
      <c r="N22" s="45">
        <f t="shared" si="1"/>
        <v>1229255</v>
      </c>
      <c r="O22" s="44">
        <v>2873</v>
      </c>
      <c r="P22" s="44">
        <v>881988</v>
      </c>
      <c r="Q22" s="44">
        <v>2245</v>
      </c>
      <c r="R22" s="44">
        <v>535595</v>
      </c>
      <c r="S22" s="44">
        <v>2009</v>
      </c>
      <c r="T22" s="44">
        <v>296788</v>
      </c>
      <c r="U22" s="44">
        <v>1930</v>
      </c>
      <c r="V22" s="44">
        <v>211160</v>
      </c>
      <c r="W22" s="44">
        <v>1909</v>
      </c>
      <c r="X22" s="44">
        <v>360783</v>
      </c>
      <c r="Y22" s="45">
        <f t="shared" si="2"/>
        <v>10966</v>
      </c>
      <c r="Z22" s="45">
        <f t="shared" si="3"/>
        <v>2286314</v>
      </c>
      <c r="AA22" s="45">
        <v>13</v>
      </c>
      <c r="AB22" s="45">
        <v>630</v>
      </c>
      <c r="AC22" s="45">
        <v>362</v>
      </c>
      <c r="AD22" s="45">
        <v>74143</v>
      </c>
      <c r="AE22" s="45">
        <v>531</v>
      </c>
      <c r="AF22" s="45">
        <v>379285</v>
      </c>
      <c r="AG22" s="45">
        <v>10</v>
      </c>
      <c r="AH22" s="45">
        <v>7860</v>
      </c>
      <c r="AI22" s="45">
        <v>70</v>
      </c>
      <c r="AJ22" s="45">
        <v>16506</v>
      </c>
      <c r="AK22" s="45">
        <v>519</v>
      </c>
      <c r="AL22" s="45">
        <v>132560</v>
      </c>
      <c r="AM22" s="45">
        <f t="shared" si="4"/>
        <v>20810</v>
      </c>
      <c r="AN22" s="45">
        <f t="shared" si="5"/>
        <v>4126553</v>
      </c>
      <c r="AO22" s="45">
        <v>2870</v>
      </c>
      <c r="AP22" s="45">
        <v>611634</v>
      </c>
      <c r="AQ22" s="45">
        <v>217</v>
      </c>
      <c r="AR22" s="45">
        <v>65050</v>
      </c>
      <c r="AS22" s="45">
        <v>0</v>
      </c>
      <c r="AT22" s="45">
        <v>0</v>
      </c>
      <c r="AU22" s="45">
        <v>0</v>
      </c>
      <c r="AV22" s="45">
        <v>0</v>
      </c>
      <c r="AW22" s="45">
        <v>0</v>
      </c>
      <c r="AX22" s="45">
        <v>0</v>
      </c>
      <c r="AY22" s="7">
        <f t="shared" si="6"/>
        <v>0</v>
      </c>
      <c r="AZ22" s="7">
        <f t="shared" si="7"/>
        <v>0</v>
      </c>
      <c r="BA22" s="44">
        <v>112</v>
      </c>
      <c r="BB22" s="44">
        <v>232000</v>
      </c>
      <c r="BC22" s="44">
        <v>140</v>
      </c>
      <c r="BD22" s="44">
        <v>1658600</v>
      </c>
      <c r="BE22" s="44">
        <v>388</v>
      </c>
      <c r="BF22" s="44">
        <v>2118640</v>
      </c>
      <c r="BG22" s="44">
        <v>981</v>
      </c>
      <c r="BH22" s="44">
        <v>11225450</v>
      </c>
      <c r="BI22" s="45">
        <f t="shared" si="8"/>
        <v>1838</v>
      </c>
      <c r="BJ22" s="45">
        <f t="shared" si="8"/>
        <v>15299740</v>
      </c>
      <c r="BK22" s="45">
        <f t="shared" si="9"/>
        <v>22648</v>
      </c>
      <c r="BL22" s="45">
        <f t="shared" si="9"/>
        <v>19426293</v>
      </c>
    </row>
    <row r="23" spans="1:64" ht="30.75" customHeight="1" x14ac:dyDescent="0.5">
      <c r="A23" s="42">
        <v>17</v>
      </c>
      <c r="B23" s="43" t="s">
        <v>59</v>
      </c>
      <c r="C23" s="44">
        <v>2861</v>
      </c>
      <c r="D23" s="44">
        <v>688749</v>
      </c>
      <c r="E23" s="44">
        <v>767</v>
      </c>
      <c r="F23" s="44">
        <v>240869</v>
      </c>
      <c r="G23" s="44">
        <f t="shared" si="0"/>
        <v>3628</v>
      </c>
      <c r="H23" s="44">
        <f t="shared" si="0"/>
        <v>929618</v>
      </c>
      <c r="I23" s="44">
        <v>296</v>
      </c>
      <c r="J23" s="44">
        <v>162142</v>
      </c>
      <c r="K23" s="44">
        <v>515</v>
      </c>
      <c r="L23" s="44">
        <v>129358</v>
      </c>
      <c r="M23" s="45">
        <f t="shared" si="1"/>
        <v>4439</v>
      </c>
      <c r="N23" s="45">
        <f t="shared" si="1"/>
        <v>1221118</v>
      </c>
      <c r="O23" s="44">
        <v>2863</v>
      </c>
      <c r="P23" s="44">
        <v>545516</v>
      </c>
      <c r="Q23" s="44">
        <v>2172</v>
      </c>
      <c r="R23" s="44">
        <v>343844</v>
      </c>
      <c r="S23" s="44">
        <v>1905</v>
      </c>
      <c r="T23" s="44">
        <v>212712</v>
      </c>
      <c r="U23" s="44">
        <v>1810</v>
      </c>
      <c r="V23" s="44">
        <v>112500</v>
      </c>
      <c r="W23" s="44">
        <v>1643</v>
      </c>
      <c r="X23" s="44">
        <v>157543</v>
      </c>
      <c r="Y23" s="45">
        <f t="shared" si="2"/>
        <v>10393</v>
      </c>
      <c r="Z23" s="45">
        <f t="shared" si="3"/>
        <v>1372115</v>
      </c>
      <c r="AA23" s="45">
        <v>11</v>
      </c>
      <c r="AB23" s="45">
        <v>300</v>
      </c>
      <c r="AC23" s="45">
        <v>191</v>
      </c>
      <c r="AD23" s="45">
        <v>30676</v>
      </c>
      <c r="AE23" s="45">
        <v>800</v>
      </c>
      <c r="AF23" s="45">
        <v>546163</v>
      </c>
      <c r="AG23" s="45">
        <v>55</v>
      </c>
      <c r="AH23" s="45">
        <v>25108</v>
      </c>
      <c r="AI23" s="45">
        <v>37</v>
      </c>
      <c r="AJ23" s="45">
        <v>35096</v>
      </c>
      <c r="AK23" s="45">
        <v>743</v>
      </c>
      <c r="AL23" s="45">
        <v>355139</v>
      </c>
      <c r="AM23" s="45">
        <f t="shared" si="4"/>
        <v>16669</v>
      </c>
      <c r="AN23" s="45">
        <f t="shared" si="5"/>
        <v>3585715</v>
      </c>
      <c r="AO23" s="45">
        <v>3021</v>
      </c>
      <c r="AP23" s="45">
        <v>617021</v>
      </c>
      <c r="AQ23" s="45">
        <v>107</v>
      </c>
      <c r="AR23" s="45">
        <v>30849</v>
      </c>
      <c r="AS23" s="45">
        <v>0</v>
      </c>
      <c r="AT23" s="45">
        <v>0</v>
      </c>
      <c r="AU23" s="45">
        <v>0</v>
      </c>
      <c r="AV23" s="45">
        <v>0</v>
      </c>
      <c r="AW23" s="45">
        <v>0</v>
      </c>
      <c r="AX23" s="45">
        <v>0</v>
      </c>
      <c r="AY23" s="7">
        <f t="shared" si="6"/>
        <v>0</v>
      </c>
      <c r="AZ23" s="7">
        <f t="shared" si="7"/>
        <v>0</v>
      </c>
      <c r="BA23" s="44">
        <v>73</v>
      </c>
      <c r="BB23" s="44">
        <v>48004</v>
      </c>
      <c r="BC23" s="44">
        <v>136</v>
      </c>
      <c r="BD23" s="44">
        <v>659289</v>
      </c>
      <c r="BE23" s="44">
        <v>1326</v>
      </c>
      <c r="BF23" s="44">
        <v>622369</v>
      </c>
      <c r="BG23" s="44">
        <v>2473</v>
      </c>
      <c r="BH23" s="44">
        <v>2774544</v>
      </c>
      <c r="BI23" s="45">
        <f t="shared" si="8"/>
        <v>4115</v>
      </c>
      <c r="BJ23" s="45">
        <f t="shared" si="8"/>
        <v>4135055</v>
      </c>
      <c r="BK23" s="45">
        <f t="shared" si="9"/>
        <v>20784</v>
      </c>
      <c r="BL23" s="45">
        <f t="shared" si="9"/>
        <v>7720770</v>
      </c>
    </row>
    <row r="24" spans="1:64" ht="30.75" customHeight="1" x14ac:dyDescent="0.5">
      <c r="A24" s="42">
        <v>18</v>
      </c>
      <c r="B24" s="43" t="s">
        <v>60</v>
      </c>
      <c r="C24" s="44">
        <v>1992</v>
      </c>
      <c r="D24" s="44">
        <v>316390</v>
      </c>
      <c r="E24" s="44">
        <v>17</v>
      </c>
      <c r="F24" s="44">
        <v>30000</v>
      </c>
      <c r="G24" s="44">
        <f t="shared" si="0"/>
        <v>2009</v>
      </c>
      <c r="H24" s="44">
        <f t="shared" si="0"/>
        <v>346390</v>
      </c>
      <c r="I24" s="44">
        <v>47</v>
      </c>
      <c r="J24" s="44">
        <v>30000</v>
      </c>
      <c r="K24" s="44">
        <v>21</v>
      </c>
      <c r="L24" s="44">
        <v>20000</v>
      </c>
      <c r="M24" s="45">
        <f t="shared" si="1"/>
        <v>2077</v>
      </c>
      <c r="N24" s="45">
        <f t="shared" si="1"/>
        <v>396390</v>
      </c>
      <c r="O24" s="44">
        <v>392</v>
      </c>
      <c r="P24" s="44">
        <v>169200</v>
      </c>
      <c r="Q24" s="44">
        <v>246</v>
      </c>
      <c r="R24" s="44">
        <v>117800</v>
      </c>
      <c r="S24" s="44">
        <v>207</v>
      </c>
      <c r="T24" s="44">
        <v>61900</v>
      </c>
      <c r="U24" s="44">
        <v>194</v>
      </c>
      <c r="V24" s="44">
        <v>33500</v>
      </c>
      <c r="W24" s="44">
        <v>165</v>
      </c>
      <c r="X24" s="44">
        <v>74500</v>
      </c>
      <c r="Y24" s="45">
        <f t="shared" si="2"/>
        <v>1204</v>
      </c>
      <c r="Z24" s="45">
        <f t="shared" si="3"/>
        <v>456900</v>
      </c>
      <c r="AA24" s="45">
        <v>0</v>
      </c>
      <c r="AB24" s="45">
        <v>0</v>
      </c>
      <c r="AC24" s="45">
        <v>62</v>
      </c>
      <c r="AD24" s="45">
        <v>15300</v>
      </c>
      <c r="AE24" s="45">
        <v>228</v>
      </c>
      <c r="AF24" s="45">
        <v>372852</v>
      </c>
      <c r="AG24" s="45">
        <v>3</v>
      </c>
      <c r="AH24" s="45">
        <v>5000</v>
      </c>
      <c r="AI24" s="45">
        <v>3</v>
      </c>
      <c r="AJ24" s="45">
        <v>5006</v>
      </c>
      <c r="AK24" s="45">
        <v>530</v>
      </c>
      <c r="AL24" s="45">
        <v>211928</v>
      </c>
      <c r="AM24" s="45">
        <f t="shared" si="4"/>
        <v>4107</v>
      </c>
      <c r="AN24" s="45">
        <f t="shared" si="5"/>
        <v>1463376</v>
      </c>
      <c r="AO24" s="45">
        <v>408</v>
      </c>
      <c r="AP24" s="45">
        <v>198300</v>
      </c>
      <c r="AQ24" s="45">
        <v>88</v>
      </c>
      <c r="AR24" s="45">
        <v>17500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7">
        <f t="shared" si="6"/>
        <v>0</v>
      </c>
      <c r="AZ24" s="7">
        <f t="shared" si="7"/>
        <v>0</v>
      </c>
      <c r="BA24" s="44">
        <v>55</v>
      </c>
      <c r="BB24" s="44">
        <v>40500</v>
      </c>
      <c r="BC24" s="44">
        <v>72</v>
      </c>
      <c r="BD24" s="44">
        <v>1111407</v>
      </c>
      <c r="BE24" s="44">
        <v>170</v>
      </c>
      <c r="BF24" s="44">
        <v>366100</v>
      </c>
      <c r="BG24" s="44">
        <v>274</v>
      </c>
      <c r="BH24" s="44">
        <v>1911977</v>
      </c>
      <c r="BI24" s="45">
        <f t="shared" si="8"/>
        <v>659</v>
      </c>
      <c r="BJ24" s="45">
        <f t="shared" si="8"/>
        <v>3447484</v>
      </c>
      <c r="BK24" s="45">
        <f t="shared" si="9"/>
        <v>4766</v>
      </c>
      <c r="BL24" s="45">
        <f t="shared" si="9"/>
        <v>4910860</v>
      </c>
    </row>
    <row r="25" spans="1:64" ht="30.75" customHeight="1" x14ac:dyDescent="0.5">
      <c r="A25" s="42">
        <v>19</v>
      </c>
      <c r="B25" s="43" t="s">
        <v>61</v>
      </c>
      <c r="C25" s="44">
        <v>28946</v>
      </c>
      <c r="D25" s="44">
        <v>5345530</v>
      </c>
      <c r="E25" s="44">
        <v>7175</v>
      </c>
      <c r="F25" s="44">
        <v>2123757</v>
      </c>
      <c r="G25" s="44">
        <f t="shared" si="0"/>
        <v>36121</v>
      </c>
      <c r="H25" s="44">
        <f t="shared" si="0"/>
        <v>7469287</v>
      </c>
      <c r="I25" s="44">
        <v>1638</v>
      </c>
      <c r="J25" s="44">
        <v>1101131</v>
      </c>
      <c r="K25" s="44">
        <v>3072</v>
      </c>
      <c r="L25" s="44">
        <v>1302912</v>
      </c>
      <c r="M25" s="45">
        <f t="shared" si="1"/>
        <v>40831</v>
      </c>
      <c r="N25" s="45">
        <f t="shared" si="1"/>
        <v>9873330</v>
      </c>
      <c r="O25" s="44">
        <v>8237</v>
      </c>
      <c r="P25" s="44">
        <v>9766359.0399999991</v>
      </c>
      <c r="Q25" s="44">
        <v>7951</v>
      </c>
      <c r="R25" s="44">
        <v>6317103</v>
      </c>
      <c r="S25" s="44">
        <v>4594</v>
      </c>
      <c r="T25" s="44">
        <v>3285799</v>
      </c>
      <c r="U25" s="44">
        <v>4874</v>
      </c>
      <c r="V25" s="44">
        <v>2055728</v>
      </c>
      <c r="W25" s="44">
        <v>4512</v>
      </c>
      <c r="X25" s="44">
        <v>2779099</v>
      </c>
      <c r="Y25" s="45">
        <f t="shared" si="2"/>
        <v>30168</v>
      </c>
      <c r="Z25" s="45">
        <f t="shared" si="3"/>
        <v>24204088.039999999</v>
      </c>
      <c r="AA25" s="45">
        <v>44</v>
      </c>
      <c r="AB25" s="45">
        <v>211182</v>
      </c>
      <c r="AC25" s="45">
        <v>1066</v>
      </c>
      <c r="AD25" s="45">
        <v>172169</v>
      </c>
      <c r="AE25" s="45">
        <v>2538</v>
      </c>
      <c r="AF25" s="45">
        <v>1187671</v>
      </c>
      <c r="AG25" s="45">
        <v>219</v>
      </c>
      <c r="AH25" s="45">
        <v>160111</v>
      </c>
      <c r="AI25" s="45">
        <v>552</v>
      </c>
      <c r="AJ25" s="45">
        <v>138253</v>
      </c>
      <c r="AK25" s="45">
        <v>2483</v>
      </c>
      <c r="AL25" s="45">
        <v>679814</v>
      </c>
      <c r="AM25" s="45">
        <f t="shared" si="4"/>
        <v>77901</v>
      </c>
      <c r="AN25" s="45">
        <f t="shared" si="5"/>
        <v>36626618.039999999</v>
      </c>
      <c r="AO25" s="45">
        <v>19616</v>
      </c>
      <c r="AP25" s="45">
        <v>7879296</v>
      </c>
      <c r="AQ25" s="45">
        <v>341</v>
      </c>
      <c r="AR25" s="45">
        <v>93986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7">
        <f t="shared" si="6"/>
        <v>0</v>
      </c>
      <c r="AZ25" s="7">
        <f t="shared" si="7"/>
        <v>0</v>
      </c>
      <c r="BA25" s="44">
        <v>215</v>
      </c>
      <c r="BB25" s="44">
        <v>69287</v>
      </c>
      <c r="BC25" s="44">
        <v>363</v>
      </c>
      <c r="BD25" s="44">
        <v>536283</v>
      </c>
      <c r="BE25" s="44">
        <v>2380</v>
      </c>
      <c r="BF25" s="44">
        <v>893868</v>
      </c>
      <c r="BG25" s="44">
        <v>6874</v>
      </c>
      <c r="BH25" s="44">
        <v>925471</v>
      </c>
      <c r="BI25" s="45">
        <f t="shared" si="8"/>
        <v>10173</v>
      </c>
      <c r="BJ25" s="45">
        <f t="shared" si="8"/>
        <v>2518895</v>
      </c>
      <c r="BK25" s="45">
        <f t="shared" si="9"/>
        <v>88074</v>
      </c>
      <c r="BL25" s="45">
        <f t="shared" si="9"/>
        <v>39145513.039999999</v>
      </c>
    </row>
    <row r="26" spans="1:64" ht="30.75" customHeight="1" x14ac:dyDescent="0.5">
      <c r="A26" s="42">
        <v>20</v>
      </c>
      <c r="B26" s="43" t="s">
        <v>62</v>
      </c>
      <c r="C26" s="44">
        <v>113</v>
      </c>
      <c r="D26" s="44">
        <v>50000</v>
      </c>
      <c r="E26" s="44">
        <v>34</v>
      </c>
      <c r="F26" s="44">
        <v>40000</v>
      </c>
      <c r="G26" s="44">
        <f t="shared" si="0"/>
        <v>147</v>
      </c>
      <c r="H26" s="44">
        <f t="shared" si="0"/>
        <v>90000</v>
      </c>
      <c r="I26" s="44">
        <v>87</v>
      </c>
      <c r="J26" s="44">
        <v>40000</v>
      </c>
      <c r="K26" s="44">
        <v>39</v>
      </c>
      <c r="L26" s="44">
        <v>40000</v>
      </c>
      <c r="M26" s="45">
        <f t="shared" si="1"/>
        <v>273</v>
      </c>
      <c r="N26" s="45">
        <f t="shared" si="1"/>
        <v>170000</v>
      </c>
      <c r="O26" s="44">
        <v>506</v>
      </c>
      <c r="P26" s="44">
        <v>120100</v>
      </c>
      <c r="Q26" s="44">
        <v>340</v>
      </c>
      <c r="R26" s="44">
        <v>185800</v>
      </c>
      <c r="S26" s="44">
        <v>292</v>
      </c>
      <c r="T26" s="44">
        <v>146400</v>
      </c>
      <c r="U26" s="44">
        <v>276</v>
      </c>
      <c r="V26" s="44">
        <v>33500</v>
      </c>
      <c r="W26" s="44">
        <v>234</v>
      </c>
      <c r="X26" s="44">
        <v>44500</v>
      </c>
      <c r="Y26" s="45">
        <f t="shared" si="2"/>
        <v>1648</v>
      </c>
      <c r="Z26" s="45">
        <f t="shared" si="3"/>
        <v>530300</v>
      </c>
      <c r="AA26" s="45">
        <v>0</v>
      </c>
      <c r="AB26" s="45">
        <v>0</v>
      </c>
      <c r="AC26" s="45">
        <v>120</v>
      </c>
      <c r="AD26" s="45">
        <v>15300</v>
      </c>
      <c r="AE26" s="45">
        <v>324</v>
      </c>
      <c r="AF26" s="45">
        <v>431000</v>
      </c>
      <c r="AG26" s="45">
        <v>4</v>
      </c>
      <c r="AH26" s="45">
        <v>7500</v>
      </c>
      <c r="AI26" s="45">
        <v>4</v>
      </c>
      <c r="AJ26" s="45">
        <v>7507</v>
      </c>
      <c r="AK26" s="45">
        <v>400</v>
      </c>
      <c r="AL26" s="45">
        <v>115000</v>
      </c>
      <c r="AM26" s="45">
        <f t="shared" si="4"/>
        <v>2773</v>
      </c>
      <c r="AN26" s="45">
        <f t="shared" si="5"/>
        <v>1276607</v>
      </c>
      <c r="AO26" s="45">
        <v>617</v>
      </c>
      <c r="AP26" s="45">
        <v>241790</v>
      </c>
      <c r="AQ26" s="45">
        <v>100</v>
      </c>
      <c r="AR26" s="45">
        <v>30450</v>
      </c>
      <c r="AS26" s="45">
        <v>0</v>
      </c>
      <c r="AT26" s="45">
        <v>0</v>
      </c>
      <c r="AU26" s="45">
        <v>0</v>
      </c>
      <c r="AV26" s="45">
        <v>0</v>
      </c>
      <c r="AW26" s="45">
        <v>0</v>
      </c>
      <c r="AX26" s="45">
        <v>0</v>
      </c>
      <c r="AY26" s="7">
        <f t="shared" si="6"/>
        <v>0</v>
      </c>
      <c r="AZ26" s="7">
        <f t="shared" si="7"/>
        <v>0</v>
      </c>
      <c r="BA26" s="44">
        <v>53</v>
      </c>
      <c r="BB26" s="44">
        <v>27760</v>
      </c>
      <c r="BC26" s="44">
        <v>96</v>
      </c>
      <c r="BD26" s="44">
        <v>135850</v>
      </c>
      <c r="BE26" s="44">
        <v>912</v>
      </c>
      <c r="BF26" s="44">
        <v>1071650</v>
      </c>
      <c r="BG26" s="44">
        <v>483</v>
      </c>
      <c r="BH26" s="44">
        <v>2975790</v>
      </c>
      <c r="BI26" s="45">
        <f t="shared" si="8"/>
        <v>1644</v>
      </c>
      <c r="BJ26" s="45">
        <f t="shared" si="8"/>
        <v>4241500</v>
      </c>
      <c r="BK26" s="45">
        <f t="shared" si="9"/>
        <v>4417</v>
      </c>
      <c r="BL26" s="45">
        <f t="shared" si="9"/>
        <v>5518107</v>
      </c>
    </row>
    <row r="27" spans="1:64" ht="30.75" customHeight="1" x14ac:dyDescent="0.5">
      <c r="A27" s="42">
        <v>21</v>
      </c>
      <c r="B27" s="43" t="s">
        <v>63</v>
      </c>
      <c r="C27" s="44">
        <v>5833</v>
      </c>
      <c r="D27" s="44">
        <v>984216</v>
      </c>
      <c r="E27" s="44">
        <v>1894</v>
      </c>
      <c r="F27" s="44">
        <v>533963</v>
      </c>
      <c r="G27" s="44">
        <f t="shared" si="0"/>
        <v>7727</v>
      </c>
      <c r="H27" s="44">
        <f t="shared" si="0"/>
        <v>1518179</v>
      </c>
      <c r="I27" s="44">
        <v>499</v>
      </c>
      <c r="J27" s="44">
        <v>109191</v>
      </c>
      <c r="K27" s="44">
        <v>638</v>
      </c>
      <c r="L27" s="44">
        <v>113160</v>
      </c>
      <c r="M27" s="45">
        <f t="shared" si="1"/>
        <v>8864</v>
      </c>
      <c r="N27" s="45">
        <f t="shared" si="1"/>
        <v>1740530</v>
      </c>
      <c r="O27" s="44">
        <v>1409</v>
      </c>
      <c r="P27" s="44">
        <v>1291495</v>
      </c>
      <c r="Q27" s="44">
        <v>913</v>
      </c>
      <c r="R27" s="44">
        <v>926945</v>
      </c>
      <c r="S27" s="44">
        <v>761</v>
      </c>
      <c r="T27" s="44">
        <v>394830</v>
      </c>
      <c r="U27" s="44">
        <v>697</v>
      </c>
      <c r="V27" s="44">
        <v>239342</v>
      </c>
      <c r="W27" s="44">
        <v>709</v>
      </c>
      <c r="X27" s="44">
        <v>333798</v>
      </c>
      <c r="Y27" s="45">
        <f t="shared" si="2"/>
        <v>4489</v>
      </c>
      <c r="Z27" s="45">
        <f t="shared" si="3"/>
        <v>3186410</v>
      </c>
      <c r="AA27" s="45">
        <v>99</v>
      </c>
      <c r="AB27" s="45">
        <v>20030</v>
      </c>
      <c r="AC27" s="45">
        <v>643</v>
      </c>
      <c r="AD27" s="45">
        <v>88158</v>
      </c>
      <c r="AE27" s="45">
        <v>1409</v>
      </c>
      <c r="AF27" s="45">
        <v>651844</v>
      </c>
      <c r="AG27" s="45">
        <v>109</v>
      </c>
      <c r="AH27" s="45">
        <v>27192</v>
      </c>
      <c r="AI27" s="45">
        <v>89</v>
      </c>
      <c r="AJ27" s="45">
        <v>32124</v>
      </c>
      <c r="AK27" s="45">
        <v>1406</v>
      </c>
      <c r="AL27" s="45">
        <v>360131</v>
      </c>
      <c r="AM27" s="45">
        <f t="shared" si="4"/>
        <v>17108</v>
      </c>
      <c r="AN27" s="45">
        <f t="shared" si="5"/>
        <v>6106419</v>
      </c>
      <c r="AO27" s="45">
        <v>2105</v>
      </c>
      <c r="AP27" s="45">
        <v>948576</v>
      </c>
      <c r="AQ27" s="45">
        <v>111</v>
      </c>
      <c r="AR27" s="45">
        <v>36596</v>
      </c>
      <c r="AS27" s="45">
        <v>0</v>
      </c>
      <c r="AT27" s="45">
        <v>0</v>
      </c>
      <c r="AU27" s="45">
        <v>0</v>
      </c>
      <c r="AV27" s="45">
        <v>0</v>
      </c>
      <c r="AW27" s="45">
        <v>0</v>
      </c>
      <c r="AX27" s="45">
        <v>0</v>
      </c>
      <c r="AY27" s="7">
        <f t="shared" si="6"/>
        <v>0</v>
      </c>
      <c r="AZ27" s="7">
        <f t="shared" si="7"/>
        <v>0</v>
      </c>
      <c r="BA27" s="44">
        <v>139</v>
      </c>
      <c r="BB27" s="44">
        <v>75036</v>
      </c>
      <c r="BC27" s="44">
        <v>231</v>
      </c>
      <c r="BD27" s="44">
        <v>6945205</v>
      </c>
      <c r="BE27" s="44">
        <v>2016</v>
      </c>
      <c r="BF27" s="44">
        <v>3204312</v>
      </c>
      <c r="BG27" s="44">
        <v>2613</v>
      </c>
      <c r="BH27" s="44">
        <v>13900994</v>
      </c>
      <c r="BI27" s="45">
        <f t="shared" si="8"/>
        <v>5110</v>
      </c>
      <c r="BJ27" s="45">
        <f t="shared" si="8"/>
        <v>24162143</v>
      </c>
      <c r="BK27" s="45">
        <f t="shared" si="9"/>
        <v>22218</v>
      </c>
      <c r="BL27" s="45">
        <f t="shared" si="9"/>
        <v>30268562</v>
      </c>
    </row>
    <row r="28" spans="1:64" ht="30.75" customHeight="1" x14ac:dyDescent="0.5">
      <c r="A28" s="42">
        <v>22</v>
      </c>
      <c r="B28" s="43" t="s">
        <v>64</v>
      </c>
      <c r="C28" s="44">
        <v>5684</v>
      </c>
      <c r="D28" s="44">
        <v>939768.2</v>
      </c>
      <c r="E28" s="44">
        <v>1604</v>
      </c>
      <c r="F28" s="44">
        <v>681581.6</v>
      </c>
      <c r="G28" s="44">
        <f t="shared" si="0"/>
        <v>7288</v>
      </c>
      <c r="H28" s="44">
        <f t="shared" si="0"/>
        <v>1621349.7999999998</v>
      </c>
      <c r="I28" s="44">
        <v>1037</v>
      </c>
      <c r="J28" s="44">
        <v>374303</v>
      </c>
      <c r="K28" s="44">
        <v>772</v>
      </c>
      <c r="L28" s="44">
        <v>368788.8</v>
      </c>
      <c r="M28" s="45">
        <f t="shared" si="1"/>
        <v>9097</v>
      </c>
      <c r="N28" s="45">
        <f t="shared" si="1"/>
        <v>2364441.5999999996</v>
      </c>
      <c r="O28" s="44">
        <v>1521</v>
      </c>
      <c r="P28" s="44">
        <v>760750.2</v>
      </c>
      <c r="Q28" s="44">
        <v>944</v>
      </c>
      <c r="R28" s="44">
        <v>491173.52</v>
      </c>
      <c r="S28" s="44">
        <v>622</v>
      </c>
      <c r="T28" s="44">
        <v>234786.76</v>
      </c>
      <c r="U28" s="44">
        <v>660</v>
      </c>
      <c r="V28" s="44">
        <v>195651.88</v>
      </c>
      <c r="W28" s="44">
        <v>519</v>
      </c>
      <c r="X28" s="44">
        <v>265916.44</v>
      </c>
      <c r="Y28" s="45">
        <f t="shared" si="2"/>
        <v>4266</v>
      </c>
      <c r="Z28" s="45">
        <f t="shared" si="3"/>
        <v>1948278.7999999998</v>
      </c>
      <c r="AA28" s="45">
        <v>77</v>
      </c>
      <c r="AB28" s="45">
        <v>60250</v>
      </c>
      <c r="AC28" s="45">
        <v>302</v>
      </c>
      <c r="AD28" s="45">
        <v>67449.86</v>
      </c>
      <c r="AE28" s="45">
        <v>832</v>
      </c>
      <c r="AF28" s="45">
        <v>406059.48</v>
      </c>
      <c r="AG28" s="45">
        <v>93</v>
      </c>
      <c r="AH28" s="45">
        <v>41408.239999999998</v>
      </c>
      <c r="AI28" s="45">
        <v>129</v>
      </c>
      <c r="AJ28" s="45">
        <v>41304</v>
      </c>
      <c r="AK28" s="45">
        <v>993</v>
      </c>
      <c r="AL28" s="45">
        <v>153509.62</v>
      </c>
      <c r="AM28" s="45">
        <f t="shared" si="4"/>
        <v>15789</v>
      </c>
      <c r="AN28" s="45">
        <f t="shared" si="5"/>
        <v>5082701.6000000006</v>
      </c>
      <c r="AO28" s="45">
        <v>2368</v>
      </c>
      <c r="AP28" s="45">
        <v>1127965.02</v>
      </c>
      <c r="AQ28" s="45">
        <v>214</v>
      </c>
      <c r="AR28" s="45">
        <v>38473.1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7">
        <f t="shared" si="6"/>
        <v>0</v>
      </c>
      <c r="AZ28" s="7">
        <f t="shared" si="7"/>
        <v>0</v>
      </c>
      <c r="BA28" s="44">
        <v>131</v>
      </c>
      <c r="BB28" s="44">
        <v>49270.3</v>
      </c>
      <c r="BC28" s="44">
        <v>350</v>
      </c>
      <c r="BD28" s="44">
        <v>566934.5</v>
      </c>
      <c r="BE28" s="44">
        <v>1463</v>
      </c>
      <c r="BF28" s="44">
        <v>2674436.7000000002</v>
      </c>
      <c r="BG28" s="44">
        <v>1819</v>
      </c>
      <c r="BH28" s="44">
        <v>4597477.4000000004</v>
      </c>
      <c r="BI28" s="45">
        <f t="shared" si="8"/>
        <v>3977</v>
      </c>
      <c r="BJ28" s="45">
        <f t="shared" si="8"/>
        <v>7926592</v>
      </c>
      <c r="BK28" s="45">
        <f t="shared" si="9"/>
        <v>19766</v>
      </c>
      <c r="BL28" s="45">
        <f t="shared" si="9"/>
        <v>13009293.600000001</v>
      </c>
    </row>
    <row r="29" spans="1:64" ht="30.75" customHeight="1" x14ac:dyDescent="0.5">
      <c r="A29" s="42">
        <v>23</v>
      </c>
      <c r="B29" s="43" t="s">
        <v>65</v>
      </c>
      <c r="C29" s="44">
        <v>6031</v>
      </c>
      <c r="D29" s="44">
        <v>2172444</v>
      </c>
      <c r="E29" s="44">
        <v>3448</v>
      </c>
      <c r="F29" s="44">
        <v>2176616</v>
      </c>
      <c r="G29" s="44">
        <f t="shared" si="0"/>
        <v>9479</v>
      </c>
      <c r="H29" s="44">
        <f t="shared" si="0"/>
        <v>4349060</v>
      </c>
      <c r="I29" s="44">
        <v>621</v>
      </c>
      <c r="J29" s="44">
        <v>729223</v>
      </c>
      <c r="K29" s="44">
        <v>1703</v>
      </c>
      <c r="L29" s="44">
        <v>543284</v>
      </c>
      <c r="M29" s="45">
        <f t="shared" si="1"/>
        <v>11803</v>
      </c>
      <c r="N29" s="45">
        <f t="shared" si="1"/>
        <v>5621567</v>
      </c>
      <c r="O29" s="44">
        <v>2944</v>
      </c>
      <c r="P29" s="44">
        <v>4864003</v>
      </c>
      <c r="Q29" s="44">
        <v>2295</v>
      </c>
      <c r="R29" s="44">
        <v>3567515</v>
      </c>
      <c r="S29" s="44">
        <v>1730</v>
      </c>
      <c r="T29" s="44">
        <v>1581912</v>
      </c>
      <c r="U29" s="44">
        <v>1664</v>
      </c>
      <c r="V29" s="44">
        <v>984432</v>
      </c>
      <c r="W29" s="44">
        <v>1525</v>
      </c>
      <c r="X29" s="44">
        <v>1127713</v>
      </c>
      <c r="Y29" s="45">
        <f t="shared" si="2"/>
        <v>10158</v>
      </c>
      <c r="Z29" s="45">
        <f t="shared" si="3"/>
        <v>12125575</v>
      </c>
      <c r="AA29" s="45">
        <v>23</v>
      </c>
      <c r="AB29" s="45">
        <v>60</v>
      </c>
      <c r="AC29" s="45">
        <v>224</v>
      </c>
      <c r="AD29" s="45">
        <v>36530</v>
      </c>
      <c r="AE29" s="45">
        <v>488</v>
      </c>
      <c r="AF29" s="45">
        <v>89746</v>
      </c>
      <c r="AG29" s="45">
        <v>50</v>
      </c>
      <c r="AH29" s="45">
        <v>50458</v>
      </c>
      <c r="AI29" s="45">
        <v>77</v>
      </c>
      <c r="AJ29" s="45">
        <v>39833</v>
      </c>
      <c r="AK29" s="45">
        <v>430</v>
      </c>
      <c r="AL29" s="45">
        <v>166360</v>
      </c>
      <c r="AM29" s="45">
        <f t="shared" si="4"/>
        <v>23253</v>
      </c>
      <c r="AN29" s="45">
        <f t="shared" si="5"/>
        <v>18130129</v>
      </c>
      <c r="AO29" s="45">
        <v>3756</v>
      </c>
      <c r="AP29" s="45">
        <v>3674444</v>
      </c>
      <c r="AQ29" s="45">
        <v>14</v>
      </c>
      <c r="AR29" s="45">
        <v>574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7">
        <f t="shared" si="6"/>
        <v>0</v>
      </c>
      <c r="AZ29" s="7">
        <f t="shared" si="7"/>
        <v>0</v>
      </c>
      <c r="BA29" s="44">
        <v>116</v>
      </c>
      <c r="BB29" s="44">
        <v>174274</v>
      </c>
      <c r="BC29" s="44">
        <v>175</v>
      </c>
      <c r="BD29" s="44">
        <v>244098</v>
      </c>
      <c r="BE29" s="44">
        <v>2727</v>
      </c>
      <c r="BF29" s="44">
        <v>1306546</v>
      </c>
      <c r="BG29" s="44">
        <v>3024</v>
      </c>
      <c r="BH29" s="44">
        <v>4111924</v>
      </c>
      <c r="BI29" s="45">
        <f t="shared" si="8"/>
        <v>6056</v>
      </c>
      <c r="BJ29" s="45">
        <f t="shared" si="8"/>
        <v>5837416</v>
      </c>
      <c r="BK29" s="45">
        <f t="shared" si="9"/>
        <v>29309</v>
      </c>
      <c r="BL29" s="45">
        <f t="shared" si="9"/>
        <v>23967545</v>
      </c>
    </row>
    <row r="30" spans="1:64" ht="30.75" customHeight="1" x14ac:dyDescent="0.5">
      <c r="A30" s="42">
        <v>24</v>
      </c>
      <c r="B30" s="43" t="s">
        <v>66</v>
      </c>
      <c r="C30" s="44">
        <v>5218</v>
      </c>
      <c r="D30" s="44">
        <v>713534</v>
      </c>
      <c r="E30" s="44">
        <v>2922</v>
      </c>
      <c r="F30" s="44">
        <v>394403</v>
      </c>
      <c r="G30" s="44">
        <f t="shared" si="0"/>
        <v>8140</v>
      </c>
      <c r="H30" s="44">
        <f t="shared" si="0"/>
        <v>1107937</v>
      </c>
      <c r="I30" s="44">
        <v>692</v>
      </c>
      <c r="J30" s="44">
        <v>238717</v>
      </c>
      <c r="K30" s="44">
        <v>918</v>
      </c>
      <c r="L30" s="44">
        <v>322892</v>
      </c>
      <c r="M30" s="45">
        <f t="shared" si="1"/>
        <v>9750</v>
      </c>
      <c r="N30" s="45">
        <f t="shared" si="1"/>
        <v>1669546</v>
      </c>
      <c r="O30" s="44">
        <v>3756</v>
      </c>
      <c r="P30" s="44">
        <v>2369962</v>
      </c>
      <c r="Q30" s="44">
        <v>2864</v>
      </c>
      <c r="R30" s="44">
        <v>1467925</v>
      </c>
      <c r="S30" s="44">
        <v>2372</v>
      </c>
      <c r="T30" s="44">
        <v>804532</v>
      </c>
      <c r="U30" s="44">
        <v>2267</v>
      </c>
      <c r="V30" s="44">
        <v>501825</v>
      </c>
      <c r="W30" s="44">
        <v>2083</v>
      </c>
      <c r="X30" s="44">
        <v>1007432</v>
      </c>
      <c r="Y30" s="45">
        <f t="shared" si="2"/>
        <v>13342</v>
      </c>
      <c r="Z30" s="45">
        <f t="shared" si="3"/>
        <v>6151676</v>
      </c>
      <c r="AA30" s="45">
        <v>35</v>
      </c>
      <c r="AB30" s="45">
        <v>576630</v>
      </c>
      <c r="AC30" s="45">
        <v>624</v>
      </c>
      <c r="AD30" s="45">
        <v>110531</v>
      </c>
      <c r="AE30" s="45">
        <v>1302</v>
      </c>
      <c r="AF30" s="45">
        <v>1148556</v>
      </c>
      <c r="AG30" s="45">
        <v>263</v>
      </c>
      <c r="AH30" s="45">
        <v>175058</v>
      </c>
      <c r="AI30" s="45">
        <v>476</v>
      </c>
      <c r="AJ30" s="45">
        <v>126287</v>
      </c>
      <c r="AK30" s="45">
        <v>1709</v>
      </c>
      <c r="AL30" s="45">
        <v>485190</v>
      </c>
      <c r="AM30" s="45">
        <f t="shared" si="4"/>
        <v>27501</v>
      </c>
      <c r="AN30" s="45">
        <f t="shared" si="5"/>
        <v>10443474</v>
      </c>
      <c r="AO30" s="45">
        <v>4349</v>
      </c>
      <c r="AP30" s="45">
        <v>2025872</v>
      </c>
      <c r="AQ30" s="45">
        <v>426</v>
      </c>
      <c r="AR30" s="45">
        <v>84080</v>
      </c>
      <c r="AS30" s="45">
        <v>0</v>
      </c>
      <c r="AT30" s="45">
        <v>0</v>
      </c>
      <c r="AU30" s="45">
        <v>0</v>
      </c>
      <c r="AV30" s="45">
        <v>0</v>
      </c>
      <c r="AW30" s="45">
        <v>0</v>
      </c>
      <c r="AX30" s="45">
        <v>0</v>
      </c>
      <c r="AY30" s="7">
        <f t="shared" si="6"/>
        <v>0</v>
      </c>
      <c r="AZ30" s="7">
        <f t="shared" si="7"/>
        <v>0</v>
      </c>
      <c r="BA30" s="44">
        <v>182</v>
      </c>
      <c r="BB30" s="44">
        <v>60180</v>
      </c>
      <c r="BC30" s="44">
        <v>387</v>
      </c>
      <c r="BD30" s="44">
        <v>650050</v>
      </c>
      <c r="BE30" s="44">
        <v>1316</v>
      </c>
      <c r="BF30" s="44">
        <v>2675650</v>
      </c>
      <c r="BG30" s="44">
        <v>5033</v>
      </c>
      <c r="BH30" s="44">
        <v>4915313</v>
      </c>
      <c r="BI30" s="45">
        <f t="shared" si="8"/>
        <v>7344</v>
      </c>
      <c r="BJ30" s="45">
        <f t="shared" si="8"/>
        <v>8385273</v>
      </c>
      <c r="BK30" s="45">
        <f t="shared" si="9"/>
        <v>34845</v>
      </c>
      <c r="BL30" s="45">
        <f t="shared" si="9"/>
        <v>18828747</v>
      </c>
    </row>
    <row r="31" spans="1:64" ht="30.75" customHeight="1" x14ac:dyDescent="0.5">
      <c r="A31" s="42">
        <v>25</v>
      </c>
      <c r="B31" s="43" t="s">
        <v>67</v>
      </c>
      <c r="C31" s="44">
        <v>900</v>
      </c>
      <c r="D31" s="44">
        <v>146992.20000000001</v>
      </c>
      <c r="E31" s="44">
        <v>311</v>
      </c>
      <c r="F31" s="44">
        <v>189181.92</v>
      </c>
      <c r="G31" s="44">
        <f t="shared" si="0"/>
        <v>1211</v>
      </c>
      <c r="H31" s="44">
        <f t="shared" si="0"/>
        <v>336174.12</v>
      </c>
      <c r="I31" s="44">
        <v>118</v>
      </c>
      <c r="J31" s="44">
        <v>42907</v>
      </c>
      <c r="K31" s="44">
        <v>717</v>
      </c>
      <c r="L31" s="44">
        <v>113636.2</v>
      </c>
      <c r="M31" s="45">
        <f t="shared" si="1"/>
        <v>2046</v>
      </c>
      <c r="N31" s="45">
        <f t="shared" si="1"/>
        <v>492717.32</v>
      </c>
      <c r="O31" s="44">
        <v>2383</v>
      </c>
      <c r="P31" s="44">
        <v>700074.5</v>
      </c>
      <c r="Q31" s="44">
        <v>1791</v>
      </c>
      <c r="R31" s="44">
        <v>401094.8</v>
      </c>
      <c r="S31" s="44">
        <v>1644</v>
      </c>
      <c r="T31" s="44">
        <v>218156.4</v>
      </c>
      <c r="U31" s="44">
        <v>1563</v>
      </c>
      <c r="V31" s="44">
        <v>147106.20000000001</v>
      </c>
      <c r="W31" s="44">
        <v>1368</v>
      </c>
      <c r="X31" s="44">
        <v>181410.1</v>
      </c>
      <c r="Y31" s="45">
        <f t="shared" si="2"/>
        <v>8749</v>
      </c>
      <c r="Z31" s="45">
        <f t="shared" si="3"/>
        <v>1647842</v>
      </c>
      <c r="AA31" s="45">
        <v>11</v>
      </c>
      <c r="AB31" s="45">
        <v>30</v>
      </c>
      <c r="AC31" s="45">
        <v>384</v>
      </c>
      <c r="AD31" s="45">
        <v>106100.38</v>
      </c>
      <c r="AE31" s="45">
        <v>634</v>
      </c>
      <c r="AF31" s="45">
        <v>175220.84</v>
      </c>
      <c r="AG31" s="45">
        <v>30</v>
      </c>
      <c r="AH31" s="45">
        <v>7308.92</v>
      </c>
      <c r="AI31" s="45">
        <v>81</v>
      </c>
      <c r="AJ31" s="45">
        <v>7065</v>
      </c>
      <c r="AK31" s="45">
        <v>25</v>
      </c>
      <c r="AL31" s="45">
        <v>12198.46</v>
      </c>
      <c r="AM31" s="45">
        <f t="shared" si="4"/>
        <v>11960</v>
      </c>
      <c r="AN31" s="45">
        <f t="shared" si="5"/>
        <v>2448482.9199999995</v>
      </c>
      <c r="AO31" s="45">
        <v>2221</v>
      </c>
      <c r="AP31" s="45">
        <v>448650.04</v>
      </c>
      <c r="AQ31" s="45">
        <v>12</v>
      </c>
      <c r="AR31" s="45">
        <v>2205.1</v>
      </c>
      <c r="AS31" s="45">
        <v>0</v>
      </c>
      <c r="AT31" s="45">
        <v>0</v>
      </c>
      <c r="AU31" s="45">
        <v>0</v>
      </c>
      <c r="AV31" s="45">
        <v>0</v>
      </c>
      <c r="AW31" s="45">
        <v>0</v>
      </c>
      <c r="AX31" s="45">
        <v>0</v>
      </c>
      <c r="AY31" s="7">
        <f t="shared" si="6"/>
        <v>0</v>
      </c>
      <c r="AZ31" s="7">
        <f t="shared" si="7"/>
        <v>0</v>
      </c>
      <c r="BA31" s="44">
        <v>94</v>
      </c>
      <c r="BB31" s="44">
        <v>40572.300000000003</v>
      </c>
      <c r="BC31" s="44">
        <v>200</v>
      </c>
      <c r="BD31" s="44">
        <v>99835.5</v>
      </c>
      <c r="BE31" s="44">
        <v>1987</v>
      </c>
      <c r="BF31" s="44">
        <v>513768.7</v>
      </c>
      <c r="BG31" s="44">
        <v>810</v>
      </c>
      <c r="BH31" s="44">
        <v>346953.4</v>
      </c>
      <c r="BI31" s="45">
        <f t="shared" si="8"/>
        <v>3103</v>
      </c>
      <c r="BJ31" s="45">
        <f t="shared" si="8"/>
        <v>1003335</v>
      </c>
      <c r="BK31" s="45">
        <f t="shared" si="9"/>
        <v>15063</v>
      </c>
      <c r="BL31" s="45">
        <f t="shared" si="9"/>
        <v>3451817.9199999995</v>
      </c>
    </row>
    <row r="32" spans="1:64" ht="30.75" customHeight="1" x14ac:dyDescent="0.5">
      <c r="A32" s="42">
        <v>26</v>
      </c>
      <c r="B32" s="43" t="s">
        <v>68</v>
      </c>
      <c r="C32" s="44">
        <v>2434</v>
      </c>
      <c r="D32" s="44">
        <v>520526</v>
      </c>
      <c r="E32" s="44">
        <v>761</v>
      </c>
      <c r="F32" s="44">
        <v>336259</v>
      </c>
      <c r="G32" s="44">
        <f t="shared" si="0"/>
        <v>3195</v>
      </c>
      <c r="H32" s="44">
        <f t="shared" si="0"/>
        <v>856785</v>
      </c>
      <c r="I32" s="44">
        <v>96</v>
      </c>
      <c r="J32" s="44">
        <v>274509</v>
      </c>
      <c r="K32" s="44">
        <v>635</v>
      </c>
      <c r="L32" s="44">
        <v>238792</v>
      </c>
      <c r="M32" s="45">
        <f t="shared" si="1"/>
        <v>3926</v>
      </c>
      <c r="N32" s="45">
        <f t="shared" si="1"/>
        <v>1370086</v>
      </c>
      <c r="O32" s="44">
        <v>3693</v>
      </c>
      <c r="P32" s="44">
        <v>9026067</v>
      </c>
      <c r="Q32" s="44">
        <v>2737</v>
      </c>
      <c r="R32" s="44">
        <v>5435097</v>
      </c>
      <c r="S32" s="44">
        <v>2521</v>
      </c>
      <c r="T32" s="44">
        <v>3243503</v>
      </c>
      <c r="U32" s="44">
        <v>2409</v>
      </c>
      <c r="V32" s="44">
        <v>2090761</v>
      </c>
      <c r="W32" s="44">
        <v>2108</v>
      </c>
      <c r="X32" s="44">
        <v>2237994</v>
      </c>
      <c r="Y32" s="45">
        <f t="shared" si="2"/>
        <v>13468</v>
      </c>
      <c r="Z32" s="45">
        <f t="shared" si="3"/>
        <v>22033422</v>
      </c>
      <c r="AA32" s="45">
        <v>11</v>
      </c>
      <c r="AB32" s="45">
        <v>30</v>
      </c>
      <c r="AC32" s="45">
        <v>361</v>
      </c>
      <c r="AD32" s="45">
        <v>47008</v>
      </c>
      <c r="AE32" s="45">
        <v>685</v>
      </c>
      <c r="AF32" s="45">
        <v>347833</v>
      </c>
      <c r="AG32" s="45">
        <v>101</v>
      </c>
      <c r="AH32" s="45">
        <v>22739</v>
      </c>
      <c r="AI32" s="45">
        <v>72</v>
      </c>
      <c r="AJ32" s="45">
        <v>47830</v>
      </c>
      <c r="AK32" s="45">
        <v>464</v>
      </c>
      <c r="AL32" s="45">
        <v>117024</v>
      </c>
      <c r="AM32" s="45">
        <f t="shared" si="4"/>
        <v>19088</v>
      </c>
      <c r="AN32" s="45">
        <f t="shared" si="5"/>
        <v>23985972</v>
      </c>
      <c r="AO32" s="45">
        <v>8157</v>
      </c>
      <c r="AP32" s="45">
        <v>5982234</v>
      </c>
      <c r="AQ32" s="45">
        <v>167</v>
      </c>
      <c r="AR32" s="45">
        <v>42780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7">
        <f t="shared" si="6"/>
        <v>0</v>
      </c>
      <c r="AZ32" s="7">
        <f t="shared" si="7"/>
        <v>0</v>
      </c>
      <c r="BA32" s="44">
        <v>109</v>
      </c>
      <c r="BB32" s="44">
        <v>56640</v>
      </c>
      <c r="BC32" s="44">
        <v>209</v>
      </c>
      <c r="BD32" s="44">
        <v>436750</v>
      </c>
      <c r="BE32" s="44">
        <v>2214</v>
      </c>
      <c r="BF32" s="44">
        <v>639250</v>
      </c>
      <c r="BG32" s="44">
        <v>1156</v>
      </c>
      <c r="BH32" s="44">
        <v>2229303</v>
      </c>
      <c r="BI32" s="45">
        <f t="shared" si="8"/>
        <v>3855</v>
      </c>
      <c r="BJ32" s="45">
        <f t="shared" si="8"/>
        <v>3404723</v>
      </c>
      <c r="BK32" s="45">
        <f t="shared" si="9"/>
        <v>22943</v>
      </c>
      <c r="BL32" s="45">
        <f t="shared" si="9"/>
        <v>27390695</v>
      </c>
    </row>
    <row r="33" spans="1:64" ht="30.75" customHeight="1" x14ac:dyDescent="0.5">
      <c r="A33" s="42">
        <v>27</v>
      </c>
      <c r="B33" s="43" t="s">
        <v>69</v>
      </c>
      <c r="C33" s="44">
        <v>67983</v>
      </c>
      <c r="D33" s="44">
        <v>11327328.199999999</v>
      </c>
      <c r="E33" s="44">
        <v>18418</v>
      </c>
      <c r="F33" s="44">
        <v>6154187.5999999996</v>
      </c>
      <c r="G33" s="44">
        <f t="shared" si="0"/>
        <v>86401</v>
      </c>
      <c r="H33" s="44">
        <f t="shared" si="0"/>
        <v>17481515.799999997</v>
      </c>
      <c r="I33" s="44">
        <v>5638</v>
      </c>
      <c r="J33" s="44">
        <v>2568750</v>
      </c>
      <c r="K33" s="44">
        <v>9117</v>
      </c>
      <c r="L33" s="44">
        <v>3783549.8</v>
      </c>
      <c r="M33" s="45">
        <f t="shared" si="1"/>
        <v>101156</v>
      </c>
      <c r="N33" s="45">
        <f t="shared" si="1"/>
        <v>23833815.599999998</v>
      </c>
      <c r="O33" s="44">
        <v>10471</v>
      </c>
      <c r="P33" s="44">
        <v>15256632.93</v>
      </c>
      <c r="Q33" s="44">
        <v>6955</v>
      </c>
      <c r="R33" s="44">
        <v>19174811.52</v>
      </c>
      <c r="S33" s="44">
        <v>3823</v>
      </c>
      <c r="T33" s="44">
        <v>5687297.7599999998</v>
      </c>
      <c r="U33" s="44">
        <v>3348</v>
      </c>
      <c r="V33" s="44">
        <v>3195126.88</v>
      </c>
      <c r="W33" s="44">
        <v>4266</v>
      </c>
      <c r="X33" s="44">
        <v>4506884.4400000004</v>
      </c>
      <c r="Y33" s="45">
        <f t="shared" si="2"/>
        <v>28863</v>
      </c>
      <c r="Z33" s="45">
        <f t="shared" si="3"/>
        <v>47820753.530000001</v>
      </c>
      <c r="AA33" s="45">
        <v>482</v>
      </c>
      <c r="AB33" s="45">
        <v>486817</v>
      </c>
      <c r="AC33" s="45">
        <v>3877</v>
      </c>
      <c r="AD33" s="45">
        <v>908078.56</v>
      </c>
      <c r="AE33" s="45">
        <v>8227</v>
      </c>
      <c r="AF33" s="45">
        <v>8600734.0800000001</v>
      </c>
      <c r="AG33" s="45">
        <v>1143</v>
      </c>
      <c r="AH33" s="45">
        <v>488569.04</v>
      </c>
      <c r="AI33" s="45">
        <v>961</v>
      </c>
      <c r="AJ33" s="45">
        <v>319420</v>
      </c>
      <c r="AK33" s="45">
        <v>8303</v>
      </c>
      <c r="AL33" s="45">
        <v>2212662.52</v>
      </c>
      <c r="AM33" s="45">
        <f t="shared" si="4"/>
        <v>153012</v>
      </c>
      <c r="AN33" s="45">
        <f t="shared" si="5"/>
        <v>84670850.329999998</v>
      </c>
      <c r="AO33" s="45">
        <v>28949</v>
      </c>
      <c r="AP33" s="45">
        <v>16942496.719999999</v>
      </c>
      <c r="AQ33" s="45">
        <v>1513</v>
      </c>
      <c r="AR33" s="45">
        <v>401443.64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7">
        <f t="shared" si="6"/>
        <v>0</v>
      </c>
      <c r="AZ33" s="7">
        <f t="shared" si="7"/>
        <v>0</v>
      </c>
      <c r="BA33" s="44">
        <v>1321</v>
      </c>
      <c r="BB33" s="44">
        <v>349882.92</v>
      </c>
      <c r="BC33" s="44">
        <v>2717</v>
      </c>
      <c r="BD33" s="44">
        <v>3961153.2</v>
      </c>
      <c r="BE33" s="44">
        <v>18639</v>
      </c>
      <c r="BF33" s="44">
        <v>5840473.4800000004</v>
      </c>
      <c r="BG33" s="44">
        <v>38581</v>
      </c>
      <c r="BH33" s="44">
        <v>108312392.56</v>
      </c>
      <c r="BI33" s="45">
        <f t="shared" si="8"/>
        <v>62771</v>
      </c>
      <c r="BJ33" s="45">
        <f t="shared" si="8"/>
        <v>118865345.8</v>
      </c>
      <c r="BK33" s="45">
        <f t="shared" si="9"/>
        <v>215783</v>
      </c>
      <c r="BL33" s="45">
        <f t="shared" si="9"/>
        <v>203536196.13</v>
      </c>
    </row>
    <row r="34" spans="1:64" ht="30.75" customHeight="1" x14ac:dyDescent="0.5">
      <c r="A34" s="42">
        <v>28</v>
      </c>
      <c r="B34" s="43" t="s">
        <v>70</v>
      </c>
      <c r="C34" s="44">
        <v>43975</v>
      </c>
      <c r="D34" s="44">
        <v>7304979</v>
      </c>
      <c r="E34" s="44">
        <v>20212</v>
      </c>
      <c r="F34" s="44">
        <v>3715542.8</v>
      </c>
      <c r="G34" s="44">
        <f t="shared" si="0"/>
        <v>64187</v>
      </c>
      <c r="H34" s="44">
        <f t="shared" si="0"/>
        <v>11020521.800000001</v>
      </c>
      <c r="I34" s="44">
        <v>7180</v>
      </c>
      <c r="J34" s="44">
        <v>563583</v>
      </c>
      <c r="K34" s="44">
        <v>6677</v>
      </c>
      <c r="L34" s="44">
        <v>1606359.4</v>
      </c>
      <c r="M34" s="45">
        <f t="shared" si="1"/>
        <v>78044</v>
      </c>
      <c r="N34" s="45">
        <f t="shared" si="1"/>
        <v>13190464.200000001</v>
      </c>
      <c r="O34" s="44">
        <v>8324</v>
      </c>
      <c r="P34" s="44">
        <v>14433579.029999999</v>
      </c>
      <c r="Q34" s="44">
        <v>5707</v>
      </c>
      <c r="R34" s="44">
        <v>8575525.8000000007</v>
      </c>
      <c r="S34" s="44">
        <v>1957</v>
      </c>
      <c r="T34" s="44">
        <v>4545239.4000000004</v>
      </c>
      <c r="U34" s="44">
        <v>1620</v>
      </c>
      <c r="V34" s="44">
        <v>2814733.2</v>
      </c>
      <c r="W34" s="44">
        <v>2742</v>
      </c>
      <c r="X34" s="44">
        <v>4155564.6</v>
      </c>
      <c r="Y34" s="45">
        <f t="shared" si="2"/>
        <v>20350</v>
      </c>
      <c r="Z34" s="45">
        <f t="shared" si="3"/>
        <v>34524642.029999994</v>
      </c>
      <c r="AA34" s="45">
        <v>276</v>
      </c>
      <c r="AB34" s="45">
        <v>516527</v>
      </c>
      <c r="AC34" s="45">
        <v>3400</v>
      </c>
      <c r="AD34" s="45">
        <v>1474908.86</v>
      </c>
      <c r="AE34" s="45">
        <v>6895</v>
      </c>
      <c r="AF34" s="45">
        <v>5606917.4800000004</v>
      </c>
      <c r="AG34" s="45">
        <v>623</v>
      </c>
      <c r="AH34" s="45">
        <v>375538.24</v>
      </c>
      <c r="AI34" s="45">
        <v>1053</v>
      </c>
      <c r="AJ34" s="45">
        <v>272226</v>
      </c>
      <c r="AK34" s="45">
        <v>7515</v>
      </c>
      <c r="AL34" s="45">
        <v>2244500.62</v>
      </c>
      <c r="AM34" s="45">
        <f t="shared" si="4"/>
        <v>118156</v>
      </c>
      <c r="AN34" s="45">
        <f t="shared" si="5"/>
        <v>58205724.429999992</v>
      </c>
      <c r="AO34" s="45">
        <v>14364</v>
      </c>
      <c r="AP34" s="45">
        <v>10236430.74</v>
      </c>
      <c r="AQ34" s="45">
        <v>1195</v>
      </c>
      <c r="AR34" s="45">
        <v>309469.2</v>
      </c>
      <c r="AS34" s="45">
        <v>0</v>
      </c>
      <c r="AT34" s="45">
        <v>0</v>
      </c>
      <c r="AU34" s="45">
        <v>0</v>
      </c>
      <c r="AV34" s="45">
        <v>0</v>
      </c>
      <c r="AW34" s="45">
        <v>0</v>
      </c>
      <c r="AX34" s="45">
        <v>0</v>
      </c>
      <c r="AY34" s="7">
        <f t="shared" si="6"/>
        <v>0</v>
      </c>
      <c r="AZ34" s="7">
        <f t="shared" si="7"/>
        <v>0</v>
      </c>
      <c r="BA34" s="44">
        <v>975</v>
      </c>
      <c r="BB34" s="44">
        <v>325285.59999999998</v>
      </c>
      <c r="BC34" s="44">
        <v>1473</v>
      </c>
      <c r="BD34" s="44">
        <v>16732133</v>
      </c>
      <c r="BE34" s="44">
        <v>18411</v>
      </c>
      <c r="BF34" s="44">
        <v>7242310.4000000004</v>
      </c>
      <c r="BG34" s="44">
        <v>35502</v>
      </c>
      <c r="BH34" s="44">
        <v>32991708.800000001</v>
      </c>
      <c r="BI34" s="45">
        <f t="shared" si="8"/>
        <v>57556</v>
      </c>
      <c r="BJ34" s="45">
        <f t="shared" si="8"/>
        <v>57600907</v>
      </c>
      <c r="BK34" s="45">
        <f t="shared" si="9"/>
        <v>175712</v>
      </c>
      <c r="BL34" s="45">
        <f t="shared" si="9"/>
        <v>115806631.42999999</v>
      </c>
    </row>
    <row r="35" spans="1:64" ht="30.75" customHeight="1" x14ac:dyDescent="0.5">
      <c r="A35" s="42">
        <v>29</v>
      </c>
      <c r="B35" s="43" t="s">
        <v>71</v>
      </c>
      <c r="C35" s="44">
        <v>58025</v>
      </c>
      <c r="D35" s="44">
        <v>11807449</v>
      </c>
      <c r="E35" s="44">
        <v>10510</v>
      </c>
      <c r="F35" s="44">
        <v>4438381</v>
      </c>
      <c r="G35" s="44">
        <f t="shared" si="0"/>
        <v>68535</v>
      </c>
      <c r="H35" s="44">
        <f t="shared" si="0"/>
        <v>16245830</v>
      </c>
      <c r="I35" s="44">
        <v>2755</v>
      </c>
      <c r="J35" s="44">
        <v>1863214</v>
      </c>
      <c r="K35" s="44">
        <v>4959</v>
      </c>
      <c r="L35" s="44">
        <v>1630326.4</v>
      </c>
      <c r="M35" s="45">
        <f t="shared" si="1"/>
        <v>76249</v>
      </c>
      <c r="N35" s="45">
        <f t="shared" si="1"/>
        <v>19739370.399999999</v>
      </c>
      <c r="O35" s="44">
        <v>10776</v>
      </c>
      <c r="P35" s="44">
        <v>18250269</v>
      </c>
      <c r="Q35" s="44">
        <v>6403</v>
      </c>
      <c r="R35" s="44">
        <v>15700294.800000001</v>
      </c>
      <c r="S35" s="44">
        <v>3389</v>
      </c>
      <c r="T35" s="44">
        <v>12533819.4</v>
      </c>
      <c r="U35" s="44">
        <v>3867</v>
      </c>
      <c r="V35" s="44">
        <v>7323327.2000000002</v>
      </c>
      <c r="W35" s="44">
        <v>3936</v>
      </c>
      <c r="X35" s="44">
        <v>8701277.5999999996</v>
      </c>
      <c r="Y35" s="45">
        <f t="shared" si="2"/>
        <v>28371</v>
      </c>
      <c r="Z35" s="45">
        <f t="shared" si="3"/>
        <v>62508988</v>
      </c>
      <c r="AA35" s="45">
        <v>482</v>
      </c>
      <c r="AB35" s="45">
        <v>410952</v>
      </c>
      <c r="AC35" s="45">
        <v>3263</v>
      </c>
      <c r="AD35" s="45">
        <v>737486.32</v>
      </c>
      <c r="AE35" s="45">
        <v>5890</v>
      </c>
      <c r="AF35" s="45">
        <v>4858883.76</v>
      </c>
      <c r="AG35" s="45">
        <v>980</v>
      </c>
      <c r="AH35" s="45">
        <v>359308.88</v>
      </c>
      <c r="AI35" s="45">
        <v>1106</v>
      </c>
      <c r="AJ35" s="45">
        <v>290985</v>
      </c>
      <c r="AK35" s="45">
        <v>4651</v>
      </c>
      <c r="AL35" s="45">
        <v>1601253.44</v>
      </c>
      <c r="AM35" s="45">
        <f t="shared" si="4"/>
        <v>120992</v>
      </c>
      <c r="AN35" s="45">
        <f t="shared" si="5"/>
        <v>90507227.799999997</v>
      </c>
      <c r="AO35" s="45">
        <v>22937</v>
      </c>
      <c r="AP35" s="45">
        <v>22099625.899999999</v>
      </c>
      <c r="AQ35" s="45">
        <v>1390</v>
      </c>
      <c r="AR35" s="45">
        <v>403777.3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7">
        <f t="shared" si="6"/>
        <v>0</v>
      </c>
      <c r="AZ35" s="7">
        <f t="shared" si="7"/>
        <v>0</v>
      </c>
      <c r="BA35" s="44">
        <v>1531</v>
      </c>
      <c r="BB35" s="44">
        <v>503384.9</v>
      </c>
      <c r="BC35" s="44">
        <v>2109</v>
      </c>
      <c r="BD35" s="44">
        <v>1152616.5</v>
      </c>
      <c r="BE35" s="44">
        <v>8092</v>
      </c>
      <c r="BF35" s="44">
        <v>23922870.100000001</v>
      </c>
      <c r="BG35" s="44">
        <v>17320</v>
      </c>
      <c r="BH35" s="44">
        <v>81441235.200000003</v>
      </c>
      <c r="BI35" s="45">
        <f t="shared" si="8"/>
        <v>30442</v>
      </c>
      <c r="BJ35" s="45">
        <f t="shared" si="8"/>
        <v>107423884</v>
      </c>
      <c r="BK35" s="45">
        <f t="shared" si="9"/>
        <v>151434</v>
      </c>
      <c r="BL35" s="45">
        <f t="shared" si="9"/>
        <v>197931111.80000001</v>
      </c>
    </row>
    <row r="36" spans="1:64" ht="30.75" customHeight="1" x14ac:dyDescent="0.5">
      <c r="A36" s="42">
        <v>30</v>
      </c>
      <c r="B36" s="43" t="s">
        <v>72</v>
      </c>
      <c r="C36" s="44">
        <v>3521</v>
      </c>
      <c r="D36" s="44">
        <v>1675091</v>
      </c>
      <c r="E36" s="44">
        <v>1036</v>
      </c>
      <c r="F36" s="44">
        <v>926667</v>
      </c>
      <c r="G36" s="44">
        <f t="shared" si="0"/>
        <v>4557</v>
      </c>
      <c r="H36" s="44">
        <f t="shared" si="0"/>
        <v>2601758</v>
      </c>
      <c r="I36" s="44">
        <v>181</v>
      </c>
      <c r="J36" s="44">
        <v>511548</v>
      </c>
      <c r="K36" s="44">
        <v>532</v>
      </c>
      <c r="L36" s="44">
        <v>430710</v>
      </c>
      <c r="M36" s="45">
        <f t="shared" si="1"/>
        <v>5270</v>
      </c>
      <c r="N36" s="45">
        <f t="shared" si="1"/>
        <v>3544016</v>
      </c>
      <c r="O36" s="44">
        <v>3262</v>
      </c>
      <c r="P36" s="44">
        <v>12042539</v>
      </c>
      <c r="Q36" s="44">
        <v>2300</v>
      </c>
      <c r="R36" s="44">
        <v>7153068</v>
      </c>
      <c r="S36" s="44">
        <v>2100</v>
      </c>
      <c r="T36" s="44">
        <v>4291323</v>
      </c>
      <c r="U36" s="44">
        <v>1987</v>
      </c>
      <c r="V36" s="44">
        <v>2772423</v>
      </c>
      <c r="W36" s="44">
        <v>1816</v>
      </c>
      <c r="X36" s="44">
        <v>3172722</v>
      </c>
      <c r="Y36" s="45">
        <f t="shared" si="2"/>
        <v>11465</v>
      </c>
      <c r="Z36" s="45">
        <f t="shared" si="3"/>
        <v>29432075</v>
      </c>
      <c r="AA36" s="45">
        <v>291</v>
      </c>
      <c r="AB36" s="45">
        <v>53045</v>
      </c>
      <c r="AC36" s="45">
        <v>482</v>
      </c>
      <c r="AD36" s="45">
        <v>203067</v>
      </c>
      <c r="AE36" s="45">
        <v>1078</v>
      </c>
      <c r="AF36" s="45">
        <v>697334</v>
      </c>
      <c r="AG36" s="45">
        <v>214</v>
      </c>
      <c r="AH36" s="45">
        <v>79961</v>
      </c>
      <c r="AI36" s="45">
        <v>435</v>
      </c>
      <c r="AJ36" s="45">
        <v>82551</v>
      </c>
      <c r="AK36" s="45">
        <v>587</v>
      </c>
      <c r="AL36" s="45">
        <v>282679</v>
      </c>
      <c r="AM36" s="45">
        <f t="shared" si="4"/>
        <v>19822</v>
      </c>
      <c r="AN36" s="45">
        <f t="shared" si="5"/>
        <v>34374728</v>
      </c>
      <c r="AO36" s="45">
        <v>4190</v>
      </c>
      <c r="AP36" s="45">
        <v>8273423</v>
      </c>
      <c r="AQ36" s="45">
        <v>126</v>
      </c>
      <c r="AR36" s="45">
        <v>19929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7">
        <f t="shared" si="6"/>
        <v>0</v>
      </c>
      <c r="AZ36" s="7">
        <f t="shared" si="7"/>
        <v>0</v>
      </c>
      <c r="BA36" s="44">
        <v>163</v>
      </c>
      <c r="BB36" s="44">
        <v>48395</v>
      </c>
      <c r="BC36" s="44">
        <v>392</v>
      </c>
      <c r="BD36" s="44">
        <v>422596</v>
      </c>
      <c r="BE36" s="44">
        <v>1501</v>
      </c>
      <c r="BF36" s="44">
        <v>4835545</v>
      </c>
      <c r="BG36" s="44">
        <v>1546</v>
      </c>
      <c r="BH36" s="44">
        <v>22268636</v>
      </c>
      <c r="BI36" s="45">
        <f t="shared" si="8"/>
        <v>3728</v>
      </c>
      <c r="BJ36" s="45">
        <f t="shared" si="8"/>
        <v>27595101</v>
      </c>
      <c r="BK36" s="45">
        <f t="shared" si="9"/>
        <v>23550</v>
      </c>
      <c r="BL36" s="45">
        <f t="shared" si="9"/>
        <v>61969829</v>
      </c>
    </row>
    <row r="37" spans="1:64" ht="30.75" customHeight="1" x14ac:dyDescent="0.5">
      <c r="A37" s="42">
        <v>31</v>
      </c>
      <c r="B37" s="43" t="s">
        <v>73</v>
      </c>
      <c r="C37" s="44">
        <v>1831</v>
      </c>
      <c r="D37" s="44">
        <v>98709</v>
      </c>
      <c r="E37" s="44">
        <v>231</v>
      </c>
      <c r="F37" s="44">
        <v>59099</v>
      </c>
      <c r="G37" s="44">
        <f t="shared" si="0"/>
        <v>2062</v>
      </c>
      <c r="H37" s="44">
        <f t="shared" si="0"/>
        <v>157808</v>
      </c>
      <c r="I37" s="44">
        <v>97</v>
      </c>
      <c r="J37" s="44">
        <v>16749</v>
      </c>
      <c r="K37" s="44">
        <v>236</v>
      </c>
      <c r="L37" s="44">
        <v>7086</v>
      </c>
      <c r="M37" s="45">
        <f t="shared" si="1"/>
        <v>2395</v>
      </c>
      <c r="N37" s="45">
        <f t="shared" si="1"/>
        <v>181643</v>
      </c>
      <c r="O37" s="44">
        <v>1389</v>
      </c>
      <c r="P37" s="44">
        <v>66126</v>
      </c>
      <c r="Q37" s="44">
        <v>1442</v>
      </c>
      <c r="R37" s="44">
        <v>85722</v>
      </c>
      <c r="S37" s="44">
        <v>1359</v>
      </c>
      <c r="T37" s="44">
        <v>8775</v>
      </c>
      <c r="U37" s="44">
        <v>86</v>
      </c>
      <c r="V37" s="44">
        <v>8058</v>
      </c>
      <c r="W37" s="44">
        <v>258</v>
      </c>
      <c r="X37" s="44">
        <v>18072</v>
      </c>
      <c r="Y37" s="45">
        <f t="shared" si="2"/>
        <v>4534</v>
      </c>
      <c r="Z37" s="45">
        <f t="shared" si="3"/>
        <v>186753</v>
      </c>
      <c r="AA37" s="45">
        <v>17</v>
      </c>
      <c r="AB37" s="45">
        <v>40</v>
      </c>
      <c r="AC37" s="45">
        <v>44</v>
      </c>
      <c r="AD37" s="45">
        <v>5234</v>
      </c>
      <c r="AE37" s="45">
        <v>221</v>
      </c>
      <c r="AF37" s="45">
        <v>108032</v>
      </c>
      <c r="AG37" s="45">
        <v>16</v>
      </c>
      <c r="AH37" s="45">
        <v>564</v>
      </c>
      <c r="AI37" s="45">
        <v>21</v>
      </c>
      <c r="AJ37" s="45">
        <v>653</v>
      </c>
      <c r="AK37" s="45">
        <v>107</v>
      </c>
      <c r="AL37" s="45">
        <v>16381</v>
      </c>
      <c r="AM37" s="45">
        <f t="shared" si="4"/>
        <v>7355</v>
      </c>
      <c r="AN37" s="45">
        <f t="shared" si="5"/>
        <v>499300</v>
      </c>
      <c r="AO37" s="45">
        <v>5199</v>
      </c>
      <c r="AP37" s="45">
        <v>31138</v>
      </c>
      <c r="AQ37" s="45">
        <v>14</v>
      </c>
      <c r="AR37" s="45">
        <v>450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7">
        <f t="shared" si="6"/>
        <v>0</v>
      </c>
      <c r="AZ37" s="7">
        <f t="shared" si="7"/>
        <v>0</v>
      </c>
      <c r="BA37" s="44">
        <v>20</v>
      </c>
      <c r="BB37" s="44">
        <v>450</v>
      </c>
      <c r="BC37" s="44">
        <v>50</v>
      </c>
      <c r="BD37" s="44">
        <v>23591</v>
      </c>
      <c r="BE37" s="44">
        <v>72</v>
      </c>
      <c r="BF37" s="44">
        <v>10131</v>
      </c>
      <c r="BG37" s="44">
        <v>4288</v>
      </c>
      <c r="BH37" s="44">
        <v>43559</v>
      </c>
      <c r="BI37" s="45">
        <f t="shared" si="8"/>
        <v>4444</v>
      </c>
      <c r="BJ37" s="45">
        <f t="shared" si="8"/>
        <v>78181</v>
      </c>
      <c r="BK37" s="45">
        <f t="shared" si="9"/>
        <v>11799</v>
      </c>
      <c r="BL37" s="45">
        <f t="shared" si="9"/>
        <v>577481</v>
      </c>
    </row>
    <row r="38" spans="1:64" ht="30.75" customHeight="1" x14ac:dyDescent="0.5">
      <c r="A38" s="42">
        <v>32</v>
      </c>
      <c r="B38" s="43" t="s">
        <v>74</v>
      </c>
      <c r="C38" s="44">
        <v>316997</v>
      </c>
      <c r="D38" s="44">
        <v>16019474</v>
      </c>
      <c r="E38" s="44">
        <v>44761</v>
      </c>
      <c r="F38" s="44">
        <v>12622058</v>
      </c>
      <c r="G38" s="44">
        <f t="shared" si="0"/>
        <v>361758</v>
      </c>
      <c r="H38" s="44">
        <f t="shared" si="0"/>
        <v>28641532</v>
      </c>
      <c r="I38" s="44">
        <v>14376</v>
      </c>
      <c r="J38" s="44">
        <v>550710</v>
      </c>
      <c r="K38" s="44">
        <v>4422</v>
      </c>
      <c r="L38" s="44">
        <v>3060626</v>
      </c>
      <c r="M38" s="45">
        <f t="shared" si="1"/>
        <v>380556</v>
      </c>
      <c r="N38" s="45">
        <f t="shared" si="1"/>
        <v>32252868</v>
      </c>
      <c r="O38" s="44">
        <v>1415</v>
      </c>
      <c r="P38" s="44">
        <v>832524.76</v>
      </c>
      <c r="Q38" s="44">
        <v>990</v>
      </c>
      <c r="R38" s="44">
        <v>1118197</v>
      </c>
      <c r="S38" s="44">
        <v>263</v>
      </c>
      <c r="T38" s="44">
        <v>265316</v>
      </c>
      <c r="U38" s="44">
        <v>231</v>
      </c>
      <c r="V38" s="44">
        <v>236053</v>
      </c>
      <c r="W38" s="44">
        <v>715</v>
      </c>
      <c r="X38" s="44">
        <v>837178</v>
      </c>
      <c r="Y38" s="45">
        <f t="shared" si="2"/>
        <v>3614</v>
      </c>
      <c r="Z38" s="45">
        <f t="shared" si="3"/>
        <v>3289268.76</v>
      </c>
      <c r="AA38" s="45">
        <v>0</v>
      </c>
      <c r="AB38" s="45">
        <v>0</v>
      </c>
      <c r="AC38" s="45">
        <v>255</v>
      </c>
      <c r="AD38" s="45">
        <v>152120</v>
      </c>
      <c r="AE38" s="45">
        <v>1741</v>
      </c>
      <c r="AF38" s="45">
        <v>1711593</v>
      </c>
      <c r="AG38" s="45">
        <v>597</v>
      </c>
      <c r="AH38" s="45">
        <v>445912</v>
      </c>
      <c r="AI38" s="45">
        <v>1377</v>
      </c>
      <c r="AJ38" s="45">
        <v>147000</v>
      </c>
      <c r="AK38" s="45">
        <v>1353</v>
      </c>
      <c r="AL38" s="45">
        <v>665375</v>
      </c>
      <c r="AM38" s="45">
        <f t="shared" si="4"/>
        <v>389493</v>
      </c>
      <c r="AN38" s="45">
        <f t="shared" si="5"/>
        <v>38664136.759999998</v>
      </c>
      <c r="AO38" s="45">
        <v>174181</v>
      </c>
      <c r="AP38" s="45">
        <v>10071881</v>
      </c>
      <c r="AQ38" s="45">
        <v>0</v>
      </c>
      <c r="AR38" s="45">
        <v>0</v>
      </c>
      <c r="AS38" s="45">
        <v>0</v>
      </c>
      <c r="AT38" s="45">
        <v>0</v>
      </c>
      <c r="AU38" s="45">
        <v>0</v>
      </c>
      <c r="AV38" s="45">
        <v>0</v>
      </c>
      <c r="AW38" s="45">
        <v>0</v>
      </c>
      <c r="AX38" s="45">
        <v>0</v>
      </c>
      <c r="AY38" s="7">
        <f t="shared" si="6"/>
        <v>0</v>
      </c>
      <c r="AZ38" s="7">
        <f t="shared" si="7"/>
        <v>0</v>
      </c>
      <c r="BA38" s="44">
        <v>0</v>
      </c>
      <c r="BB38" s="44">
        <v>0</v>
      </c>
      <c r="BC38" s="44">
        <v>83</v>
      </c>
      <c r="BD38" s="44">
        <v>393350</v>
      </c>
      <c r="BE38" s="44">
        <v>1428</v>
      </c>
      <c r="BF38" s="44">
        <v>314950</v>
      </c>
      <c r="BG38" s="44">
        <v>1326</v>
      </c>
      <c r="BH38" s="44">
        <v>1128603</v>
      </c>
      <c r="BI38" s="45">
        <f t="shared" si="8"/>
        <v>2837</v>
      </c>
      <c r="BJ38" s="45">
        <f t="shared" si="8"/>
        <v>1836903</v>
      </c>
      <c r="BK38" s="45">
        <f t="shared" si="9"/>
        <v>392330</v>
      </c>
      <c r="BL38" s="45">
        <f t="shared" si="9"/>
        <v>40501039.759999998</v>
      </c>
    </row>
    <row r="39" spans="1:64" ht="29.25" customHeight="1" x14ac:dyDescent="0.5">
      <c r="A39" s="42">
        <v>33</v>
      </c>
      <c r="B39" s="43" t="s">
        <v>75</v>
      </c>
      <c r="C39" s="44">
        <v>698</v>
      </c>
      <c r="D39" s="44">
        <v>136315</v>
      </c>
      <c r="E39" s="44">
        <v>347</v>
      </c>
      <c r="F39" s="44">
        <v>115185</v>
      </c>
      <c r="G39" s="44">
        <f t="shared" si="0"/>
        <v>1045</v>
      </c>
      <c r="H39" s="44">
        <f t="shared" si="0"/>
        <v>251500</v>
      </c>
      <c r="I39" s="44">
        <v>297</v>
      </c>
      <c r="J39" s="44">
        <v>31279</v>
      </c>
      <c r="K39" s="44">
        <v>375</v>
      </c>
      <c r="L39" s="44">
        <v>27026</v>
      </c>
      <c r="M39" s="45">
        <f t="shared" si="1"/>
        <v>1717</v>
      </c>
      <c r="N39" s="45">
        <f t="shared" si="1"/>
        <v>309805</v>
      </c>
      <c r="O39" s="44">
        <v>2243</v>
      </c>
      <c r="P39" s="44">
        <v>120314</v>
      </c>
      <c r="Q39" s="44">
        <v>1659</v>
      </c>
      <c r="R39" s="44">
        <v>65716</v>
      </c>
      <c r="S39" s="44">
        <v>1440</v>
      </c>
      <c r="T39" s="44">
        <v>37168</v>
      </c>
      <c r="U39" s="44">
        <v>1461</v>
      </c>
      <c r="V39" s="44">
        <v>13932</v>
      </c>
      <c r="W39" s="44">
        <v>1126</v>
      </c>
      <c r="X39" s="44">
        <v>27718</v>
      </c>
      <c r="Y39" s="45">
        <f t="shared" si="2"/>
        <v>7929</v>
      </c>
      <c r="Z39" s="45">
        <f t="shared" si="3"/>
        <v>264848</v>
      </c>
      <c r="AA39" s="45">
        <v>2</v>
      </c>
      <c r="AB39" s="45">
        <v>835</v>
      </c>
      <c r="AC39" s="45">
        <v>85</v>
      </c>
      <c r="AD39" s="45">
        <v>20519</v>
      </c>
      <c r="AE39" s="45">
        <v>138</v>
      </c>
      <c r="AF39" s="45">
        <v>80546</v>
      </c>
      <c r="AG39" s="45">
        <v>12</v>
      </c>
      <c r="AH39" s="45">
        <v>3584</v>
      </c>
      <c r="AI39" s="45">
        <v>9</v>
      </c>
      <c r="AJ39" s="45">
        <v>2432</v>
      </c>
      <c r="AK39" s="45">
        <v>377</v>
      </c>
      <c r="AL39" s="45">
        <v>47096</v>
      </c>
      <c r="AM39" s="45">
        <f t="shared" si="4"/>
        <v>10269</v>
      </c>
      <c r="AN39" s="45">
        <f t="shared" si="5"/>
        <v>729665</v>
      </c>
      <c r="AO39" s="45">
        <v>1649</v>
      </c>
      <c r="AP39" s="45">
        <v>214595</v>
      </c>
      <c r="AQ39" s="45">
        <v>1</v>
      </c>
      <c r="AR39" s="45">
        <v>2546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7">
        <f t="shared" si="6"/>
        <v>0</v>
      </c>
      <c r="AZ39" s="7">
        <f t="shared" si="7"/>
        <v>0</v>
      </c>
      <c r="BA39" s="44">
        <v>0</v>
      </c>
      <c r="BB39" s="44">
        <v>1273</v>
      </c>
      <c r="BC39" s="44">
        <v>6</v>
      </c>
      <c r="BD39" s="44">
        <v>29738</v>
      </c>
      <c r="BE39" s="44">
        <v>133</v>
      </c>
      <c r="BF39" s="44">
        <v>41251</v>
      </c>
      <c r="BG39" s="44">
        <v>137</v>
      </c>
      <c r="BH39" s="44">
        <v>31745</v>
      </c>
      <c r="BI39" s="45">
        <f t="shared" si="8"/>
        <v>277</v>
      </c>
      <c r="BJ39" s="45">
        <f t="shared" si="8"/>
        <v>106553</v>
      </c>
      <c r="BK39" s="45">
        <f t="shared" si="9"/>
        <v>10546</v>
      </c>
      <c r="BL39" s="45">
        <f t="shared" si="9"/>
        <v>836218</v>
      </c>
    </row>
    <row r="40" spans="1:64" ht="30.75" customHeight="1" x14ac:dyDescent="0.5">
      <c r="A40" s="42">
        <v>34</v>
      </c>
      <c r="B40" s="43" t="s">
        <v>76</v>
      </c>
      <c r="C40" s="44">
        <v>647785</v>
      </c>
      <c r="D40" s="44">
        <v>76927371</v>
      </c>
      <c r="E40" s="44">
        <v>162929</v>
      </c>
      <c r="F40" s="44">
        <v>24368185</v>
      </c>
      <c r="G40" s="44">
        <f t="shared" si="0"/>
        <v>810714</v>
      </c>
      <c r="H40" s="44">
        <f t="shared" si="0"/>
        <v>101295556</v>
      </c>
      <c r="I40" s="44">
        <v>60236</v>
      </c>
      <c r="J40" s="44">
        <v>4980768</v>
      </c>
      <c r="K40" s="44">
        <v>40671</v>
      </c>
      <c r="L40" s="44">
        <v>4335347.5999999996</v>
      </c>
      <c r="M40" s="45">
        <f t="shared" si="1"/>
        <v>911621</v>
      </c>
      <c r="N40" s="45">
        <f t="shared" si="1"/>
        <v>110611671.59999999</v>
      </c>
      <c r="O40" s="44">
        <v>40828</v>
      </c>
      <c r="P40" s="44">
        <v>5625113</v>
      </c>
      <c r="Q40" s="44">
        <v>29490</v>
      </c>
      <c r="R40" s="44">
        <v>4774235.2</v>
      </c>
      <c r="S40" s="44">
        <v>8206</v>
      </c>
      <c r="T40" s="44">
        <v>1840996.6</v>
      </c>
      <c r="U40" s="44">
        <v>6014</v>
      </c>
      <c r="V40" s="44">
        <v>786692.8</v>
      </c>
      <c r="W40" s="44">
        <v>13126</v>
      </c>
      <c r="X40" s="44">
        <v>2295103.4</v>
      </c>
      <c r="Y40" s="45">
        <f t="shared" si="2"/>
        <v>97664</v>
      </c>
      <c r="Z40" s="45">
        <f t="shared" si="3"/>
        <v>15322141</v>
      </c>
      <c r="AA40" s="45">
        <v>0</v>
      </c>
      <c r="AB40" s="45">
        <v>0</v>
      </c>
      <c r="AC40" s="45">
        <v>15399</v>
      </c>
      <c r="AD40" s="45">
        <v>4318973.2</v>
      </c>
      <c r="AE40" s="45">
        <v>20666</v>
      </c>
      <c r="AF40" s="45">
        <v>14336942.6</v>
      </c>
      <c r="AG40" s="45">
        <v>5798</v>
      </c>
      <c r="AH40" s="45">
        <v>1836610.8</v>
      </c>
      <c r="AI40" s="45">
        <v>3824</v>
      </c>
      <c r="AJ40" s="45">
        <v>1191423</v>
      </c>
      <c r="AK40" s="45">
        <v>71661</v>
      </c>
      <c r="AL40" s="45">
        <v>11553602.4</v>
      </c>
      <c r="AM40" s="45">
        <f t="shared" si="4"/>
        <v>1126633</v>
      </c>
      <c r="AN40" s="45">
        <f t="shared" si="5"/>
        <v>159171364.60000002</v>
      </c>
      <c r="AO40" s="45">
        <v>93399</v>
      </c>
      <c r="AP40" s="45">
        <v>17724661.32</v>
      </c>
      <c r="AQ40" s="45">
        <v>4715</v>
      </c>
      <c r="AR40" s="45">
        <v>924266.8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7">
        <f t="shared" si="6"/>
        <v>0</v>
      </c>
      <c r="AZ40" s="7">
        <f t="shared" si="7"/>
        <v>0</v>
      </c>
      <c r="BA40" s="44">
        <v>1760</v>
      </c>
      <c r="BB40" s="44">
        <v>437442.4</v>
      </c>
      <c r="BC40" s="44">
        <v>5118</v>
      </c>
      <c r="BD40" s="44">
        <v>2610967</v>
      </c>
      <c r="BE40" s="44">
        <v>19711</v>
      </c>
      <c r="BF40" s="44">
        <v>2456496.6</v>
      </c>
      <c r="BG40" s="44">
        <v>65970</v>
      </c>
      <c r="BH40" s="44">
        <v>10949272.199999999</v>
      </c>
      <c r="BI40" s="45">
        <f t="shared" si="8"/>
        <v>97274</v>
      </c>
      <c r="BJ40" s="45">
        <f t="shared" si="8"/>
        <v>17378445</v>
      </c>
      <c r="BK40" s="45">
        <f t="shared" si="9"/>
        <v>1223907</v>
      </c>
      <c r="BL40" s="45">
        <f t="shared" si="9"/>
        <v>176549809.60000002</v>
      </c>
    </row>
    <row r="41" spans="1:64" ht="30.75" customHeight="1" x14ac:dyDescent="0.5">
      <c r="A41" s="42">
        <v>35</v>
      </c>
      <c r="B41" s="43" t="s">
        <v>77</v>
      </c>
      <c r="C41" s="44">
        <v>267017</v>
      </c>
      <c r="D41" s="44">
        <v>37394275</v>
      </c>
      <c r="E41" s="44">
        <v>62883</v>
      </c>
      <c r="F41" s="44">
        <v>20573150</v>
      </c>
      <c r="G41" s="44">
        <f t="shared" si="0"/>
        <v>329900</v>
      </c>
      <c r="H41" s="44">
        <f t="shared" si="0"/>
        <v>57967425</v>
      </c>
      <c r="I41" s="44">
        <v>17561</v>
      </c>
      <c r="J41" s="44">
        <v>3619243</v>
      </c>
      <c r="K41" s="44">
        <v>24731</v>
      </c>
      <c r="L41" s="44">
        <v>2923604</v>
      </c>
      <c r="M41" s="45">
        <f t="shared" si="1"/>
        <v>372192</v>
      </c>
      <c r="N41" s="45">
        <f t="shared" si="1"/>
        <v>64510272</v>
      </c>
      <c r="O41" s="44">
        <v>23544</v>
      </c>
      <c r="P41" s="44">
        <v>3780200</v>
      </c>
      <c r="Q41" s="44">
        <v>19717</v>
      </c>
      <c r="R41" s="44">
        <v>2546379</v>
      </c>
      <c r="S41" s="44">
        <v>11456</v>
      </c>
      <c r="T41" s="44">
        <v>1154105</v>
      </c>
      <c r="U41" s="44">
        <v>6339</v>
      </c>
      <c r="V41" s="44">
        <v>847789</v>
      </c>
      <c r="W41" s="44">
        <v>11649</v>
      </c>
      <c r="X41" s="44">
        <v>1490560</v>
      </c>
      <c r="Y41" s="45">
        <f t="shared" si="2"/>
        <v>72705</v>
      </c>
      <c r="Z41" s="45">
        <f t="shared" si="3"/>
        <v>9819033</v>
      </c>
      <c r="AA41" s="45">
        <v>1714</v>
      </c>
      <c r="AB41" s="45">
        <v>42253</v>
      </c>
      <c r="AC41" s="45">
        <v>7567</v>
      </c>
      <c r="AD41" s="45">
        <v>1006035</v>
      </c>
      <c r="AE41" s="45">
        <v>12462</v>
      </c>
      <c r="AF41" s="45">
        <v>3163750</v>
      </c>
      <c r="AG41" s="45">
        <v>2462</v>
      </c>
      <c r="AH41" s="45">
        <v>888113</v>
      </c>
      <c r="AI41" s="45">
        <v>4217</v>
      </c>
      <c r="AJ41" s="45">
        <v>372930</v>
      </c>
      <c r="AK41" s="45">
        <v>12209</v>
      </c>
      <c r="AL41" s="45">
        <v>2144242</v>
      </c>
      <c r="AM41" s="45">
        <f t="shared" si="4"/>
        <v>485528</v>
      </c>
      <c r="AN41" s="45">
        <f t="shared" si="5"/>
        <v>81946628</v>
      </c>
      <c r="AO41" s="45">
        <v>93018</v>
      </c>
      <c r="AP41" s="45">
        <v>12530190</v>
      </c>
      <c r="AQ41" s="45">
        <v>3230</v>
      </c>
      <c r="AR41" s="45">
        <v>302350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7">
        <f t="shared" si="6"/>
        <v>0</v>
      </c>
      <c r="AZ41" s="7">
        <f t="shared" si="7"/>
        <v>0</v>
      </c>
      <c r="BA41" s="44">
        <v>3998</v>
      </c>
      <c r="BB41" s="44">
        <v>327895</v>
      </c>
      <c r="BC41" s="44">
        <v>7821</v>
      </c>
      <c r="BD41" s="44">
        <v>876264</v>
      </c>
      <c r="BE41" s="44">
        <v>16450</v>
      </c>
      <c r="BF41" s="44">
        <v>2026244</v>
      </c>
      <c r="BG41" s="44">
        <v>33258</v>
      </c>
      <c r="BH41" s="44">
        <v>4941758</v>
      </c>
      <c r="BI41" s="45">
        <f t="shared" si="8"/>
        <v>64757</v>
      </c>
      <c r="BJ41" s="45">
        <f t="shared" si="8"/>
        <v>8474511</v>
      </c>
      <c r="BK41" s="45">
        <f t="shared" si="9"/>
        <v>550285</v>
      </c>
      <c r="BL41" s="45">
        <f t="shared" si="9"/>
        <v>90421139</v>
      </c>
    </row>
    <row r="42" spans="1:64" ht="30.75" customHeight="1" x14ac:dyDescent="0.5">
      <c r="A42" s="42">
        <v>36</v>
      </c>
      <c r="B42" s="43" t="s">
        <v>78</v>
      </c>
      <c r="C42" s="44">
        <v>17108</v>
      </c>
      <c r="D42" s="44">
        <v>2792912</v>
      </c>
      <c r="E42" s="44">
        <v>22609</v>
      </c>
      <c r="F42" s="44">
        <v>4072070.8</v>
      </c>
      <c r="G42" s="44">
        <f t="shared" si="0"/>
        <v>39717</v>
      </c>
      <c r="H42" s="44">
        <f t="shared" si="0"/>
        <v>6864982.7999999998</v>
      </c>
      <c r="I42" s="44">
        <v>7005</v>
      </c>
      <c r="J42" s="44">
        <v>763904</v>
      </c>
      <c r="K42" s="44">
        <v>3403</v>
      </c>
      <c r="L42" s="44">
        <v>397484.04</v>
      </c>
      <c r="M42" s="45">
        <f t="shared" si="1"/>
        <v>50125</v>
      </c>
      <c r="N42" s="45">
        <f t="shared" si="1"/>
        <v>8026370.8399999999</v>
      </c>
      <c r="O42" s="44">
        <v>476</v>
      </c>
      <c r="P42" s="44">
        <v>122050</v>
      </c>
      <c r="Q42" s="44">
        <v>440</v>
      </c>
      <c r="R42" s="44">
        <v>64787</v>
      </c>
      <c r="S42" s="44">
        <v>91</v>
      </c>
      <c r="T42" s="44">
        <v>11310</v>
      </c>
      <c r="U42" s="44">
        <v>56</v>
      </c>
      <c r="V42" s="44">
        <v>8895</v>
      </c>
      <c r="W42" s="44">
        <v>15616</v>
      </c>
      <c r="X42" s="44">
        <v>1779103</v>
      </c>
      <c r="Y42" s="45">
        <f t="shared" si="2"/>
        <v>16679</v>
      </c>
      <c r="Z42" s="45">
        <f t="shared" si="3"/>
        <v>1986145</v>
      </c>
      <c r="AA42" s="45">
        <v>11</v>
      </c>
      <c r="AB42" s="45">
        <v>175</v>
      </c>
      <c r="AC42" s="45">
        <v>158</v>
      </c>
      <c r="AD42" s="45">
        <v>22751</v>
      </c>
      <c r="AE42" s="45">
        <v>258</v>
      </c>
      <c r="AF42" s="45">
        <v>113788</v>
      </c>
      <c r="AG42" s="45">
        <v>29</v>
      </c>
      <c r="AH42" s="45">
        <v>2928</v>
      </c>
      <c r="AI42" s="45">
        <v>59</v>
      </c>
      <c r="AJ42" s="45">
        <v>5429</v>
      </c>
      <c r="AK42" s="45">
        <v>1348</v>
      </c>
      <c r="AL42" s="45">
        <v>497432</v>
      </c>
      <c r="AM42" s="45">
        <f t="shared" si="4"/>
        <v>68667</v>
      </c>
      <c r="AN42" s="45">
        <f t="shared" si="5"/>
        <v>10655018.84</v>
      </c>
      <c r="AO42" s="45">
        <v>4709</v>
      </c>
      <c r="AP42" s="45">
        <v>616234.76</v>
      </c>
      <c r="AQ42" s="45">
        <v>11</v>
      </c>
      <c r="AR42" s="45">
        <v>505</v>
      </c>
      <c r="AS42" s="45">
        <v>0</v>
      </c>
      <c r="AT42" s="45">
        <v>0</v>
      </c>
      <c r="AU42" s="45">
        <v>0</v>
      </c>
      <c r="AV42" s="45">
        <v>0</v>
      </c>
      <c r="AW42" s="45">
        <v>0</v>
      </c>
      <c r="AX42" s="45">
        <v>0</v>
      </c>
      <c r="AY42" s="7">
        <f t="shared" si="6"/>
        <v>0</v>
      </c>
      <c r="AZ42" s="7">
        <f t="shared" si="7"/>
        <v>0</v>
      </c>
      <c r="BA42" s="44">
        <v>12</v>
      </c>
      <c r="BB42" s="44">
        <v>253</v>
      </c>
      <c r="BC42" s="44">
        <v>33</v>
      </c>
      <c r="BD42" s="44">
        <v>12111</v>
      </c>
      <c r="BE42" s="44">
        <v>1780</v>
      </c>
      <c r="BF42" s="44">
        <v>265234</v>
      </c>
      <c r="BG42" s="44">
        <v>2450</v>
      </c>
      <c r="BH42" s="44">
        <v>3475028</v>
      </c>
      <c r="BI42" s="45">
        <f t="shared" si="8"/>
        <v>4286</v>
      </c>
      <c r="BJ42" s="45">
        <f t="shared" si="8"/>
        <v>3753131</v>
      </c>
      <c r="BK42" s="45">
        <f t="shared" si="9"/>
        <v>72953</v>
      </c>
      <c r="BL42" s="45">
        <f t="shared" si="9"/>
        <v>14408149.84</v>
      </c>
    </row>
    <row r="43" spans="1:64" ht="30.75" customHeight="1" x14ac:dyDescent="0.5">
      <c r="A43" s="42">
        <v>37</v>
      </c>
      <c r="B43" s="43" t="s">
        <v>79</v>
      </c>
      <c r="C43" s="44">
        <v>1518591</v>
      </c>
      <c r="D43" s="44">
        <v>114414667</v>
      </c>
      <c r="E43" s="44">
        <v>225152</v>
      </c>
      <c r="F43" s="44">
        <v>22185460.760000002</v>
      </c>
      <c r="G43" s="44">
        <f t="shared" si="0"/>
        <v>1743743</v>
      </c>
      <c r="H43" s="44">
        <f t="shared" si="0"/>
        <v>136600127.75999999</v>
      </c>
      <c r="I43" s="44">
        <v>63542</v>
      </c>
      <c r="J43" s="44">
        <v>4937401.483</v>
      </c>
      <c r="K43" s="44">
        <v>54343</v>
      </c>
      <c r="L43" s="44">
        <v>4092917.8</v>
      </c>
      <c r="M43" s="45">
        <f t="shared" si="1"/>
        <v>1861628</v>
      </c>
      <c r="N43" s="45">
        <f t="shared" si="1"/>
        <v>145630447.04300001</v>
      </c>
      <c r="O43" s="44">
        <v>34235</v>
      </c>
      <c r="P43" s="44">
        <v>4816654.2</v>
      </c>
      <c r="Q43" s="44">
        <v>19922</v>
      </c>
      <c r="R43" s="44">
        <v>4110930.12</v>
      </c>
      <c r="S43" s="44">
        <v>11112</v>
      </c>
      <c r="T43" s="44">
        <v>2718227.56</v>
      </c>
      <c r="U43" s="44">
        <v>9133</v>
      </c>
      <c r="V43" s="44">
        <v>2407159.2799999998</v>
      </c>
      <c r="W43" s="44">
        <v>242321</v>
      </c>
      <c r="X43" s="44">
        <v>5067967.6399999997</v>
      </c>
      <c r="Y43" s="45">
        <f t="shared" si="2"/>
        <v>316723</v>
      </c>
      <c r="Z43" s="45">
        <f t="shared" si="3"/>
        <v>19120938.800000001</v>
      </c>
      <c r="AA43" s="45">
        <v>170</v>
      </c>
      <c r="AB43" s="45">
        <v>887</v>
      </c>
      <c r="AC43" s="45">
        <v>2943</v>
      </c>
      <c r="AD43" s="45">
        <v>448234.88</v>
      </c>
      <c r="AE43" s="45">
        <v>9023</v>
      </c>
      <c r="AF43" s="45">
        <v>6494677.8399999999</v>
      </c>
      <c r="AG43" s="45">
        <v>63006</v>
      </c>
      <c r="AH43" s="45">
        <v>4714749.92</v>
      </c>
      <c r="AI43" s="45">
        <v>4513</v>
      </c>
      <c r="AJ43" s="45">
        <v>743415</v>
      </c>
      <c r="AK43" s="45">
        <v>123130</v>
      </c>
      <c r="AL43" s="45">
        <v>6118642.96</v>
      </c>
      <c r="AM43" s="45">
        <f t="shared" si="4"/>
        <v>2381136</v>
      </c>
      <c r="AN43" s="45">
        <f t="shared" si="5"/>
        <v>183271993.44300002</v>
      </c>
      <c r="AO43" s="45">
        <v>152478</v>
      </c>
      <c r="AP43" s="45">
        <v>14310966.710000001</v>
      </c>
      <c r="AQ43" s="45">
        <v>2143</v>
      </c>
      <c r="AR43" s="45">
        <v>299469.8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7">
        <f t="shared" si="6"/>
        <v>0</v>
      </c>
      <c r="AZ43" s="7">
        <f t="shared" si="7"/>
        <v>0</v>
      </c>
      <c r="BA43" s="44">
        <v>2848</v>
      </c>
      <c r="BB43" s="44">
        <v>343712.4</v>
      </c>
      <c r="BC43" s="44">
        <v>8326</v>
      </c>
      <c r="BD43" s="44">
        <v>2035574.2162820001</v>
      </c>
      <c r="BE43" s="44">
        <v>23966</v>
      </c>
      <c r="BF43" s="44">
        <v>3850724.6</v>
      </c>
      <c r="BG43" s="44">
        <v>146618</v>
      </c>
      <c r="BH43" s="44">
        <v>13283475.199999999</v>
      </c>
      <c r="BI43" s="45">
        <f t="shared" si="8"/>
        <v>183901</v>
      </c>
      <c r="BJ43" s="45">
        <f t="shared" si="8"/>
        <v>19812956.216281999</v>
      </c>
      <c r="BK43" s="45">
        <f t="shared" si="9"/>
        <v>2565037</v>
      </c>
      <c r="BL43" s="45">
        <f t="shared" si="9"/>
        <v>203084949.65928203</v>
      </c>
    </row>
    <row r="44" spans="1:64" ht="30.75" customHeight="1" x14ac:dyDescent="0.5">
      <c r="A44" s="42">
        <v>38</v>
      </c>
      <c r="B44" s="43" t="s">
        <v>80</v>
      </c>
      <c r="C44" s="44">
        <v>357</v>
      </c>
      <c r="D44" s="44">
        <v>16212</v>
      </c>
      <c r="E44" s="44">
        <v>37</v>
      </c>
      <c r="F44" s="44">
        <v>44152</v>
      </c>
      <c r="G44" s="44">
        <f t="shared" si="0"/>
        <v>394</v>
      </c>
      <c r="H44" s="44">
        <f t="shared" si="0"/>
        <v>60364</v>
      </c>
      <c r="I44" s="44">
        <v>13</v>
      </c>
      <c r="J44" s="44">
        <v>1222</v>
      </c>
      <c r="K44" s="44">
        <v>120</v>
      </c>
      <c r="L44" s="44">
        <v>14368.6</v>
      </c>
      <c r="M44" s="45">
        <f t="shared" si="1"/>
        <v>527</v>
      </c>
      <c r="N44" s="45">
        <f t="shared" si="1"/>
        <v>75954.600000000006</v>
      </c>
      <c r="O44" s="44">
        <v>70</v>
      </c>
      <c r="P44" s="44">
        <v>15138</v>
      </c>
      <c r="Q44" s="44">
        <v>21</v>
      </c>
      <c r="R44" s="44">
        <v>4287</v>
      </c>
      <c r="S44" s="44">
        <v>25</v>
      </c>
      <c r="T44" s="44">
        <v>5337</v>
      </c>
      <c r="U44" s="44">
        <v>8</v>
      </c>
      <c r="V44" s="44">
        <v>1368</v>
      </c>
      <c r="W44" s="44">
        <v>8</v>
      </c>
      <c r="X44" s="44">
        <v>1260</v>
      </c>
      <c r="Y44" s="45">
        <f t="shared" si="2"/>
        <v>132</v>
      </c>
      <c r="Z44" s="45">
        <f t="shared" si="3"/>
        <v>27390</v>
      </c>
      <c r="AA44" s="45">
        <v>0</v>
      </c>
      <c r="AB44" s="45">
        <v>66</v>
      </c>
      <c r="AC44" s="45">
        <v>18</v>
      </c>
      <c r="AD44" s="45">
        <v>1901.98</v>
      </c>
      <c r="AE44" s="45">
        <v>44</v>
      </c>
      <c r="AF44" s="45">
        <v>5381.64</v>
      </c>
      <c r="AG44" s="45">
        <v>5</v>
      </c>
      <c r="AH44" s="45">
        <v>744.32</v>
      </c>
      <c r="AI44" s="45">
        <v>6</v>
      </c>
      <c r="AJ44" s="45">
        <v>305</v>
      </c>
      <c r="AK44" s="45">
        <v>11</v>
      </c>
      <c r="AL44" s="45">
        <v>2034.66</v>
      </c>
      <c r="AM44" s="45">
        <f t="shared" si="4"/>
        <v>743</v>
      </c>
      <c r="AN44" s="45">
        <f t="shared" si="5"/>
        <v>113778.20000000001</v>
      </c>
      <c r="AO44" s="45">
        <v>133</v>
      </c>
      <c r="AP44" s="45">
        <v>13962.76</v>
      </c>
      <c r="AQ44" s="45">
        <v>16</v>
      </c>
      <c r="AR44" s="45">
        <v>4628.3999999999996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7">
        <f t="shared" si="6"/>
        <v>0</v>
      </c>
      <c r="AZ44" s="7">
        <f t="shared" si="7"/>
        <v>0</v>
      </c>
      <c r="BA44" s="44">
        <v>49</v>
      </c>
      <c r="BB44" s="44">
        <v>13377.2</v>
      </c>
      <c r="BC44" s="44">
        <v>83</v>
      </c>
      <c r="BD44" s="44">
        <v>22228</v>
      </c>
      <c r="BE44" s="44">
        <v>119</v>
      </c>
      <c r="BF44" s="44">
        <v>32334.799999999999</v>
      </c>
      <c r="BG44" s="44">
        <v>564</v>
      </c>
      <c r="BH44" s="44">
        <v>46017.599999999999</v>
      </c>
      <c r="BI44" s="45">
        <f t="shared" si="8"/>
        <v>831</v>
      </c>
      <c r="BJ44" s="45">
        <f t="shared" si="8"/>
        <v>118586</v>
      </c>
      <c r="BK44" s="45">
        <f t="shared" si="9"/>
        <v>1574</v>
      </c>
      <c r="BL44" s="45">
        <f t="shared" si="9"/>
        <v>232364.2</v>
      </c>
    </row>
    <row r="45" spans="1:64" ht="30.75" customHeight="1" x14ac:dyDescent="0.5">
      <c r="A45" s="42">
        <v>39</v>
      </c>
      <c r="B45" s="43" t="s">
        <v>81</v>
      </c>
      <c r="C45" s="44">
        <v>528</v>
      </c>
      <c r="D45" s="44">
        <v>88640</v>
      </c>
      <c r="E45" s="44">
        <v>252</v>
      </c>
      <c r="F45" s="44">
        <v>109732</v>
      </c>
      <c r="G45" s="44">
        <f t="shared" si="0"/>
        <v>780</v>
      </c>
      <c r="H45" s="44">
        <f t="shared" si="0"/>
        <v>198372</v>
      </c>
      <c r="I45" s="44">
        <v>363</v>
      </c>
      <c r="J45" s="44">
        <v>27712</v>
      </c>
      <c r="K45" s="44">
        <v>619</v>
      </c>
      <c r="L45" s="44">
        <v>51583</v>
      </c>
      <c r="M45" s="45">
        <f t="shared" si="1"/>
        <v>1762</v>
      </c>
      <c r="N45" s="45">
        <f t="shared" si="1"/>
        <v>277667</v>
      </c>
      <c r="O45" s="44">
        <v>5166</v>
      </c>
      <c r="P45" s="44">
        <v>3595589.3</v>
      </c>
      <c r="Q45" s="44">
        <v>4638</v>
      </c>
      <c r="R45" s="44">
        <v>2613964.88</v>
      </c>
      <c r="S45" s="44">
        <v>2149</v>
      </c>
      <c r="T45" s="44">
        <v>3410381.44</v>
      </c>
      <c r="U45" s="44">
        <v>1801</v>
      </c>
      <c r="V45" s="44">
        <v>497398.72</v>
      </c>
      <c r="W45" s="44">
        <v>1778</v>
      </c>
      <c r="X45" s="44">
        <v>858820.86</v>
      </c>
      <c r="Y45" s="45">
        <f t="shared" si="2"/>
        <v>15532</v>
      </c>
      <c r="Z45" s="45">
        <f t="shared" si="3"/>
        <v>10976155.199999999</v>
      </c>
      <c r="AA45" s="45">
        <v>8</v>
      </c>
      <c r="AB45" s="45">
        <v>885</v>
      </c>
      <c r="AC45" s="45">
        <v>415</v>
      </c>
      <c r="AD45" s="45">
        <v>214272</v>
      </c>
      <c r="AE45" s="45">
        <v>364</v>
      </c>
      <c r="AF45" s="45">
        <v>396129</v>
      </c>
      <c r="AG45" s="45">
        <v>45</v>
      </c>
      <c r="AH45" s="45">
        <v>72702</v>
      </c>
      <c r="AI45" s="45">
        <v>183</v>
      </c>
      <c r="AJ45" s="45">
        <v>75240</v>
      </c>
      <c r="AK45" s="45">
        <v>2930</v>
      </c>
      <c r="AL45" s="45">
        <v>883549</v>
      </c>
      <c r="AM45" s="45">
        <f t="shared" si="4"/>
        <v>21239</v>
      </c>
      <c r="AN45" s="45">
        <f t="shared" si="5"/>
        <v>12896599.199999999</v>
      </c>
      <c r="AO45" s="45">
        <v>3242</v>
      </c>
      <c r="AP45" s="45">
        <v>2093047.49</v>
      </c>
      <c r="AQ45" s="45">
        <v>3</v>
      </c>
      <c r="AR45" s="45">
        <v>2675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7">
        <f t="shared" si="6"/>
        <v>0</v>
      </c>
      <c r="AZ45" s="7">
        <f t="shared" si="7"/>
        <v>0</v>
      </c>
      <c r="BA45" s="44">
        <v>4</v>
      </c>
      <c r="BB45" s="44">
        <v>1338</v>
      </c>
      <c r="BC45" s="44">
        <v>76</v>
      </c>
      <c r="BD45" s="44">
        <v>59764</v>
      </c>
      <c r="BE45" s="44">
        <v>136</v>
      </c>
      <c r="BF45" s="44">
        <v>36338</v>
      </c>
      <c r="BG45" s="44">
        <v>944</v>
      </c>
      <c r="BH45" s="44">
        <v>24124895</v>
      </c>
      <c r="BI45" s="45">
        <f t="shared" si="8"/>
        <v>1163</v>
      </c>
      <c r="BJ45" s="45">
        <f t="shared" si="8"/>
        <v>24225010</v>
      </c>
      <c r="BK45" s="45">
        <f t="shared" si="9"/>
        <v>22402</v>
      </c>
      <c r="BL45" s="45">
        <f t="shared" si="9"/>
        <v>37121609.200000003</v>
      </c>
    </row>
    <row r="46" spans="1:64" ht="27.75" customHeight="1" x14ac:dyDescent="0.5">
      <c r="A46" s="42">
        <v>40</v>
      </c>
      <c r="B46" s="43" t="s">
        <v>82</v>
      </c>
      <c r="C46" s="44">
        <v>2154</v>
      </c>
      <c r="D46" s="44">
        <v>70062</v>
      </c>
      <c r="E46" s="44">
        <v>575</v>
      </c>
      <c r="F46" s="44">
        <v>109066</v>
      </c>
      <c r="G46" s="44">
        <f t="shared" si="0"/>
        <v>2729</v>
      </c>
      <c r="H46" s="44">
        <f t="shared" si="0"/>
        <v>179128</v>
      </c>
      <c r="I46" s="44">
        <v>77</v>
      </c>
      <c r="J46" s="44">
        <v>2239</v>
      </c>
      <c r="K46" s="44">
        <v>448</v>
      </c>
      <c r="L46" s="44">
        <v>24404</v>
      </c>
      <c r="M46" s="45">
        <f t="shared" si="1"/>
        <v>3254</v>
      </c>
      <c r="N46" s="45">
        <f t="shared" si="1"/>
        <v>205771</v>
      </c>
      <c r="O46" s="44">
        <v>2038</v>
      </c>
      <c r="P46" s="44">
        <v>23457</v>
      </c>
      <c r="Q46" s="44">
        <v>1634</v>
      </c>
      <c r="R46" s="44">
        <v>15971</v>
      </c>
      <c r="S46" s="44">
        <v>1357</v>
      </c>
      <c r="T46" s="44">
        <v>6472</v>
      </c>
      <c r="U46" s="44">
        <v>1450</v>
      </c>
      <c r="V46" s="44">
        <v>2448</v>
      </c>
      <c r="W46" s="44">
        <v>1143</v>
      </c>
      <c r="X46" s="44">
        <v>60194</v>
      </c>
      <c r="Y46" s="45">
        <f t="shared" si="2"/>
        <v>7622</v>
      </c>
      <c r="Z46" s="45">
        <f t="shared" si="3"/>
        <v>108542</v>
      </c>
      <c r="AA46" s="45">
        <v>20</v>
      </c>
      <c r="AB46" s="45">
        <v>2728</v>
      </c>
      <c r="AC46" s="45">
        <v>21</v>
      </c>
      <c r="AD46" s="45">
        <v>12817</v>
      </c>
      <c r="AE46" s="45">
        <v>38</v>
      </c>
      <c r="AF46" s="45">
        <v>55680</v>
      </c>
      <c r="AG46" s="45">
        <v>8</v>
      </c>
      <c r="AH46" s="45">
        <v>4507</v>
      </c>
      <c r="AI46" s="45">
        <v>9</v>
      </c>
      <c r="AJ46" s="45">
        <v>6493</v>
      </c>
      <c r="AK46" s="45">
        <v>280</v>
      </c>
      <c r="AL46" s="45">
        <v>83002</v>
      </c>
      <c r="AM46" s="45">
        <f t="shared" si="4"/>
        <v>11252</v>
      </c>
      <c r="AN46" s="45">
        <f t="shared" si="5"/>
        <v>479540</v>
      </c>
      <c r="AO46" s="45">
        <v>6709</v>
      </c>
      <c r="AP46" s="45">
        <v>134447</v>
      </c>
      <c r="AQ46" s="45">
        <v>170</v>
      </c>
      <c r="AR46" s="45">
        <v>30269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7">
        <f t="shared" si="6"/>
        <v>0</v>
      </c>
      <c r="AZ46" s="7">
        <f t="shared" si="7"/>
        <v>0</v>
      </c>
      <c r="BA46" s="44">
        <v>47</v>
      </c>
      <c r="BB46" s="44">
        <v>8085</v>
      </c>
      <c r="BC46" s="44">
        <v>65</v>
      </c>
      <c r="BD46" s="44">
        <v>15307</v>
      </c>
      <c r="BE46" s="44">
        <v>173</v>
      </c>
      <c r="BF46" s="44">
        <v>19209</v>
      </c>
      <c r="BG46" s="44">
        <v>3436</v>
      </c>
      <c r="BH46" s="44">
        <v>58076</v>
      </c>
      <c r="BI46" s="45">
        <f t="shared" si="8"/>
        <v>3891</v>
      </c>
      <c r="BJ46" s="45">
        <f t="shared" si="8"/>
        <v>130946</v>
      </c>
      <c r="BK46" s="45">
        <f t="shared" si="9"/>
        <v>15143</v>
      </c>
      <c r="BL46" s="45">
        <f t="shared" si="9"/>
        <v>610486</v>
      </c>
    </row>
    <row r="47" spans="1:64" ht="28.5" customHeight="1" x14ac:dyDescent="0.5">
      <c r="A47" s="42">
        <v>41</v>
      </c>
      <c r="B47" s="43" t="s">
        <v>83</v>
      </c>
      <c r="C47" s="44">
        <v>1866</v>
      </c>
      <c r="D47" s="44">
        <v>52009</v>
      </c>
      <c r="E47" s="44">
        <v>446</v>
      </c>
      <c r="F47" s="44">
        <v>104755</v>
      </c>
      <c r="G47" s="44">
        <f t="shared" si="0"/>
        <v>2312</v>
      </c>
      <c r="H47" s="44">
        <f t="shared" si="0"/>
        <v>156764</v>
      </c>
      <c r="I47" s="44">
        <v>61</v>
      </c>
      <c r="J47" s="44">
        <v>2105</v>
      </c>
      <c r="K47" s="44">
        <v>215</v>
      </c>
      <c r="L47" s="44">
        <v>3666</v>
      </c>
      <c r="M47" s="45">
        <f t="shared" si="1"/>
        <v>2588</v>
      </c>
      <c r="N47" s="45">
        <f t="shared" si="1"/>
        <v>162535</v>
      </c>
      <c r="O47" s="44">
        <v>2220</v>
      </c>
      <c r="P47" s="44">
        <v>39214</v>
      </c>
      <c r="Q47" s="44">
        <v>2508</v>
      </c>
      <c r="R47" s="44">
        <v>54209</v>
      </c>
      <c r="S47" s="44">
        <v>1356</v>
      </c>
      <c r="T47" s="44">
        <v>6842</v>
      </c>
      <c r="U47" s="44">
        <v>1448</v>
      </c>
      <c r="V47" s="44">
        <v>2275</v>
      </c>
      <c r="W47" s="44">
        <v>1348</v>
      </c>
      <c r="X47" s="44">
        <v>108424</v>
      </c>
      <c r="Y47" s="45">
        <f t="shared" si="2"/>
        <v>8880</v>
      </c>
      <c r="Z47" s="45">
        <f t="shared" si="3"/>
        <v>210964</v>
      </c>
      <c r="AA47" s="45">
        <v>0</v>
      </c>
      <c r="AB47" s="45">
        <v>28</v>
      </c>
      <c r="AC47" s="45">
        <v>19</v>
      </c>
      <c r="AD47" s="45">
        <v>17728</v>
      </c>
      <c r="AE47" s="45">
        <v>34</v>
      </c>
      <c r="AF47" s="45">
        <v>69493</v>
      </c>
      <c r="AG47" s="45">
        <v>6</v>
      </c>
      <c r="AH47" s="45">
        <v>10265</v>
      </c>
      <c r="AI47" s="45">
        <v>8</v>
      </c>
      <c r="AJ47" s="45">
        <v>11285</v>
      </c>
      <c r="AK47" s="45">
        <v>345</v>
      </c>
      <c r="AL47" s="45">
        <v>99475</v>
      </c>
      <c r="AM47" s="45">
        <f t="shared" si="4"/>
        <v>11880</v>
      </c>
      <c r="AN47" s="45">
        <f t="shared" si="5"/>
        <v>581773</v>
      </c>
      <c r="AO47" s="45">
        <v>5162</v>
      </c>
      <c r="AP47" s="45">
        <v>34700</v>
      </c>
      <c r="AQ47" s="45">
        <v>118</v>
      </c>
      <c r="AR47" s="45">
        <v>23537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7">
        <f t="shared" si="6"/>
        <v>0</v>
      </c>
      <c r="AZ47" s="7">
        <f t="shared" si="7"/>
        <v>0</v>
      </c>
      <c r="BA47" s="44">
        <v>18</v>
      </c>
      <c r="BB47" s="44">
        <v>5403</v>
      </c>
      <c r="BC47" s="44">
        <v>13</v>
      </c>
      <c r="BD47" s="44">
        <v>10093</v>
      </c>
      <c r="BE47" s="44">
        <v>53</v>
      </c>
      <c r="BF47" s="44">
        <v>10632</v>
      </c>
      <c r="BG47" s="44">
        <v>3008</v>
      </c>
      <c r="BH47" s="44">
        <v>51176</v>
      </c>
      <c r="BI47" s="45">
        <f t="shared" si="8"/>
        <v>3210</v>
      </c>
      <c r="BJ47" s="45">
        <f t="shared" si="8"/>
        <v>100841</v>
      </c>
      <c r="BK47" s="45">
        <f t="shared" si="9"/>
        <v>15090</v>
      </c>
      <c r="BL47" s="45">
        <f t="shared" si="9"/>
        <v>682614</v>
      </c>
    </row>
    <row r="48" spans="1:64" ht="30.75" customHeight="1" x14ac:dyDescent="0.5">
      <c r="A48" s="42">
        <v>42</v>
      </c>
      <c r="B48" s="43" t="s">
        <v>84</v>
      </c>
      <c r="C48" s="44">
        <v>0</v>
      </c>
      <c r="D48" s="44">
        <v>0</v>
      </c>
      <c r="E48" s="44">
        <v>0</v>
      </c>
      <c r="F48" s="44">
        <v>0</v>
      </c>
      <c r="G48" s="44">
        <f t="shared" si="0"/>
        <v>0</v>
      </c>
      <c r="H48" s="44">
        <f t="shared" si="0"/>
        <v>0</v>
      </c>
      <c r="I48" s="44">
        <v>0</v>
      </c>
      <c r="J48" s="44">
        <v>0</v>
      </c>
      <c r="K48" s="44">
        <v>0</v>
      </c>
      <c r="L48" s="44">
        <v>0</v>
      </c>
      <c r="M48" s="45">
        <f t="shared" si="1"/>
        <v>0</v>
      </c>
      <c r="N48" s="45">
        <f t="shared" si="1"/>
        <v>0</v>
      </c>
      <c r="O48" s="44">
        <v>50</v>
      </c>
      <c r="P48" s="44">
        <v>5000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50</v>
      </c>
      <c r="X48" s="44">
        <v>5000</v>
      </c>
      <c r="Y48" s="45">
        <f t="shared" si="2"/>
        <v>100</v>
      </c>
      <c r="Z48" s="45">
        <f t="shared" si="3"/>
        <v>10000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f t="shared" si="4"/>
        <v>100</v>
      </c>
      <c r="AN48" s="45">
        <f t="shared" si="5"/>
        <v>10000</v>
      </c>
      <c r="AO48" s="45">
        <v>10</v>
      </c>
      <c r="AP48" s="45">
        <v>1000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7">
        <f t="shared" si="6"/>
        <v>0</v>
      </c>
      <c r="AZ48" s="7">
        <f t="shared" si="7"/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5">
        <f t="shared" si="8"/>
        <v>0</v>
      </c>
      <c r="BJ48" s="45">
        <f t="shared" si="8"/>
        <v>0</v>
      </c>
      <c r="BK48" s="45">
        <f t="shared" si="9"/>
        <v>100</v>
      </c>
      <c r="BL48" s="45">
        <f t="shared" si="9"/>
        <v>10000</v>
      </c>
    </row>
    <row r="49" spans="1:64" ht="30.75" customHeight="1" x14ac:dyDescent="0.5">
      <c r="A49" s="42">
        <v>43</v>
      </c>
      <c r="B49" s="43" t="s">
        <v>85</v>
      </c>
      <c r="C49" s="44">
        <v>0</v>
      </c>
      <c r="D49" s="44">
        <v>0</v>
      </c>
      <c r="E49" s="44">
        <v>0</v>
      </c>
      <c r="F49" s="44">
        <v>0</v>
      </c>
      <c r="G49" s="44">
        <f t="shared" ref="G49:G51" si="10">SUM(C49,E49)</f>
        <v>0</v>
      </c>
      <c r="H49" s="44">
        <f t="shared" ref="H49:H51" si="11">SUM(D49,F49)</f>
        <v>0</v>
      </c>
      <c r="I49" s="44">
        <v>0</v>
      </c>
      <c r="J49" s="44">
        <v>0</v>
      </c>
      <c r="K49" s="44">
        <v>0</v>
      </c>
      <c r="L49" s="44">
        <v>0</v>
      </c>
      <c r="M49" s="45">
        <f t="shared" ref="M49:M51" si="12">SUM(G49,I49,K49)</f>
        <v>0</v>
      </c>
      <c r="N49" s="45">
        <f t="shared" ref="N49:N51" si="13">SUM(H49,J49,L49)</f>
        <v>0</v>
      </c>
      <c r="O49" s="44">
        <v>2220</v>
      </c>
      <c r="P49" s="44">
        <v>37000</v>
      </c>
      <c r="Q49" s="44">
        <v>1535</v>
      </c>
      <c r="R49" s="44">
        <v>4000</v>
      </c>
      <c r="S49" s="44">
        <v>1344</v>
      </c>
      <c r="T49" s="44">
        <v>2000</v>
      </c>
      <c r="U49" s="44">
        <v>1441</v>
      </c>
      <c r="V49" s="44">
        <v>1100</v>
      </c>
      <c r="W49" s="44">
        <v>1186</v>
      </c>
      <c r="X49" s="44">
        <v>56100</v>
      </c>
      <c r="Y49" s="45">
        <f t="shared" ref="Y49:Y51" si="14">SUM(O49+Q49+S49+U49+W49)</f>
        <v>7726</v>
      </c>
      <c r="Z49" s="45">
        <f t="shared" ref="Z49:Z51" si="15">SUM(P49+R49+T49+V49+X49)</f>
        <v>100200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f t="shared" ref="AM49:AM51" si="16">SUM(M49,Y49,AA49,AC49,AE49,AG49,AI49,AK49)</f>
        <v>7726</v>
      </c>
      <c r="AN49" s="45">
        <f t="shared" ref="AN49:AN51" si="17">SUM(N49+Z49+AB49+AD49+AF49+AH49+AJ49+AL49)</f>
        <v>100200</v>
      </c>
      <c r="AO49" s="45">
        <v>40</v>
      </c>
      <c r="AP49" s="45">
        <v>8500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7">
        <f t="shared" ref="AY49:AY51" si="18">SUM(AS49+AU49+AW49)</f>
        <v>0</v>
      </c>
      <c r="AZ49" s="7">
        <f t="shared" ref="AZ49:AZ51" si="19">SUM(AT49+AV49+AX49)</f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5">
        <f t="shared" ref="BI49:BI51" si="20">SUM(AQ49,AY49,BA49,BC49,BE49,BG49)</f>
        <v>0</v>
      </c>
      <c r="BJ49" s="45">
        <f t="shared" ref="BJ49:BJ51" si="21">SUM(AR49,AZ49,BB49,BD49,BF49,BH49)</f>
        <v>0</v>
      </c>
      <c r="BK49" s="45">
        <f t="shared" ref="BK49:BK51" si="22">SUM(AM49,BI49)</f>
        <v>7726</v>
      </c>
      <c r="BL49" s="45">
        <f t="shared" ref="BL49:BL51" si="23">SUM(AN49,BJ49)</f>
        <v>100200</v>
      </c>
    </row>
    <row r="50" spans="1:64" ht="30.75" customHeight="1" x14ac:dyDescent="0.5">
      <c r="A50" s="42">
        <v>44</v>
      </c>
      <c r="B50" s="43" t="s">
        <v>86</v>
      </c>
      <c r="C50" s="44">
        <v>0</v>
      </c>
      <c r="D50" s="44">
        <v>0</v>
      </c>
      <c r="E50" s="44">
        <v>0</v>
      </c>
      <c r="F50" s="44">
        <v>0</v>
      </c>
      <c r="G50" s="44">
        <f t="shared" si="10"/>
        <v>0</v>
      </c>
      <c r="H50" s="44">
        <f t="shared" si="11"/>
        <v>0</v>
      </c>
      <c r="I50" s="44">
        <v>0</v>
      </c>
      <c r="J50" s="44">
        <v>0</v>
      </c>
      <c r="K50" s="44">
        <v>0</v>
      </c>
      <c r="L50" s="44">
        <v>0</v>
      </c>
      <c r="M50" s="45">
        <f t="shared" si="12"/>
        <v>0</v>
      </c>
      <c r="N50" s="45">
        <f t="shared" si="13"/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5">
        <f t="shared" si="14"/>
        <v>0</v>
      </c>
      <c r="Z50" s="45">
        <f t="shared" si="15"/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  <c r="AM50" s="45">
        <f t="shared" si="16"/>
        <v>0</v>
      </c>
      <c r="AN50" s="45">
        <f t="shared" si="17"/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7">
        <f t="shared" si="18"/>
        <v>0</v>
      </c>
      <c r="AZ50" s="7">
        <f t="shared" si="19"/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5">
        <f t="shared" si="20"/>
        <v>0</v>
      </c>
      <c r="BJ50" s="45">
        <f t="shared" si="21"/>
        <v>0</v>
      </c>
      <c r="BK50" s="45">
        <f t="shared" si="22"/>
        <v>0</v>
      </c>
      <c r="BL50" s="45">
        <f t="shared" si="23"/>
        <v>0</v>
      </c>
    </row>
    <row r="51" spans="1:64" ht="30.75" customHeight="1" x14ac:dyDescent="0.5">
      <c r="A51" s="42">
        <v>45</v>
      </c>
      <c r="B51" s="43" t="s">
        <v>87</v>
      </c>
      <c r="C51" s="44">
        <v>9500</v>
      </c>
      <c r="D51" s="44">
        <v>8006</v>
      </c>
      <c r="E51" s="44">
        <v>500</v>
      </c>
      <c r="F51" s="44">
        <v>116611</v>
      </c>
      <c r="G51" s="44">
        <f t="shared" si="10"/>
        <v>10000</v>
      </c>
      <c r="H51" s="44">
        <f t="shared" si="11"/>
        <v>124617</v>
      </c>
      <c r="I51" s="44">
        <v>0</v>
      </c>
      <c r="J51" s="44">
        <v>0</v>
      </c>
      <c r="K51" s="44">
        <v>25</v>
      </c>
      <c r="L51" s="44">
        <v>101186</v>
      </c>
      <c r="M51" s="45">
        <f t="shared" si="12"/>
        <v>10025</v>
      </c>
      <c r="N51" s="45">
        <f t="shared" si="13"/>
        <v>225803</v>
      </c>
      <c r="O51" s="44">
        <v>50</v>
      </c>
      <c r="P51" s="44">
        <v>57397</v>
      </c>
      <c r="Q51" s="44">
        <v>50</v>
      </c>
      <c r="R51" s="44">
        <v>57397</v>
      </c>
      <c r="S51" s="44">
        <v>40</v>
      </c>
      <c r="T51" s="44">
        <v>38268</v>
      </c>
      <c r="U51" s="44">
        <v>35</v>
      </c>
      <c r="V51" s="44">
        <v>19136</v>
      </c>
      <c r="W51" s="44">
        <v>35</v>
      </c>
      <c r="X51" s="44">
        <v>19136</v>
      </c>
      <c r="Y51" s="45">
        <f t="shared" si="14"/>
        <v>210</v>
      </c>
      <c r="Z51" s="45">
        <f t="shared" si="15"/>
        <v>191334</v>
      </c>
      <c r="AA51" s="45">
        <v>0</v>
      </c>
      <c r="AB51" s="45">
        <v>0</v>
      </c>
      <c r="AC51" s="45">
        <v>0</v>
      </c>
      <c r="AD51" s="45">
        <v>0</v>
      </c>
      <c r="AE51" s="45">
        <v>20</v>
      </c>
      <c r="AF51" s="45">
        <v>41416</v>
      </c>
      <c r="AG51" s="45">
        <v>25</v>
      </c>
      <c r="AH51" s="45">
        <v>9682</v>
      </c>
      <c r="AI51" s="45">
        <v>30</v>
      </c>
      <c r="AJ51" s="45">
        <v>9682</v>
      </c>
      <c r="AK51" s="45">
        <v>50</v>
      </c>
      <c r="AL51" s="45">
        <v>45663</v>
      </c>
      <c r="AM51" s="45">
        <f t="shared" si="16"/>
        <v>10360</v>
      </c>
      <c r="AN51" s="45">
        <f t="shared" si="17"/>
        <v>523580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5">
        <v>0</v>
      </c>
      <c r="AV51" s="45">
        <v>0</v>
      </c>
      <c r="AW51" s="45">
        <v>0</v>
      </c>
      <c r="AX51" s="45">
        <v>0</v>
      </c>
      <c r="AY51" s="7">
        <f t="shared" si="18"/>
        <v>0</v>
      </c>
      <c r="AZ51" s="7">
        <f t="shared" si="19"/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5">
        <f t="shared" si="20"/>
        <v>0</v>
      </c>
      <c r="BJ51" s="45">
        <f t="shared" si="21"/>
        <v>0</v>
      </c>
      <c r="BK51" s="45">
        <f t="shared" si="22"/>
        <v>10360</v>
      </c>
      <c r="BL51" s="45">
        <f t="shared" si="23"/>
        <v>523580</v>
      </c>
    </row>
    <row r="52" spans="1:64" ht="24.75" hidden="1" x14ac:dyDescent="0.5">
      <c r="A52" s="42">
        <v>52</v>
      </c>
      <c r="B52" s="43" t="s">
        <v>117</v>
      </c>
      <c r="C52" s="44">
        <v>0</v>
      </c>
      <c r="D52" s="44">
        <v>0</v>
      </c>
      <c r="E52" s="44">
        <v>0</v>
      </c>
      <c r="F52" s="44">
        <v>0</v>
      </c>
      <c r="G52" s="44">
        <f>SUM(C52,E52)</f>
        <v>0</v>
      </c>
      <c r="H52" s="44">
        <f>SUM(D52,F52)</f>
        <v>0</v>
      </c>
      <c r="I52" s="44">
        <v>0</v>
      </c>
      <c r="J52" s="44">
        <v>0</v>
      </c>
      <c r="K52" s="44">
        <v>0</v>
      </c>
      <c r="L52" s="44">
        <v>0</v>
      </c>
      <c r="M52" s="45">
        <f t="shared" si="1"/>
        <v>0</v>
      </c>
      <c r="N52" s="45">
        <f t="shared" si="1"/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5">
        <f t="shared" si="2"/>
        <v>0</v>
      </c>
      <c r="Z52" s="45">
        <f t="shared" si="3"/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f t="shared" si="4"/>
        <v>0</v>
      </c>
      <c r="AN52" s="45">
        <f t="shared" si="5"/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7">
        <f t="shared" si="6"/>
        <v>0</v>
      </c>
      <c r="AZ52" s="7">
        <f t="shared" si="7"/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45">
        <f t="shared" si="8"/>
        <v>0</v>
      </c>
      <c r="BJ52" s="45">
        <f t="shared" si="8"/>
        <v>0</v>
      </c>
      <c r="BK52" s="45">
        <f t="shared" si="9"/>
        <v>0</v>
      </c>
      <c r="BL52" s="45">
        <f t="shared" si="9"/>
        <v>0</v>
      </c>
    </row>
    <row r="53" spans="1:64" ht="33.75" customHeight="1" x14ac:dyDescent="0.6">
      <c r="A53" s="31"/>
      <c r="B53" s="46" t="s">
        <v>118</v>
      </c>
      <c r="C53" s="47">
        <f>SUM(C7:C52)</f>
        <v>5453627</v>
      </c>
      <c r="D53" s="47">
        <f>SUM(D7:D52)</f>
        <v>660184926.5</v>
      </c>
      <c r="E53" s="47">
        <f>SUM(E7:E52)</f>
        <v>1362527</v>
      </c>
      <c r="F53" s="47">
        <f>SUM(F7:F52)</f>
        <v>290086269.49620664</v>
      </c>
      <c r="G53" s="47">
        <f t="shared" si="0"/>
        <v>6816154</v>
      </c>
      <c r="H53" s="47">
        <f t="shared" si="0"/>
        <v>950271195.99620664</v>
      </c>
      <c r="I53" s="47">
        <f>SUM(I7:I52)</f>
        <v>449605</v>
      </c>
      <c r="J53" s="47">
        <f>SUM(J7:J52)</f>
        <v>70256862.872999996</v>
      </c>
      <c r="K53" s="47">
        <f>SUM(K7:K52)</f>
        <v>429301</v>
      </c>
      <c r="L53" s="47">
        <f>SUM(L7:L52)</f>
        <v>101461577.3337685</v>
      </c>
      <c r="M53" s="47">
        <f t="shared" si="1"/>
        <v>7695060</v>
      </c>
      <c r="N53" s="47">
        <f t="shared" si="1"/>
        <v>1121989636.2029753</v>
      </c>
      <c r="O53" s="47">
        <f t="shared" ref="O53:X53" si="24">SUM(O7:O52)</f>
        <v>671875</v>
      </c>
      <c r="P53" s="47">
        <f t="shared" si="24"/>
        <v>356345575.60541719</v>
      </c>
      <c r="Q53" s="47">
        <f t="shared" si="24"/>
        <v>362217</v>
      </c>
      <c r="R53" s="47">
        <f t="shared" si="24"/>
        <v>232498103.31541741</v>
      </c>
      <c r="S53" s="47">
        <f t="shared" si="24"/>
        <v>171436</v>
      </c>
      <c r="T53" s="47">
        <f t="shared" si="24"/>
        <v>128803696.44000003</v>
      </c>
      <c r="U53" s="47">
        <f t="shared" si="24"/>
        <v>164467</v>
      </c>
      <c r="V53" s="47">
        <f t="shared" si="24"/>
        <v>74489207.720000014</v>
      </c>
      <c r="W53" s="47">
        <f t="shared" si="24"/>
        <v>482206</v>
      </c>
      <c r="X53" s="47">
        <f t="shared" si="24"/>
        <v>138749955.91999999</v>
      </c>
      <c r="Y53" s="47">
        <f t="shared" si="2"/>
        <v>1852201</v>
      </c>
      <c r="Z53" s="47">
        <f t="shared" si="3"/>
        <v>930886539.00083458</v>
      </c>
      <c r="AA53" s="47">
        <f t="shared" ref="AA53:AL53" si="25">SUM(AA7:AA52)</f>
        <v>19364</v>
      </c>
      <c r="AB53" s="47">
        <f t="shared" si="25"/>
        <v>30189350</v>
      </c>
      <c r="AC53" s="47">
        <f t="shared" si="25"/>
        <v>162227</v>
      </c>
      <c r="AD53" s="47">
        <f t="shared" si="25"/>
        <v>58045783.670000002</v>
      </c>
      <c r="AE53" s="47">
        <f t="shared" si="25"/>
        <v>297366</v>
      </c>
      <c r="AF53" s="47">
        <f t="shared" si="25"/>
        <v>270547666.3499999</v>
      </c>
      <c r="AG53" s="47">
        <f t="shared" si="25"/>
        <v>100591</v>
      </c>
      <c r="AH53" s="47">
        <f t="shared" si="25"/>
        <v>23181452.63000001</v>
      </c>
      <c r="AI53" s="47">
        <f t="shared" si="25"/>
        <v>57878</v>
      </c>
      <c r="AJ53" s="47">
        <f t="shared" si="25"/>
        <v>17022766.199999988</v>
      </c>
      <c r="AK53" s="47">
        <f t="shared" si="25"/>
        <v>533718</v>
      </c>
      <c r="AL53" s="47">
        <f t="shared" si="25"/>
        <v>107539092.74548444</v>
      </c>
      <c r="AM53" s="47">
        <f t="shared" si="4"/>
        <v>10718405</v>
      </c>
      <c r="AN53" s="47">
        <f t="shared" si="4"/>
        <v>2559402286.799294</v>
      </c>
      <c r="AO53" s="47">
        <f t="shared" ref="AO53:AX53" si="26">SUM(AO7:AO52)</f>
        <v>1480960</v>
      </c>
      <c r="AP53" s="47">
        <f t="shared" si="26"/>
        <v>400790777.51999998</v>
      </c>
      <c r="AQ53" s="47">
        <f t="shared" si="26"/>
        <v>63053</v>
      </c>
      <c r="AR53" s="47">
        <f t="shared" si="26"/>
        <v>18201386.999999996</v>
      </c>
      <c r="AS53" s="47">
        <f t="shared" si="26"/>
        <v>0</v>
      </c>
      <c r="AT53" s="47">
        <f t="shared" si="26"/>
        <v>0</v>
      </c>
      <c r="AU53" s="47">
        <f t="shared" si="26"/>
        <v>0</v>
      </c>
      <c r="AV53" s="47">
        <f t="shared" si="26"/>
        <v>0</v>
      </c>
      <c r="AW53" s="47">
        <f t="shared" si="26"/>
        <v>0</v>
      </c>
      <c r="AX53" s="47">
        <f t="shared" si="26"/>
        <v>0</v>
      </c>
      <c r="AY53" s="47">
        <f t="shared" ref="AY53:AZ53" si="27">SUM(AS53+AU53+AW53)</f>
        <v>0</v>
      </c>
      <c r="AZ53" s="47">
        <f t="shared" si="27"/>
        <v>0</v>
      </c>
      <c r="BA53" s="47">
        <f t="shared" ref="BA53:BH53" si="28">SUM(BA7:BA52)</f>
        <v>46202</v>
      </c>
      <c r="BB53" s="47">
        <f t="shared" si="28"/>
        <v>19201429.999999996</v>
      </c>
      <c r="BC53" s="47">
        <f t="shared" si="28"/>
        <v>88028</v>
      </c>
      <c r="BD53" s="47">
        <f t="shared" si="28"/>
        <v>128972435.00003201</v>
      </c>
      <c r="BE53" s="47">
        <f t="shared" si="28"/>
        <v>423155</v>
      </c>
      <c r="BF53" s="47">
        <f t="shared" si="28"/>
        <v>179421731.00000003</v>
      </c>
      <c r="BG53" s="47">
        <f t="shared" si="28"/>
        <v>715088</v>
      </c>
      <c r="BH53" s="47">
        <f t="shared" si="28"/>
        <v>750361203.00000012</v>
      </c>
      <c r="BI53" s="47">
        <f t="shared" si="8"/>
        <v>1335526</v>
      </c>
      <c r="BJ53" s="47">
        <f t="shared" si="8"/>
        <v>1096158186.0000322</v>
      </c>
      <c r="BK53" s="47">
        <f t="shared" si="9"/>
        <v>12053931</v>
      </c>
      <c r="BL53" s="47">
        <f t="shared" si="9"/>
        <v>3655560472.7993259</v>
      </c>
    </row>
  </sheetData>
  <mergeCells count="72">
    <mergeCell ref="BK3:BL3"/>
    <mergeCell ref="AC3:AD3"/>
    <mergeCell ref="AE3:AF3"/>
    <mergeCell ref="AG3:AH3"/>
    <mergeCell ref="AI3:AJ3"/>
    <mergeCell ref="AK3:AL3"/>
    <mergeCell ref="AM3:AN3"/>
    <mergeCell ref="M3:N3"/>
    <mergeCell ref="O3:P3"/>
    <mergeCell ref="AA3:AB3"/>
    <mergeCell ref="BG3:BH3"/>
    <mergeCell ref="BI3:BJ3"/>
    <mergeCell ref="B3:B6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C3:H3"/>
    <mergeCell ref="I3:J3"/>
    <mergeCell ref="K3:L3"/>
    <mergeCell ref="BK4:BL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A4:BB5"/>
    <mergeCell ref="BC4:BD5"/>
    <mergeCell ref="BE4:BF5"/>
    <mergeCell ref="BG4:BH5"/>
    <mergeCell ref="BI4:BJ5"/>
    <mergeCell ref="AQ4:AR5"/>
    <mergeCell ref="AS4:AT5"/>
    <mergeCell ref="AU4:AV5"/>
    <mergeCell ref="AW4:AX5"/>
    <mergeCell ref="AY4:AZ5"/>
    <mergeCell ref="A1:N1"/>
    <mergeCell ref="O1:Z1"/>
    <mergeCell ref="O2:Z2"/>
    <mergeCell ref="A2:N2"/>
    <mergeCell ref="AO4:AP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A3:A6"/>
    <mergeCell ref="AA1:AP1"/>
    <mergeCell ref="AA2:AP2"/>
    <mergeCell ref="AQ1:BL1"/>
    <mergeCell ref="AQ2:BJ2"/>
    <mergeCell ref="BK2:BL2"/>
  </mergeCells>
  <printOptions horizontalCentered="1" verticalCentered="1" gridLines="1"/>
  <pageMargins left="0.51181102362204722" right="0.51181102362204722" top="0.55118110236220474" bottom="0.55118110236220474" header="0.31496062992125984" footer="0.31496062992125984"/>
  <pageSetup paperSize="9" scale="49" orientation="landscape" r:id="rId1"/>
  <rowBreaks count="1" manualBreakCount="1">
    <brk id="28" max="1048575" man="1"/>
  </rowBreaks>
  <colBreaks count="3" manualBreakCount="3">
    <brk id="14" max="16383" man="1"/>
    <brk id="26" max="16383" man="1"/>
    <brk id="42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7"/>
  <sheetViews>
    <sheetView tabSelected="1" view="pageBreakPreview" topLeftCell="AG1" zoomScale="60" workbookViewId="0">
      <selection activeCell="BN11" sqref="BN11"/>
    </sheetView>
  </sheetViews>
  <sheetFormatPr defaultColWidth="15.85546875" defaultRowHeight="22.5" customHeight="1" x14ac:dyDescent="0.25"/>
  <cols>
    <col min="1" max="1" width="7.140625" style="34" bestFit="1" customWidth="1"/>
    <col min="2" max="2" width="35.7109375" style="34" bestFit="1" customWidth="1"/>
    <col min="3" max="3" width="11.7109375" style="34" bestFit="1" customWidth="1"/>
    <col min="4" max="4" width="17.7109375" style="34" bestFit="1" customWidth="1"/>
    <col min="5" max="5" width="11.7109375" style="34" bestFit="1" customWidth="1"/>
    <col min="6" max="6" width="17.7109375" style="34" bestFit="1" customWidth="1"/>
    <col min="7" max="7" width="12.140625" style="34" bestFit="1" customWidth="1"/>
    <col min="8" max="8" width="18.140625" style="34" bestFit="1" customWidth="1"/>
    <col min="9" max="9" width="10.42578125" style="34" bestFit="1" customWidth="1"/>
    <col min="10" max="10" width="17.7109375" style="34" bestFit="1" customWidth="1"/>
    <col min="11" max="11" width="10.28515625" style="34" bestFit="1" customWidth="1"/>
    <col min="12" max="12" width="17.7109375" style="34" bestFit="1" customWidth="1"/>
    <col min="13" max="13" width="12.140625" style="34" bestFit="1" customWidth="1"/>
    <col min="14" max="14" width="14.85546875" style="34" bestFit="1" customWidth="1"/>
    <col min="15" max="15" width="12.28515625" style="34" bestFit="1" customWidth="1"/>
    <col min="16" max="16" width="15.7109375" style="34" bestFit="1" customWidth="1"/>
    <col min="17" max="17" width="11.5703125" style="34" bestFit="1" customWidth="1"/>
    <col min="18" max="18" width="15.7109375" style="34" bestFit="1" customWidth="1"/>
    <col min="19" max="19" width="10.7109375" style="34" bestFit="1" customWidth="1"/>
    <col min="20" max="20" width="15.7109375" style="34" bestFit="1" customWidth="1"/>
    <col min="21" max="21" width="10.28515625" style="34" bestFit="1" customWidth="1"/>
    <col min="22" max="22" width="16.28515625" style="34" bestFit="1" customWidth="1"/>
    <col min="23" max="23" width="10.5703125" style="34" bestFit="1" customWidth="1"/>
    <col min="24" max="24" width="17.7109375" style="34" bestFit="1" customWidth="1"/>
    <col min="25" max="25" width="10.42578125" style="34" bestFit="1" customWidth="1"/>
    <col min="26" max="26" width="14.85546875" style="34" bestFit="1" customWidth="1"/>
    <col min="27" max="27" width="10.28515625" style="34" bestFit="1" customWidth="1"/>
    <col min="28" max="28" width="17.7109375" style="34" bestFit="1" customWidth="1"/>
    <col min="29" max="29" width="10.28515625" style="34" bestFit="1" customWidth="1"/>
    <col min="30" max="30" width="17.7109375" style="34" bestFit="1" customWidth="1"/>
    <col min="31" max="31" width="10.5703125" style="34" bestFit="1" customWidth="1"/>
    <col min="32" max="32" width="17.7109375" style="34" bestFit="1" customWidth="1"/>
    <col min="33" max="33" width="10.28515625" style="34" bestFit="1" customWidth="1"/>
    <col min="34" max="34" width="17.7109375" style="34" bestFit="1" customWidth="1"/>
    <col min="35" max="35" width="10.28515625" style="34" bestFit="1" customWidth="1"/>
    <col min="36" max="36" width="17.7109375" style="34" bestFit="1" customWidth="1"/>
    <col min="37" max="37" width="10.42578125" style="34" bestFit="1" customWidth="1"/>
    <col min="38" max="38" width="17.7109375" style="34" bestFit="1" customWidth="1"/>
    <col min="39" max="39" width="12.140625" style="34" bestFit="1" customWidth="1"/>
    <col min="40" max="40" width="18.140625" style="34" bestFit="1" customWidth="1"/>
    <col min="41" max="41" width="10.42578125" style="34" bestFit="1" customWidth="1"/>
    <col min="42" max="42" width="17.7109375" style="34" bestFit="1" customWidth="1"/>
    <col min="43" max="43" width="10.28515625" style="34" bestFit="1" customWidth="1"/>
    <col min="44" max="44" width="10.28515625" style="34" customWidth="1"/>
    <col min="45" max="45" width="0.140625" style="34" customWidth="1"/>
    <col min="46" max="46" width="13.140625" style="34" hidden="1" customWidth="1"/>
    <col min="47" max="47" width="10.28515625" style="34" hidden="1" customWidth="1"/>
    <col min="48" max="48" width="13.140625" style="34" hidden="1" customWidth="1"/>
    <col min="49" max="49" width="10.28515625" style="34" hidden="1" customWidth="1"/>
    <col min="50" max="50" width="13.28515625" style="34" hidden="1" customWidth="1"/>
    <col min="51" max="51" width="10.28515625" style="34" hidden="1" customWidth="1"/>
    <col min="52" max="52" width="14" style="34" hidden="1" customWidth="1"/>
    <col min="53" max="53" width="10.28515625" style="34" bestFit="1" customWidth="1"/>
    <col min="54" max="54" width="14.5703125" style="34" bestFit="1" customWidth="1"/>
    <col min="55" max="55" width="10.28515625" style="34" bestFit="1" customWidth="1"/>
    <col min="56" max="56" width="17.7109375" style="34" bestFit="1" customWidth="1"/>
    <col min="57" max="57" width="10.28515625" style="34" bestFit="1" customWidth="1"/>
    <col min="58" max="58" width="14.5703125" style="34" bestFit="1" customWidth="1"/>
    <col min="59" max="59" width="10.28515625" style="34" bestFit="1" customWidth="1"/>
    <col min="60" max="60" width="17.7109375" style="34" bestFit="1" customWidth="1"/>
    <col min="61" max="61" width="12.140625" style="34" bestFit="1" customWidth="1"/>
    <col min="62" max="62" width="16.7109375" style="34" bestFit="1" customWidth="1"/>
    <col min="63" max="63" width="12.140625" style="34" bestFit="1" customWidth="1"/>
    <col min="64" max="64" width="18.140625" style="34" bestFit="1" customWidth="1"/>
    <col min="65" max="66" width="15.85546875" style="34" customWidth="1"/>
    <col min="67" max="16384" width="15.85546875" style="34"/>
  </cols>
  <sheetData>
    <row r="1" spans="1:64" s="39" customFormat="1" ht="28.5" customHeight="1" x14ac:dyDescent="0.5">
      <c r="A1" s="133" t="str">
        <f>"Karnataka State Annual Credit Plan - "&amp;  TEXT(Sheet1!A1,"")</f>
        <v>Karnataka State Annual Credit Plan - 2020 - 2021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  <c r="O1" s="138" t="str">
        <f>"Karnataka State Annual Credit Plan - "&amp;  TEXT(Sheet1!A1,"")</f>
        <v>Karnataka State Annual Credit Plan - 2020 - 2021</v>
      </c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A1" s="133" t="str">
        <f>"Karnataka State Annual Credit Plan - "&amp;  TEXT(Sheet1!A1,"")</f>
        <v>Karnataka State Annual Credit Plan - 2020 - 2021</v>
      </c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6" t="str">
        <f>"Karnataka State Annual Credit Plan - "&amp;  TEXT(Sheet1!A1,"")</f>
        <v>Karnataka State Annual Credit Plan - 2020 - 2021</v>
      </c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7"/>
    </row>
    <row r="2" spans="1:64" s="39" customFormat="1" ht="28.5" customHeight="1" x14ac:dyDescent="0.5">
      <c r="A2" s="138" t="s">
        <v>146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38" t="s">
        <v>147</v>
      </c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40"/>
      <c r="AA2" s="154" t="s">
        <v>148</v>
      </c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5" t="s">
        <v>149</v>
      </c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36"/>
      <c r="BL2" s="137"/>
    </row>
    <row r="3" spans="1:64" ht="22.5" customHeight="1" x14ac:dyDescent="0.4">
      <c r="A3" s="144"/>
      <c r="B3" s="145"/>
      <c r="C3" s="142">
        <v>1</v>
      </c>
      <c r="D3" s="142"/>
      <c r="E3" s="142"/>
      <c r="F3" s="142"/>
      <c r="G3" s="142"/>
      <c r="H3" s="142"/>
      <c r="I3" s="142">
        <v>2</v>
      </c>
      <c r="J3" s="142"/>
      <c r="K3" s="143">
        <v>3</v>
      </c>
      <c r="L3" s="143"/>
      <c r="M3" s="142">
        <v>4</v>
      </c>
      <c r="N3" s="142"/>
      <c r="O3" s="126">
        <v>5</v>
      </c>
      <c r="P3" s="126"/>
      <c r="Q3" s="126">
        <v>6</v>
      </c>
      <c r="R3" s="126"/>
      <c r="S3" s="126">
        <v>7</v>
      </c>
      <c r="T3" s="126"/>
      <c r="U3" s="142">
        <v>8</v>
      </c>
      <c r="V3" s="142"/>
      <c r="W3" s="142">
        <v>9</v>
      </c>
      <c r="X3" s="142"/>
      <c r="Y3" s="142">
        <v>10</v>
      </c>
      <c r="Z3" s="142"/>
      <c r="AA3" s="143">
        <v>11</v>
      </c>
      <c r="AB3" s="143"/>
      <c r="AC3" s="143">
        <v>12</v>
      </c>
      <c r="AD3" s="143"/>
      <c r="AE3" s="143">
        <v>13</v>
      </c>
      <c r="AF3" s="143"/>
      <c r="AG3" s="143">
        <v>14</v>
      </c>
      <c r="AH3" s="143"/>
      <c r="AI3" s="143">
        <v>15</v>
      </c>
      <c r="AJ3" s="143"/>
      <c r="AK3" s="143">
        <v>16</v>
      </c>
      <c r="AL3" s="143"/>
      <c r="AM3" s="143">
        <v>17</v>
      </c>
      <c r="AN3" s="143"/>
      <c r="AO3" s="143">
        <v>18</v>
      </c>
      <c r="AP3" s="146"/>
      <c r="AQ3" s="147">
        <v>19</v>
      </c>
      <c r="AR3" s="147"/>
      <c r="AS3" s="147">
        <v>20</v>
      </c>
      <c r="AT3" s="147"/>
      <c r="AU3" s="147">
        <v>21</v>
      </c>
      <c r="AV3" s="147"/>
      <c r="AW3" s="147">
        <v>22</v>
      </c>
      <c r="AX3" s="147"/>
      <c r="AY3" s="147">
        <v>23</v>
      </c>
      <c r="AZ3" s="147"/>
      <c r="BA3" s="142">
        <v>20</v>
      </c>
      <c r="BB3" s="142"/>
      <c r="BC3" s="142">
        <v>21</v>
      </c>
      <c r="BD3" s="142"/>
      <c r="BE3" s="142">
        <v>22</v>
      </c>
      <c r="BF3" s="142"/>
      <c r="BG3" s="142">
        <v>23</v>
      </c>
      <c r="BH3" s="142"/>
      <c r="BI3" s="142">
        <v>24</v>
      </c>
      <c r="BJ3" s="142"/>
      <c r="BK3" s="142">
        <v>25</v>
      </c>
      <c r="BL3" s="142"/>
    </row>
    <row r="4" spans="1:64" ht="47.25" customHeight="1" x14ac:dyDescent="0.25">
      <c r="A4" s="144" t="s">
        <v>8</v>
      </c>
      <c r="B4" s="145"/>
      <c r="C4" s="125" t="s">
        <v>9</v>
      </c>
      <c r="D4" s="125"/>
      <c r="E4" s="125"/>
      <c r="F4" s="125"/>
      <c r="G4" s="125" t="s">
        <v>10</v>
      </c>
      <c r="H4" s="125"/>
      <c r="I4" s="125" t="s">
        <v>11</v>
      </c>
      <c r="J4" s="125"/>
      <c r="K4" s="125" t="s">
        <v>12</v>
      </c>
      <c r="L4" s="125"/>
      <c r="M4" s="125" t="s">
        <v>13</v>
      </c>
      <c r="N4" s="125"/>
      <c r="O4" s="125" t="s">
        <v>14</v>
      </c>
      <c r="P4" s="125"/>
      <c r="Q4" s="125" t="s">
        <v>15</v>
      </c>
      <c r="R4" s="125"/>
      <c r="S4" s="125" t="s">
        <v>16</v>
      </c>
      <c r="T4" s="125"/>
      <c r="U4" s="141" t="s">
        <v>17</v>
      </c>
      <c r="V4" s="141"/>
      <c r="W4" s="141" t="s">
        <v>18</v>
      </c>
      <c r="X4" s="141"/>
      <c r="Y4" s="141" t="s">
        <v>19</v>
      </c>
      <c r="Z4" s="141"/>
      <c r="AA4" s="125" t="s">
        <v>20</v>
      </c>
      <c r="AB4" s="125"/>
      <c r="AC4" s="125" t="s">
        <v>21</v>
      </c>
      <c r="AD4" s="125"/>
      <c r="AE4" s="125" t="s">
        <v>22</v>
      </c>
      <c r="AF4" s="125"/>
      <c r="AG4" s="125" t="s">
        <v>23</v>
      </c>
      <c r="AH4" s="125"/>
      <c r="AI4" s="125" t="s">
        <v>24</v>
      </c>
      <c r="AJ4" s="125"/>
      <c r="AK4" s="125" t="s">
        <v>25</v>
      </c>
      <c r="AL4" s="125"/>
      <c r="AM4" s="125" t="s">
        <v>26</v>
      </c>
      <c r="AN4" s="125"/>
      <c r="AO4" s="124" t="s">
        <v>27</v>
      </c>
      <c r="AP4" s="124"/>
      <c r="AQ4" s="124" t="s">
        <v>28</v>
      </c>
      <c r="AR4" s="124"/>
      <c r="AS4" s="124" t="s">
        <v>29</v>
      </c>
      <c r="AT4" s="124"/>
      <c r="AU4" s="124" t="s">
        <v>30</v>
      </c>
      <c r="AV4" s="124"/>
      <c r="AW4" s="124" t="s">
        <v>31</v>
      </c>
      <c r="AX4" s="124"/>
      <c r="AY4" s="124" t="s">
        <v>32</v>
      </c>
      <c r="AZ4" s="124"/>
      <c r="BA4" s="125" t="s">
        <v>33</v>
      </c>
      <c r="BB4" s="125"/>
      <c r="BC4" s="125" t="s">
        <v>34</v>
      </c>
      <c r="BD4" s="125"/>
      <c r="BE4" s="125" t="s">
        <v>35</v>
      </c>
      <c r="BF4" s="125"/>
      <c r="BG4" s="128" t="s">
        <v>36</v>
      </c>
      <c r="BH4" s="128"/>
      <c r="BI4" s="125" t="s">
        <v>37</v>
      </c>
      <c r="BJ4" s="125"/>
      <c r="BK4" s="125" t="s">
        <v>38</v>
      </c>
      <c r="BL4" s="125"/>
    </row>
    <row r="5" spans="1:64" ht="53.25" customHeight="1" x14ac:dyDescent="0.25">
      <c r="A5" s="144"/>
      <c r="B5" s="145"/>
      <c r="C5" s="125" t="s">
        <v>39</v>
      </c>
      <c r="D5" s="125"/>
      <c r="E5" s="125" t="s">
        <v>40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41"/>
      <c r="V5" s="141"/>
      <c r="W5" s="141"/>
      <c r="X5" s="141"/>
      <c r="Y5" s="141"/>
      <c r="Z5" s="141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5"/>
      <c r="BB5" s="125"/>
      <c r="BC5" s="125"/>
      <c r="BD5" s="125"/>
      <c r="BE5" s="125"/>
      <c r="BF5" s="125"/>
      <c r="BG5" s="128"/>
      <c r="BH5" s="128"/>
      <c r="BI5" s="125"/>
      <c r="BJ5" s="125"/>
      <c r="BK5" s="125"/>
      <c r="BL5" s="125"/>
    </row>
    <row r="6" spans="1:64" s="28" customFormat="1" ht="22.5" customHeight="1" x14ac:dyDescent="0.3">
      <c r="A6" s="144"/>
      <c r="B6" s="145"/>
      <c r="C6" s="36" t="s">
        <v>41</v>
      </c>
      <c r="D6" s="36" t="s">
        <v>42</v>
      </c>
      <c r="E6" s="36" t="s">
        <v>41</v>
      </c>
      <c r="F6" s="36" t="s">
        <v>42</v>
      </c>
      <c r="G6" s="36" t="s">
        <v>41</v>
      </c>
      <c r="H6" s="36" t="s">
        <v>42</v>
      </c>
      <c r="I6" s="36" t="s">
        <v>41</v>
      </c>
      <c r="J6" s="36" t="s">
        <v>42</v>
      </c>
      <c r="K6" s="36" t="s">
        <v>41</v>
      </c>
      <c r="L6" s="36" t="s">
        <v>42</v>
      </c>
      <c r="M6" s="36" t="s">
        <v>41</v>
      </c>
      <c r="N6" s="36" t="s">
        <v>42</v>
      </c>
      <c r="O6" s="50" t="s">
        <v>41</v>
      </c>
      <c r="P6" s="50" t="s">
        <v>42</v>
      </c>
      <c r="Q6" s="50" t="s">
        <v>41</v>
      </c>
      <c r="R6" s="50" t="s">
        <v>42</v>
      </c>
      <c r="S6" s="50" t="s">
        <v>41</v>
      </c>
      <c r="T6" s="50" t="s">
        <v>42</v>
      </c>
      <c r="U6" s="36" t="s">
        <v>41</v>
      </c>
      <c r="V6" s="36" t="s">
        <v>42</v>
      </c>
      <c r="W6" s="36" t="s">
        <v>41</v>
      </c>
      <c r="X6" s="36" t="s">
        <v>42</v>
      </c>
      <c r="Y6" s="36" t="s">
        <v>41</v>
      </c>
      <c r="Z6" s="36" t="s">
        <v>42</v>
      </c>
      <c r="AA6" s="36" t="s">
        <v>41</v>
      </c>
      <c r="AB6" s="36" t="s">
        <v>42</v>
      </c>
      <c r="AC6" s="36" t="s">
        <v>41</v>
      </c>
      <c r="AD6" s="36" t="s">
        <v>42</v>
      </c>
      <c r="AE6" s="36" t="s">
        <v>41</v>
      </c>
      <c r="AF6" s="36" t="s">
        <v>42</v>
      </c>
      <c r="AG6" s="36" t="s">
        <v>41</v>
      </c>
      <c r="AH6" s="36" t="s">
        <v>42</v>
      </c>
      <c r="AI6" s="36" t="s">
        <v>41</v>
      </c>
      <c r="AJ6" s="36" t="s">
        <v>42</v>
      </c>
      <c r="AK6" s="36" t="s">
        <v>41</v>
      </c>
      <c r="AL6" s="36" t="s">
        <v>42</v>
      </c>
      <c r="AM6" s="36" t="s">
        <v>41</v>
      </c>
      <c r="AN6" s="36" t="s">
        <v>42</v>
      </c>
      <c r="AO6" s="36" t="s">
        <v>41</v>
      </c>
      <c r="AP6" s="36" t="s">
        <v>42</v>
      </c>
      <c r="AQ6" s="36" t="s">
        <v>41</v>
      </c>
      <c r="AR6" s="36" t="s">
        <v>42</v>
      </c>
      <c r="AS6" s="36" t="s">
        <v>41</v>
      </c>
      <c r="AT6" s="36" t="s">
        <v>42</v>
      </c>
      <c r="AU6" s="36" t="s">
        <v>41</v>
      </c>
      <c r="AV6" s="36" t="s">
        <v>42</v>
      </c>
      <c r="AW6" s="36" t="s">
        <v>41</v>
      </c>
      <c r="AX6" s="36" t="s">
        <v>42</v>
      </c>
      <c r="AY6" s="36" t="s">
        <v>41</v>
      </c>
      <c r="AZ6" s="36" t="s">
        <v>42</v>
      </c>
      <c r="BA6" s="36" t="s">
        <v>41</v>
      </c>
      <c r="BB6" s="36" t="s">
        <v>42</v>
      </c>
      <c r="BC6" s="36" t="s">
        <v>41</v>
      </c>
      <c r="BD6" s="36" t="s">
        <v>42</v>
      </c>
      <c r="BE6" s="36" t="s">
        <v>41</v>
      </c>
      <c r="BF6" s="36" t="s">
        <v>42</v>
      </c>
      <c r="BG6" s="36" t="s">
        <v>41</v>
      </c>
      <c r="BH6" s="36" t="s">
        <v>42</v>
      </c>
      <c r="BI6" s="36" t="s">
        <v>41</v>
      </c>
      <c r="BJ6" s="36" t="s">
        <v>42</v>
      </c>
      <c r="BK6" s="36" t="s">
        <v>41</v>
      </c>
      <c r="BL6" s="36" t="s">
        <v>42</v>
      </c>
    </row>
    <row r="7" spans="1:64" ht="22.5" customHeight="1" x14ac:dyDescent="0.4">
      <c r="A7" s="32">
        <v>1</v>
      </c>
      <c r="B7" s="33" t="s">
        <v>119</v>
      </c>
      <c r="C7" s="38">
        <v>345400</v>
      </c>
      <c r="D7" s="38">
        <v>47744850</v>
      </c>
      <c r="E7" s="38">
        <v>12650</v>
      </c>
      <c r="F7" s="38">
        <v>21181960</v>
      </c>
      <c r="G7" s="38">
        <f>SUM(C7,E7)</f>
        <v>358050</v>
      </c>
      <c r="H7" s="38">
        <f>SUM(D7,F7)</f>
        <v>68926810</v>
      </c>
      <c r="I7" s="38">
        <v>6740</v>
      </c>
      <c r="J7" s="38">
        <v>3732770</v>
      </c>
      <c r="K7" s="38">
        <v>620</v>
      </c>
      <c r="L7" s="38">
        <v>317710</v>
      </c>
      <c r="M7" s="37">
        <f>SUM(G7,I7,K7)</f>
        <v>365410</v>
      </c>
      <c r="N7" s="37">
        <f>SUM(H7,J7,L7)</f>
        <v>72977290</v>
      </c>
      <c r="O7" s="44">
        <v>12870</v>
      </c>
      <c r="P7" s="44">
        <v>3237480</v>
      </c>
      <c r="Q7" s="44">
        <v>570</v>
      </c>
      <c r="R7" s="44">
        <v>1200450</v>
      </c>
      <c r="S7" s="44">
        <v>30</v>
      </c>
      <c r="T7" s="44">
        <v>2550350</v>
      </c>
      <c r="U7" s="38">
        <v>570</v>
      </c>
      <c r="V7" s="38">
        <v>434110</v>
      </c>
      <c r="W7" s="38">
        <v>7030</v>
      </c>
      <c r="X7" s="38">
        <v>2643480</v>
      </c>
      <c r="Y7" s="37">
        <f>SUM(O7+Q7+S7+U7+W7)</f>
        <v>21070</v>
      </c>
      <c r="Z7" s="37">
        <f>SUM(P7+R7+T7+V7+X7)</f>
        <v>10065870</v>
      </c>
      <c r="AA7" s="37">
        <v>0</v>
      </c>
      <c r="AB7" s="37">
        <v>0</v>
      </c>
      <c r="AC7" s="37">
        <v>1120</v>
      </c>
      <c r="AD7" s="37">
        <v>429510</v>
      </c>
      <c r="AE7" s="37">
        <v>1790</v>
      </c>
      <c r="AF7" s="37">
        <v>1707000</v>
      </c>
      <c r="AG7" s="37">
        <v>40</v>
      </c>
      <c r="AH7" s="37">
        <v>22750</v>
      </c>
      <c r="AI7" s="37">
        <v>1270</v>
      </c>
      <c r="AJ7" s="37">
        <v>67990</v>
      </c>
      <c r="AK7" s="37">
        <v>6820</v>
      </c>
      <c r="AL7" s="37">
        <v>998590</v>
      </c>
      <c r="AM7" s="37">
        <f>SUM(M7,Y7,AA7,AC7,AE7,AG7,AI7,AK7)</f>
        <v>397520</v>
      </c>
      <c r="AN7" s="37">
        <f>SUM(N7,Z7,AB7,AD7,AF7,AH7,AJ7,AL7)</f>
        <v>86269000</v>
      </c>
      <c r="AO7" s="37">
        <v>54663</v>
      </c>
      <c r="AP7" s="37">
        <v>12712484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37">
        <v>0</v>
      </c>
      <c r="AX7" s="37">
        <v>0</v>
      </c>
      <c r="AY7" s="37">
        <f>SUM(AS7+AU7+AW7)</f>
        <v>0</v>
      </c>
      <c r="AZ7" s="37">
        <f>SUM(AT7+AV7+AX7)</f>
        <v>0</v>
      </c>
      <c r="BA7" s="38">
        <v>205</v>
      </c>
      <c r="BB7" s="38">
        <v>251290</v>
      </c>
      <c r="BC7" s="38">
        <v>569</v>
      </c>
      <c r="BD7" s="38">
        <v>1183050</v>
      </c>
      <c r="BE7" s="38">
        <v>5000</v>
      </c>
      <c r="BF7" s="38">
        <v>1501325</v>
      </c>
      <c r="BG7" s="38">
        <v>16306</v>
      </c>
      <c r="BH7" s="38">
        <v>2795335</v>
      </c>
      <c r="BI7" s="37">
        <f>SUM(AQ7,AY7,BA7,BC7,BE7,BG7)</f>
        <v>22080</v>
      </c>
      <c r="BJ7" s="37">
        <f>SUM(AR7,AZ7,BB7,BD7,BF7,BH7)</f>
        <v>5731000</v>
      </c>
      <c r="BK7" s="37">
        <f>SUM(AM7,BI7)</f>
        <v>419600</v>
      </c>
      <c r="BL7" s="37">
        <f>SUM(AN7,BJ7)</f>
        <v>92000000</v>
      </c>
    </row>
    <row r="8" spans="1:64" ht="22.5" customHeight="1" x14ac:dyDescent="0.4">
      <c r="A8" s="32">
        <v>2</v>
      </c>
      <c r="B8" s="33" t="s">
        <v>89</v>
      </c>
      <c r="C8" s="38">
        <v>108563</v>
      </c>
      <c r="D8" s="38">
        <v>25705900</v>
      </c>
      <c r="E8" s="38">
        <v>73609</v>
      </c>
      <c r="F8" s="38">
        <v>28254500</v>
      </c>
      <c r="G8" s="38">
        <f t="shared" ref="G8:H37" si="0">SUM(C8,E8)</f>
        <v>182172</v>
      </c>
      <c r="H8" s="38">
        <f t="shared" si="0"/>
        <v>53960400</v>
      </c>
      <c r="I8" s="38">
        <v>92095</v>
      </c>
      <c r="J8" s="38">
        <v>3003700</v>
      </c>
      <c r="K8" s="38">
        <v>41155</v>
      </c>
      <c r="L8" s="38">
        <v>662900</v>
      </c>
      <c r="M8" s="37">
        <f t="shared" ref="M8:N37" si="1">SUM(G8,I8,K8)</f>
        <v>315422</v>
      </c>
      <c r="N8" s="37">
        <f t="shared" si="1"/>
        <v>57627000</v>
      </c>
      <c r="O8" s="44">
        <v>9283</v>
      </c>
      <c r="P8" s="44">
        <v>9179500</v>
      </c>
      <c r="Q8" s="44">
        <v>4606</v>
      </c>
      <c r="R8" s="44">
        <v>11201200</v>
      </c>
      <c r="S8" s="44">
        <v>4615</v>
      </c>
      <c r="T8" s="44">
        <v>2573825</v>
      </c>
      <c r="U8" s="38">
        <v>0</v>
      </c>
      <c r="V8" s="38">
        <v>0</v>
      </c>
      <c r="W8" s="38">
        <v>0</v>
      </c>
      <c r="X8" s="38">
        <v>0</v>
      </c>
      <c r="Y8" s="37">
        <f t="shared" ref="Y8:Y37" si="2">SUM(O8+Q8+S8+U8+W8)</f>
        <v>18504</v>
      </c>
      <c r="Z8" s="37">
        <f t="shared" ref="Z8:Z37" si="3">SUM(P8+R8+T8+V8+X8)</f>
        <v>22954525</v>
      </c>
      <c r="AA8" s="37">
        <v>7</v>
      </c>
      <c r="AB8" s="37">
        <v>1177600</v>
      </c>
      <c r="AC8" s="37">
        <v>3839</v>
      </c>
      <c r="AD8" s="37">
        <v>1223500</v>
      </c>
      <c r="AE8" s="37">
        <v>6148</v>
      </c>
      <c r="AF8" s="37">
        <v>7481700</v>
      </c>
      <c r="AG8" s="37">
        <v>7</v>
      </c>
      <c r="AH8" s="37">
        <v>257100</v>
      </c>
      <c r="AI8" s="37">
        <v>76</v>
      </c>
      <c r="AJ8" s="37">
        <v>59200</v>
      </c>
      <c r="AK8" s="37">
        <v>74112</v>
      </c>
      <c r="AL8" s="37">
        <v>4709700</v>
      </c>
      <c r="AM8" s="37">
        <f t="shared" ref="AM8:AN37" si="4">SUM(M8,Y8,AA8,AC8,AE8,AG8,AI8,AK8)</f>
        <v>418115</v>
      </c>
      <c r="AN8" s="37">
        <f t="shared" ref="AN8:AN35" si="5">SUM(N8+Z8+AB8+AD8+AF8+AH8+AJ8+AL8)</f>
        <v>95490325</v>
      </c>
      <c r="AO8" s="37">
        <v>74939</v>
      </c>
      <c r="AP8" s="37">
        <v>29181100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f t="shared" ref="AY8:AY36" si="6">SUM(AS8+AU8+AW8)</f>
        <v>0</v>
      </c>
      <c r="AZ8" s="37">
        <f t="shared" ref="AZ8:AZ36" si="7">SUM(AT8+AV8+AX8)</f>
        <v>0</v>
      </c>
      <c r="BA8" s="38">
        <v>17</v>
      </c>
      <c r="BB8" s="38">
        <v>43400</v>
      </c>
      <c r="BC8" s="38">
        <v>660</v>
      </c>
      <c r="BD8" s="38">
        <v>2463000</v>
      </c>
      <c r="BE8" s="38">
        <v>25277</v>
      </c>
      <c r="BF8" s="38">
        <v>2604800</v>
      </c>
      <c r="BG8" s="38">
        <v>30137</v>
      </c>
      <c r="BH8" s="38">
        <v>5094400</v>
      </c>
      <c r="BI8" s="37">
        <f t="shared" ref="BI8:BJ37" si="8">SUM(AQ8,AY8,BA8,BC8,BE8,BG8)</f>
        <v>56091</v>
      </c>
      <c r="BJ8" s="37">
        <f t="shared" si="8"/>
        <v>10205600</v>
      </c>
      <c r="BK8" s="37">
        <f t="shared" ref="BK8:BL37" si="9">SUM(AM8,BI8)</f>
        <v>474206</v>
      </c>
      <c r="BL8" s="37">
        <f t="shared" si="9"/>
        <v>105695925</v>
      </c>
    </row>
    <row r="9" spans="1:64" ht="22.5" customHeight="1" x14ac:dyDescent="0.4">
      <c r="A9" s="32">
        <v>3</v>
      </c>
      <c r="B9" s="33" t="s">
        <v>94</v>
      </c>
      <c r="C9" s="38">
        <v>443180</v>
      </c>
      <c r="D9" s="38">
        <v>58770968</v>
      </c>
      <c r="E9" s="38">
        <v>175148</v>
      </c>
      <c r="F9" s="38">
        <v>27664231</v>
      </c>
      <c r="G9" s="38">
        <f t="shared" si="0"/>
        <v>618328</v>
      </c>
      <c r="H9" s="38">
        <f t="shared" si="0"/>
        <v>86435199</v>
      </c>
      <c r="I9" s="38">
        <v>44845</v>
      </c>
      <c r="J9" s="38">
        <v>5423996</v>
      </c>
      <c r="K9" s="38">
        <v>45068</v>
      </c>
      <c r="L9" s="38">
        <v>3800162</v>
      </c>
      <c r="M9" s="37">
        <f t="shared" si="1"/>
        <v>708241</v>
      </c>
      <c r="N9" s="37">
        <f t="shared" si="1"/>
        <v>95659357</v>
      </c>
      <c r="O9" s="44">
        <v>17675</v>
      </c>
      <c r="P9" s="44">
        <v>11620787</v>
      </c>
      <c r="Q9" s="44">
        <v>23074</v>
      </c>
      <c r="R9" s="44">
        <v>9316337</v>
      </c>
      <c r="S9" s="44">
        <v>242</v>
      </c>
      <c r="T9" s="44">
        <v>3383938</v>
      </c>
      <c r="U9" s="38">
        <v>2390</v>
      </c>
      <c r="V9" s="38">
        <v>3373998</v>
      </c>
      <c r="W9" s="38">
        <v>4498</v>
      </c>
      <c r="X9" s="38">
        <v>4560920</v>
      </c>
      <c r="Y9" s="37">
        <f t="shared" si="2"/>
        <v>47879</v>
      </c>
      <c r="Z9" s="37">
        <f t="shared" si="3"/>
        <v>32255980</v>
      </c>
      <c r="AA9" s="37">
        <v>0</v>
      </c>
      <c r="AB9" s="37">
        <v>0</v>
      </c>
      <c r="AC9" s="37">
        <v>10422</v>
      </c>
      <c r="AD9" s="37">
        <v>4762340</v>
      </c>
      <c r="AE9" s="37">
        <v>62126</v>
      </c>
      <c r="AF9" s="37">
        <v>7510610</v>
      </c>
      <c r="AG9" s="37">
        <v>2165</v>
      </c>
      <c r="AH9" s="37">
        <v>3246504</v>
      </c>
      <c r="AI9" s="37">
        <v>2004</v>
      </c>
      <c r="AJ9" s="37">
        <v>839368</v>
      </c>
      <c r="AK9" s="37">
        <v>11750</v>
      </c>
      <c r="AL9" s="37">
        <v>8289875</v>
      </c>
      <c r="AM9" s="37">
        <f t="shared" si="4"/>
        <v>844587</v>
      </c>
      <c r="AN9" s="37">
        <f t="shared" si="5"/>
        <v>152564034</v>
      </c>
      <c r="AO9" s="37">
        <v>84459</v>
      </c>
      <c r="AP9" s="37">
        <v>13604482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f t="shared" si="6"/>
        <v>0</v>
      </c>
      <c r="AZ9" s="37">
        <f t="shared" si="7"/>
        <v>0</v>
      </c>
      <c r="BA9" s="38">
        <v>0</v>
      </c>
      <c r="BB9" s="38">
        <v>0</v>
      </c>
      <c r="BC9" s="38">
        <v>1495</v>
      </c>
      <c r="BD9" s="38">
        <v>2280452</v>
      </c>
      <c r="BE9" s="38">
        <v>111080</v>
      </c>
      <c r="BF9" s="38">
        <v>5131485</v>
      </c>
      <c r="BG9" s="38">
        <v>140446</v>
      </c>
      <c r="BH9" s="38">
        <v>10547784</v>
      </c>
      <c r="BI9" s="37">
        <f t="shared" si="8"/>
        <v>253021</v>
      </c>
      <c r="BJ9" s="37">
        <f t="shared" si="8"/>
        <v>17959721</v>
      </c>
      <c r="BK9" s="37">
        <f t="shared" si="9"/>
        <v>1097608</v>
      </c>
      <c r="BL9" s="37">
        <f t="shared" si="9"/>
        <v>170523755</v>
      </c>
    </row>
    <row r="10" spans="1:64" ht="22.5" customHeight="1" x14ac:dyDescent="0.4">
      <c r="A10" s="32">
        <v>4</v>
      </c>
      <c r="B10" s="33" t="s">
        <v>120</v>
      </c>
      <c r="C10" s="38">
        <v>65215</v>
      </c>
      <c r="D10" s="38">
        <v>11989800</v>
      </c>
      <c r="E10" s="38">
        <v>32432</v>
      </c>
      <c r="F10" s="38">
        <v>4022700</v>
      </c>
      <c r="G10" s="38">
        <f t="shared" si="0"/>
        <v>97647</v>
      </c>
      <c r="H10" s="38">
        <f t="shared" si="0"/>
        <v>16012500</v>
      </c>
      <c r="I10" s="38">
        <v>162</v>
      </c>
      <c r="J10" s="38">
        <v>395000</v>
      </c>
      <c r="K10" s="38">
        <v>150</v>
      </c>
      <c r="L10" s="38">
        <v>342500</v>
      </c>
      <c r="M10" s="37">
        <f t="shared" si="1"/>
        <v>97959</v>
      </c>
      <c r="N10" s="37">
        <f t="shared" si="1"/>
        <v>16750000</v>
      </c>
      <c r="O10" s="44">
        <v>4513</v>
      </c>
      <c r="P10" s="44">
        <v>3242800</v>
      </c>
      <c r="Q10" s="44">
        <v>3568</v>
      </c>
      <c r="R10" s="44">
        <v>3056440</v>
      </c>
      <c r="S10" s="44">
        <v>15</v>
      </c>
      <c r="T10" s="44">
        <v>1619920</v>
      </c>
      <c r="U10" s="38">
        <v>64</v>
      </c>
      <c r="V10" s="38">
        <v>24960</v>
      </c>
      <c r="W10" s="38">
        <v>11060</v>
      </c>
      <c r="X10" s="38">
        <v>2085060</v>
      </c>
      <c r="Y10" s="37">
        <f t="shared" si="2"/>
        <v>19220</v>
      </c>
      <c r="Z10" s="37">
        <f t="shared" si="3"/>
        <v>10029180</v>
      </c>
      <c r="AA10" s="37">
        <v>0</v>
      </c>
      <c r="AB10" s="37">
        <v>0</v>
      </c>
      <c r="AC10" s="37">
        <v>7157</v>
      </c>
      <c r="AD10" s="37">
        <v>751100</v>
      </c>
      <c r="AE10" s="37">
        <v>9062</v>
      </c>
      <c r="AF10" s="37">
        <v>3836600</v>
      </c>
      <c r="AG10" s="37">
        <v>25</v>
      </c>
      <c r="AH10" s="37">
        <v>150000</v>
      </c>
      <c r="AI10" s="37">
        <v>500</v>
      </c>
      <c r="AJ10" s="37">
        <v>20000</v>
      </c>
      <c r="AK10" s="37">
        <v>9478</v>
      </c>
      <c r="AL10" s="37">
        <v>907300</v>
      </c>
      <c r="AM10" s="37">
        <f t="shared" si="4"/>
        <v>143401</v>
      </c>
      <c r="AN10" s="37">
        <f t="shared" si="5"/>
        <v>32444180</v>
      </c>
      <c r="AO10" s="37">
        <v>995</v>
      </c>
      <c r="AP10" s="37">
        <v>285000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f t="shared" si="6"/>
        <v>0</v>
      </c>
      <c r="AZ10" s="37">
        <f t="shared" si="7"/>
        <v>0</v>
      </c>
      <c r="BA10" s="38">
        <v>986</v>
      </c>
      <c r="BB10" s="38">
        <v>163600</v>
      </c>
      <c r="BC10" s="38">
        <v>1008</v>
      </c>
      <c r="BD10" s="38">
        <v>376800</v>
      </c>
      <c r="BE10" s="38">
        <v>0</v>
      </c>
      <c r="BF10" s="38">
        <v>0</v>
      </c>
      <c r="BG10" s="38">
        <v>15636</v>
      </c>
      <c r="BH10" s="38">
        <v>2459600</v>
      </c>
      <c r="BI10" s="37">
        <f t="shared" si="8"/>
        <v>17630</v>
      </c>
      <c r="BJ10" s="37">
        <f t="shared" si="8"/>
        <v>3000000</v>
      </c>
      <c r="BK10" s="37">
        <f t="shared" si="9"/>
        <v>161031</v>
      </c>
      <c r="BL10" s="37">
        <f t="shared" si="9"/>
        <v>35444180</v>
      </c>
    </row>
    <row r="11" spans="1:64" ht="22.5" customHeight="1" x14ac:dyDescent="0.4">
      <c r="A11" s="32">
        <v>5</v>
      </c>
      <c r="B11" s="33" t="s">
        <v>121</v>
      </c>
      <c r="C11" s="38">
        <v>136164</v>
      </c>
      <c r="D11" s="38">
        <v>20876000</v>
      </c>
      <c r="E11" s="38">
        <v>20844</v>
      </c>
      <c r="F11" s="38">
        <v>13963000</v>
      </c>
      <c r="G11" s="38">
        <f t="shared" si="0"/>
        <v>157008</v>
      </c>
      <c r="H11" s="38">
        <f t="shared" si="0"/>
        <v>34839000</v>
      </c>
      <c r="I11" s="38">
        <v>3007</v>
      </c>
      <c r="J11" s="38">
        <v>16058000</v>
      </c>
      <c r="K11" s="38">
        <v>28060</v>
      </c>
      <c r="L11" s="38">
        <v>12923000</v>
      </c>
      <c r="M11" s="37">
        <f t="shared" si="1"/>
        <v>188075</v>
      </c>
      <c r="N11" s="37">
        <f t="shared" si="1"/>
        <v>63820000</v>
      </c>
      <c r="O11" s="44">
        <v>214053</v>
      </c>
      <c r="P11" s="44">
        <v>198478500</v>
      </c>
      <c r="Q11" s="44">
        <v>110620</v>
      </c>
      <c r="R11" s="44">
        <v>132359500</v>
      </c>
      <c r="S11" s="44">
        <v>83666</v>
      </c>
      <c r="T11" s="44">
        <v>78330600</v>
      </c>
      <c r="U11" s="38">
        <v>99055</v>
      </c>
      <c r="V11" s="38">
        <v>51636400</v>
      </c>
      <c r="W11" s="38">
        <v>79729</v>
      </c>
      <c r="X11" s="38">
        <v>56150703</v>
      </c>
      <c r="Y11" s="37">
        <f t="shared" si="2"/>
        <v>587123</v>
      </c>
      <c r="Z11" s="37">
        <f t="shared" si="3"/>
        <v>516955703</v>
      </c>
      <c r="AA11" s="37">
        <v>9405</v>
      </c>
      <c r="AB11" s="37">
        <v>15840000</v>
      </c>
      <c r="AC11" s="37">
        <v>17320</v>
      </c>
      <c r="AD11" s="37">
        <v>14230000</v>
      </c>
      <c r="AE11" s="37">
        <v>37383</v>
      </c>
      <c r="AF11" s="37">
        <v>106670000</v>
      </c>
      <c r="AG11" s="37">
        <v>6341</v>
      </c>
      <c r="AH11" s="37">
        <v>1335000</v>
      </c>
      <c r="AI11" s="37">
        <v>3230</v>
      </c>
      <c r="AJ11" s="37">
        <v>2145000</v>
      </c>
      <c r="AK11" s="37">
        <v>0</v>
      </c>
      <c r="AL11" s="37">
        <v>0</v>
      </c>
      <c r="AM11" s="37">
        <f t="shared" si="4"/>
        <v>848877</v>
      </c>
      <c r="AN11" s="37">
        <f t="shared" si="5"/>
        <v>720995703</v>
      </c>
      <c r="AO11" s="37">
        <v>370853</v>
      </c>
      <c r="AP11" s="37">
        <v>212270000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f t="shared" si="6"/>
        <v>0</v>
      </c>
      <c r="AZ11" s="37">
        <f t="shared" si="7"/>
        <v>0</v>
      </c>
      <c r="BA11" s="38">
        <v>4544</v>
      </c>
      <c r="BB11" s="38">
        <v>4898400</v>
      </c>
      <c r="BC11" s="38">
        <v>11497</v>
      </c>
      <c r="BD11" s="38">
        <v>89670000</v>
      </c>
      <c r="BE11" s="38">
        <v>86697</v>
      </c>
      <c r="BF11" s="38">
        <v>126100000</v>
      </c>
      <c r="BG11" s="38">
        <v>65709</v>
      </c>
      <c r="BH11" s="38">
        <v>619331600</v>
      </c>
      <c r="BI11" s="37">
        <f t="shared" si="8"/>
        <v>168447</v>
      </c>
      <c r="BJ11" s="37">
        <f t="shared" si="8"/>
        <v>840000000</v>
      </c>
      <c r="BK11" s="37">
        <f t="shared" si="9"/>
        <v>1017324</v>
      </c>
      <c r="BL11" s="37">
        <f t="shared" si="9"/>
        <v>1560995703</v>
      </c>
    </row>
    <row r="12" spans="1:64" ht="22.5" customHeight="1" x14ac:dyDescent="0.4">
      <c r="A12" s="32">
        <v>6</v>
      </c>
      <c r="B12" s="33" t="s">
        <v>122</v>
      </c>
      <c r="C12" s="38">
        <v>300415</v>
      </c>
      <c r="D12" s="38">
        <v>19169797</v>
      </c>
      <c r="E12" s="38">
        <v>47550</v>
      </c>
      <c r="F12" s="38">
        <v>11279156</v>
      </c>
      <c r="G12" s="38">
        <f t="shared" si="0"/>
        <v>347965</v>
      </c>
      <c r="H12" s="38">
        <f t="shared" si="0"/>
        <v>30448953</v>
      </c>
      <c r="I12" s="38">
        <v>0</v>
      </c>
      <c r="J12" s="38">
        <v>0</v>
      </c>
      <c r="K12" s="38">
        <v>0</v>
      </c>
      <c r="L12" s="38">
        <v>0</v>
      </c>
      <c r="M12" s="37">
        <f t="shared" si="1"/>
        <v>347965</v>
      </c>
      <c r="N12" s="37">
        <f t="shared" si="1"/>
        <v>30448953</v>
      </c>
      <c r="O12" s="44">
        <v>3598</v>
      </c>
      <c r="P12" s="44">
        <v>1798400</v>
      </c>
      <c r="Q12" s="44">
        <v>2844</v>
      </c>
      <c r="R12" s="44">
        <v>1431600</v>
      </c>
      <c r="S12" s="44">
        <v>1765</v>
      </c>
      <c r="T12" s="44">
        <v>934000</v>
      </c>
      <c r="U12" s="38">
        <v>1321</v>
      </c>
      <c r="V12" s="38">
        <v>673500</v>
      </c>
      <c r="W12" s="38">
        <v>5607</v>
      </c>
      <c r="X12" s="38">
        <v>2797315</v>
      </c>
      <c r="Y12" s="37">
        <f t="shared" si="2"/>
        <v>15135</v>
      </c>
      <c r="Z12" s="37">
        <f t="shared" si="3"/>
        <v>7634815</v>
      </c>
      <c r="AA12" s="37">
        <v>0</v>
      </c>
      <c r="AB12" s="37">
        <v>0</v>
      </c>
      <c r="AC12" s="37">
        <v>844</v>
      </c>
      <c r="AD12" s="37">
        <v>340600</v>
      </c>
      <c r="AE12" s="37">
        <v>2486</v>
      </c>
      <c r="AF12" s="37">
        <v>2035000</v>
      </c>
      <c r="AG12" s="37">
        <v>3772</v>
      </c>
      <c r="AH12" s="37">
        <v>708600</v>
      </c>
      <c r="AI12" s="37">
        <v>0</v>
      </c>
      <c r="AJ12" s="37">
        <v>0</v>
      </c>
      <c r="AK12" s="37">
        <v>13900</v>
      </c>
      <c r="AL12" s="37">
        <v>1207132</v>
      </c>
      <c r="AM12" s="37">
        <f t="shared" si="4"/>
        <v>384102</v>
      </c>
      <c r="AN12" s="37">
        <f t="shared" si="5"/>
        <v>42375100</v>
      </c>
      <c r="AO12" s="37">
        <v>232404</v>
      </c>
      <c r="AP12" s="37">
        <v>24823659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0</v>
      </c>
      <c r="AY12" s="37">
        <f t="shared" si="6"/>
        <v>0</v>
      </c>
      <c r="AZ12" s="37">
        <f t="shared" si="7"/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7585</v>
      </c>
      <c r="BF12" s="38">
        <v>1200000</v>
      </c>
      <c r="BG12" s="38">
        <v>0</v>
      </c>
      <c r="BH12" s="38">
        <v>0</v>
      </c>
      <c r="BI12" s="37">
        <f t="shared" si="8"/>
        <v>7585</v>
      </c>
      <c r="BJ12" s="37">
        <f t="shared" si="8"/>
        <v>1200000</v>
      </c>
      <c r="BK12" s="37">
        <f t="shared" si="9"/>
        <v>391687</v>
      </c>
      <c r="BL12" s="37">
        <f t="shared" si="9"/>
        <v>43575100</v>
      </c>
    </row>
    <row r="13" spans="1:64" ht="22.5" customHeight="1" x14ac:dyDescent="0.4">
      <c r="A13" s="32">
        <v>7</v>
      </c>
      <c r="B13" s="33" t="s">
        <v>123</v>
      </c>
      <c r="C13" s="38">
        <v>70248</v>
      </c>
      <c r="D13" s="38">
        <v>11509700</v>
      </c>
      <c r="E13" s="38">
        <v>15512</v>
      </c>
      <c r="F13" s="38">
        <v>3525400</v>
      </c>
      <c r="G13" s="38">
        <f t="shared" si="0"/>
        <v>85760</v>
      </c>
      <c r="H13" s="38">
        <f t="shared" si="0"/>
        <v>15035100</v>
      </c>
      <c r="I13" s="38">
        <v>3519</v>
      </c>
      <c r="J13" s="38">
        <v>219700</v>
      </c>
      <c r="K13" s="38">
        <v>805</v>
      </c>
      <c r="L13" s="38">
        <v>140000</v>
      </c>
      <c r="M13" s="37">
        <f t="shared" si="1"/>
        <v>90084</v>
      </c>
      <c r="N13" s="37">
        <f t="shared" si="1"/>
        <v>15394800</v>
      </c>
      <c r="O13" s="44">
        <v>3050</v>
      </c>
      <c r="P13" s="44">
        <v>837100</v>
      </c>
      <c r="Q13" s="44">
        <v>1828</v>
      </c>
      <c r="R13" s="44">
        <v>781200</v>
      </c>
      <c r="S13" s="44">
        <v>554</v>
      </c>
      <c r="T13" s="44">
        <v>637300</v>
      </c>
      <c r="U13" s="38">
        <v>372</v>
      </c>
      <c r="V13" s="38">
        <v>565300</v>
      </c>
      <c r="W13" s="38">
        <v>5594</v>
      </c>
      <c r="X13" s="38">
        <v>1345276</v>
      </c>
      <c r="Y13" s="37">
        <f t="shared" si="2"/>
        <v>11398</v>
      </c>
      <c r="Z13" s="37">
        <f t="shared" si="3"/>
        <v>4166176</v>
      </c>
      <c r="AA13" s="37">
        <v>1</v>
      </c>
      <c r="AB13" s="37">
        <v>11000</v>
      </c>
      <c r="AC13" s="37">
        <v>1302</v>
      </c>
      <c r="AD13" s="37">
        <v>712900</v>
      </c>
      <c r="AE13" s="37">
        <v>1443</v>
      </c>
      <c r="AF13" s="37">
        <v>2060600</v>
      </c>
      <c r="AG13" s="37">
        <v>4087</v>
      </c>
      <c r="AH13" s="37">
        <v>1318200</v>
      </c>
      <c r="AI13" s="37">
        <v>446</v>
      </c>
      <c r="AJ13" s="37">
        <v>945200</v>
      </c>
      <c r="AK13" s="37">
        <v>8478</v>
      </c>
      <c r="AL13" s="37">
        <v>2648400</v>
      </c>
      <c r="AM13" s="37">
        <f t="shared" si="4"/>
        <v>117239</v>
      </c>
      <c r="AN13" s="37">
        <f t="shared" si="5"/>
        <v>27257276</v>
      </c>
      <c r="AO13" s="37">
        <v>3531</v>
      </c>
      <c r="AP13" s="37">
        <v>1060900</v>
      </c>
      <c r="AQ13" s="37">
        <v>763</v>
      </c>
      <c r="AR13" s="37">
        <v>117200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f t="shared" si="6"/>
        <v>0</v>
      </c>
      <c r="AZ13" s="37">
        <f t="shared" si="7"/>
        <v>0</v>
      </c>
      <c r="BA13" s="38">
        <v>117</v>
      </c>
      <c r="BB13" s="38">
        <v>23040</v>
      </c>
      <c r="BC13" s="38">
        <v>381</v>
      </c>
      <c r="BD13" s="38">
        <v>267400</v>
      </c>
      <c r="BE13" s="38">
        <v>825</v>
      </c>
      <c r="BF13" s="38">
        <v>161000</v>
      </c>
      <c r="BG13" s="38">
        <v>1445</v>
      </c>
      <c r="BH13" s="38">
        <v>492260</v>
      </c>
      <c r="BI13" s="37">
        <f t="shared" si="8"/>
        <v>3531</v>
      </c>
      <c r="BJ13" s="37">
        <f t="shared" si="8"/>
        <v>1060900</v>
      </c>
      <c r="BK13" s="37">
        <f t="shared" si="9"/>
        <v>120770</v>
      </c>
      <c r="BL13" s="37">
        <f t="shared" si="9"/>
        <v>28318176</v>
      </c>
    </row>
    <row r="14" spans="1:64" ht="22.5" customHeight="1" x14ac:dyDescent="0.4">
      <c r="A14" s="32">
        <v>8</v>
      </c>
      <c r="B14" s="33" t="s">
        <v>99</v>
      </c>
      <c r="C14" s="38">
        <v>37350</v>
      </c>
      <c r="D14" s="38">
        <v>10020400</v>
      </c>
      <c r="E14" s="38">
        <v>39072</v>
      </c>
      <c r="F14" s="38">
        <v>5088600</v>
      </c>
      <c r="G14" s="38">
        <f t="shared" si="0"/>
        <v>76422</v>
      </c>
      <c r="H14" s="38">
        <f t="shared" si="0"/>
        <v>15109000</v>
      </c>
      <c r="I14" s="38">
        <v>0</v>
      </c>
      <c r="J14" s="38">
        <v>0</v>
      </c>
      <c r="K14" s="38">
        <v>0</v>
      </c>
      <c r="L14" s="38">
        <v>0</v>
      </c>
      <c r="M14" s="37">
        <f t="shared" si="1"/>
        <v>76422</v>
      </c>
      <c r="N14" s="37">
        <f t="shared" si="1"/>
        <v>15109000</v>
      </c>
      <c r="O14" s="44">
        <v>0</v>
      </c>
      <c r="P14" s="44">
        <v>0</v>
      </c>
      <c r="Q14" s="44">
        <v>14596</v>
      </c>
      <c r="R14" s="44">
        <v>4763654</v>
      </c>
      <c r="S14" s="44">
        <v>0</v>
      </c>
      <c r="T14" s="44">
        <v>0</v>
      </c>
      <c r="U14" s="38">
        <v>0</v>
      </c>
      <c r="V14" s="38">
        <v>0</v>
      </c>
      <c r="W14" s="38">
        <v>0</v>
      </c>
      <c r="X14" s="38">
        <v>0</v>
      </c>
      <c r="Y14" s="37">
        <f t="shared" si="2"/>
        <v>14596</v>
      </c>
      <c r="Z14" s="37">
        <f t="shared" si="3"/>
        <v>4763654</v>
      </c>
      <c r="AA14" s="37">
        <v>0</v>
      </c>
      <c r="AB14" s="37">
        <v>0</v>
      </c>
      <c r="AC14" s="37">
        <v>4028</v>
      </c>
      <c r="AD14" s="37">
        <v>447200</v>
      </c>
      <c r="AE14" s="37">
        <v>5092</v>
      </c>
      <c r="AF14" s="37">
        <v>737000</v>
      </c>
      <c r="AG14" s="37">
        <v>0</v>
      </c>
      <c r="AH14" s="37">
        <v>0</v>
      </c>
      <c r="AI14" s="37">
        <v>0</v>
      </c>
      <c r="AJ14" s="37">
        <v>0</v>
      </c>
      <c r="AK14" s="37">
        <v>7456</v>
      </c>
      <c r="AL14" s="37">
        <v>534800</v>
      </c>
      <c r="AM14" s="37">
        <f t="shared" si="4"/>
        <v>107594</v>
      </c>
      <c r="AN14" s="37">
        <f t="shared" si="5"/>
        <v>21591654</v>
      </c>
      <c r="AO14" s="37">
        <v>44829</v>
      </c>
      <c r="AP14" s="37">
        <v>3998160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f t="shared" si="6"/>
        <v>0</v>
      </c>
      <c r="AZ14" s="37">
        <f t="shared" si="7"/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11452</v>
      </c>
      <c r="BH14" s="38">
        <v>2250000</v>
      </c>
      <c r="BI14" s="37">
        <f t="shared" si="8"/>
        <v>11452</v>
      </c>
      <c r="BJ14" s="37">
        <f t="shared" si="8"/>
        <v>2250000</v>
      </c>
      <c r="BK14" s="37">
        <f t="shared" si="9"/>
        <v>119046</v>
      </c>
      <c r="BL14" s="37">
        <f t="shared" si="9"/>
        <v>23841654</v>
      </c>
    </row>
    <row r="15" spans="1:64" ht="22.5" customHeight="1" x14ac:dyDescent="0.4">
      <c r="A15" s="32">
        <v>9</v>
      </c>
      <c r="B15" s="33" t="s">
        <v>124</v>
      </c>
      <c r="C15" s="38">
        <v>75568</v>
      </c>
      <c r="D15" s="38">
        <v>25135200</v>
      </c>
      <c r="E15" s="38">
        <v>30599</v>
      </c>
      <c r="F15" s="38">
        <v>6218310</v>
      </c>
      <c r="G15" s="38">
        <f t="shared" si="0"/>
        <v>106167</v>
      </c>
      <c r="H15" s="38">
        <f t="shared" si="0"/>
        <v>31353510</v>
      </c>
      <c r="I15" s="38">
        <v>13083</v>
      </c>
      <c r="J15" s="38">
        <v>2664990</v>
      </c>
      <c r="K15" s="38">
        <v>4582</v>
      </c>
      <c r="L15" s="38">
        <v>833500</v>
      </c>
      <c r="M15" s="37">
        <f t="shared" si="1"/>
        <v>123832</v>
      </c>
      <c r="N15" s="37">
        <f t="shared" si="1"/>
        <v>34852000</v>
      </c>
      <c r="O15" s="44">
        <v>8154</v>
      </c>
      <c r="P15" s="44">
        <v>6989308</v>
      </c>
      <c r="Q15" s="44">
        <v>0</v>
      </c>
      <c r="R15" s="44">
        <v>0</v>
      </c>
      <c r="S15" s="44">
        <v>0</v>
      </c>
      <c r="T15" s="44">
        <v>0</v>
      </c>
      <c r="U15" s="38">
        <v>512</v>
      </c>
      <c r="V15" s="38">
        <v>405113</v>
      </c>
      <c r="W15" s="38">
        <v>1530</v>
      </c>
      <c r="X15" s="38">
        <v>1237839</v>
      </c>
      <c r="Y15" s="37">
        <f t="shared" si="2"/>
        <v>10196</v>
      </c>
      <c r="Z15" s="37">
        <f t="shared" si="3"/>
        <v>8632260</v>
      </c>
      <c r="AA15" s="37">
        <v>0</v>
      </c>
      <c r="AB15" s="37">
        <v>0</v>
      </c>
      <c r="AC15" s="37">
        <v>7846</v>
      </c>
      <c r="AD15" s="37">
        <v>1789100</v>
      </c>
      <c r="AE15" s="37">
        <v>9536</v>
      </c>
      <c r="AF15" s="37">
        <v>5632900</v>
      </c>
      <c r="AG15" s="37">
        <v>0</v>
      </c>
      <c r="AH15" s="37">
        <v>0</v>
      </c>
      <c r="AI15" s="37">
        <v>1752</v>
      </c>
      <c r="AJ15" s="37">
        <v>747500</v>
      </c>
      <c r="AK15" s="37">
        <v>11382</v>
      </c>
      <c r="AL15" s="37">
        <v>2789400</v>
      </c>
      <c r="AM15" s="37">
        <f t="shared" si="4"/>
        <v>164544</v>
      </c>
      <c r="AN15" s="37">
        <f t="shared" si="5"/>
        <v>54443160</v>
      </c>
      <c r="AO15" s="37">
        <v>21394</v>
      </c>
      <c r="AP15" s="37">
        <v>6208319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f t="shared" si="6"/>
        <v>0</v>
      </c>
      <c r="AZ15" s="37">
        <f t="shared" si="7"/>
        <v>0</v>
      </c>
      <c r="BA15" s="38">
        <v>50</v>
      </c>
      <c r="BB15" s="38">
        <v>64463</v>
      </c>
      <c r="BC15" s="38">
        <v>61</v>
      </c>
      <c r="BD15" s="38">
        <v>318700</v>
      </c>
      <c r="BE15" s="38">
        <v>2259</v>
      </c>
      <c r="BF15" s="38">
        <v>660528</v>
      </c>
      <c r="BG15" s="38">
        <v>10182</v>
      </c>
      <c r="BH15" s="38">
        <v>2625909</v>
      </c>
      <c r="BI15" s="37">
        <f t="shared" si="8"/>
        <v>12552</v>
      </c>
      <c r="BJ15" s="37">
        <f t="shared" si="8"/>
        <v>3669600</v>
      </c>
      <c r="BK15" s="37">
        <f t="shared" si="9"/>
        <v>177096</v>
      </c>
      <c r="BL15" s="37">
        <f t="shared" si="9"/>
        <v>58112760</v>
      </c>
    </row>
    <row r="16" spans="1:64" ht="22.5" customHeight="1" x14ac:dyDescent="0.4">
      <c r="A16" s="32">
        <v>10</v>
      </c>
      <c r="B16" s="33" t="s">
        <v>125</v>
      </c>
      <c r="C16" s="38">
        <v>153993</v>
      </c>
      <c r="D16" s="38">
        <v>15248479</v>
      </c>
      <c r="E16" s="38">
        <v>51329</v>
      </c>
      <c r="F16" s="38">
        <v>5082829</v>
      </c>
      <c r="G16" s="38">
        <f t="shared" si="0"/>
        <v>205322</v>
      </c>
      <c r="H16" s="38">
        <f t="shared" si="0"/>
        <v>20331308</v>
      </c>
      <c r="I16" s="38">
        <v>53646</v>
      </c>
      <c r="J16" s="38">
        <v>2015439</v>
      </c>
      <c r="K16" s="38">
        <v>11134</v>
      </c>
      <c r="L16" s="38">
        <v>2053257</v>
      </c>
      <c r="M16" s="37">
        <f t="shared" si="1"/>
        <v>270102</v>
      </c>
      <c r="N16" s="37">
        <f t="shared" si="1"/>
        <v>24400004</v>
      </c>
      <c r="O16" s="44">
        <v>3377</v>
      </c>
      <c r="P16" s="44">
        <v>1932144</v>
      </c>
      <c r="Q16" s="44">
        <v>2108</v>
      </c>
      <c r="R16" s="44">
        <v>1970527</v>
      </c>
      <c r="S16" s="44">
        <v>0</v>
      </c>
      <c r="T16" s="44">
        <v>0</v>
      </c>
      <c r="U16" s="38">
        <v>115</v>
      </c>
      <c r="V16" s="38">
        <v>63685</v>
      </c>
      <c r="W16" s="38">
        <v>11467</v>
      </c>
      <c r="X16" s="38">
        <v>2539789</v>
      </c>
      <c r="Y16" s="37">
        <f t="shared" si="2"/>
        <v>17067</v>
      </c>
      <c r="Z16" s="37">
        <f t="shared" si="3"/>
        <v>6506145</v>
      </c>
      <c r="AA16" s="37">
        <v>0</v>
      </c>
      <c r="AB16" s="37">
        <v>0</v>
      </c>
      <c r="AC16" s="37">
        <v>2595</v>
      </c>
      <c r="AD16" s="37">
        <v>953744</v>
      </c>
      <c r="AE16" s="37">
        <v>2830</v>
      </c>
      <c r="AF16" s="37">
        <v>2444975</v>
      </c>
      <c r="AG16" s="37">
        <v>0</v>
      </c>
      <c r="AH16" s="37">
        <v>0</v>
      </c>
      <c r="AI16" s="37">
        <v>240</v>
      </c>
      <c r="AJ16" s="37">
        <v>48303</v>
      </c>
      <c r="AK16" s="37">
        <v>9077</v>
      </c>
      <c r="AL16" s="37">
        <v>2515388</v>
      </c>
      <c r="AM16" s="37">
        <f t="shared" si="4"/>
        <v>301911</v>
      </c>
      <c r="AN16" s="37">
        <f t="shared" si="5"/>
        <v>36868559</v>
      </c>
      <c r="AO16" s="37">
        <v>192</v>
      </c>
      <c r="AP16" s="37">
        <v>64383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f t="shared" si="6"/>
        <v>0</v>
      </c>
      <c r="AZ16" s="37">
        <f t="shared" si="7"/>
        <v>0</v>
      </c>
      <c r="BA16" s="38">
        <v>0</v>
      </c>
      <c r="BB16" s="38">
        <v>0</v>
      </c>
      <c r="BC16" s="38">
        <v>309</v>
      </c>
      <c r="BD16" s="38">
        <v>698654</v>
      </c>
      <c r="BE16" s="38">
        <v>0</v>
      </c>
      <c r="BF16" s="38">
        <v>0</v>
      </c>
      <c r="BG16" s="38">
        <v>26185</v>
      </c>
      <c r="BH16" s="38">
        <v>5798606</v>
      </c>
      <c r="BI16" s="37">
        <f t="shared" si="8"/>
        <v>26494</v>
      </c>
      <c r="BJ16" s="37">
        <f t="shared" si="8"/>
        <v>6497260</v>
      </c>
      <c r="BK16" s="37">
        <f t="shared" si="9"/>
        <v>328405</v>
      </c>
      <c r="BL16" s="37">
        <f t="shared" si="9"/>
        <v>43365819</v>
      </c>
    </row>
    <row r="17" spans="1:64" ht="22.5" customHeight="1" x14ac:dyDescent="0.4">
      <c r="A17" s="32">
        <v>11</v>
      </c>
      <c r="B17" s="33" t="s">
        <v>126</v>
      </c>
      <c r="C17" s="38">
        <v>145500</v>
      </c>
      <c r="D17" s="38">
        <v>20994100</v>
      </c>
      <c r="E17" s="38">
        <v>94000</v>
      </c>
      <c r="F17" s="38">
        <v>19015800</v>
      </c>
      <c r="G17" s="38">
        <f t="shared" si="0"/>
        <v>239500</v>
      </c>
      <c r="H17" s="38">
        <f t="shared" si="0"/>
        <v>40009900</v>
      </c>
      <c r="I17" s="38">
        <v>39600</v>
      </c>
      <c r="J17" s="38">
        <v>5020300</v>
      </c>
      <c r="K17" s="38">
        <v>25800</v>
      </c>
      <c r="L17" s="38">
        <v>29951200</v>
      </c>
      <c r="M17" s="37">
        <f t="shared" si="1"/>
        <v>304900</v>
      </c>
      <c r="N17" s="37">
        <f t="shared" si="1"/>
        <v>74981400</v>
      </c>
      <c r="O17" s="44">
        <v>74150</v>
      </c>
      <c r="P17" s="44">
        <v>20724359</v>
      </c>
      <c r="Q17" s="44">
        <v>12655</v>
      </c>
      <c r="R17" s="44">
        <v>15927800</v>
      </c>
      <c r="S17" s="44">
        <v>700</v>
      </c>
      <c r="T17" s="44">
        <v>5776100</v>
      </c>
      <c r="U17" s="38">
        <v>290</v>
      </c>
      <c r="V17" s="38">
        <v>290900</v>
      </c>
      <c r="W17" s="38">
        <v>3450</v>
      </c>
      <c r="X17" s="38">
        <v>690600</v>
      </c>
      <c r="Y17" s="37">
        <f t="shared" si="2"/>
        <v>91245</v>
      </c>
      <c r="Z17" s="37">
        <f t="shared" si="3"/>
        <v>43409759</v>
      </c>
      <c r="AA17" s="37">
        <v>100</v>
      </c>
      <c r="AB17" s="37">
        <v>5900000</v>
      </c>
      <c r="AC17" s="37">
        <v>7550</v>
      </c>
      <c r="AD17" s="37">
        <v>1539000</v>
      </c>
      <c r="AE17" s="37">
        <v>13205</v>
      </c>
      <c r="AF17" s="37">
        <v>13000000</v>
      </c>
      <c r="AG17" s="37">
        <v>792</v>
      </c>
      <c r="AH17" s="37">
        <v>450000</v>
      </c>
      <c r="AI17" s="37">
        <v>9245</v>
      </c>
      <c r="AJ17" s="37">
        <v>955000</v>
      </c>
      <c r="AK17" s="37">
        <v>0</v>
      </c>
      <c r="AL17" s="37">
        <v>0</v>
      </c>
      <c r="AM17" s="37">
        <f t="shared" si="4"/>
        <v>427037</v>
      </c>
      <c r="AN17" s="37">
        <f t="shared" si="5"/>
        <v>140235159</v>
      </c>
      <c r="AO17" s="37">
        <v>51245</v>
      </c>
      <c r="AP17" s="37">
        <v>16079000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f t="shared" si="6"/>
        <v>0</v>
      </c>
      <c r="AZ17" s="37">
        <f t="shared" si="7"/>
        <v>0</v>
      </c>
      <c r="BA17" s="38">
        <v>982</v>
      </c>
      <c r="BB17" s="38">
        <v>1058500</v>
      </c>
      <c r="BC17" s="38">
        <v>1340</v>
      </c>
      <c r="BD17" s="38">
        <v>6913500</v>
      </c>
      <c r="BE17" s="38">
        <v>54140</v>
      </c>
      <c r="BF17" s="38">
        <v>10981600</v>
      </c>
      <c r="BG17" s="38">
        <v>13383</v>
      </c>
      <c r="BH17" s="38">
        <v>27054300</v>
      </c>
      <c r="BI17" s="37">
        <f t="shared" si="8"/>
        <v>69845</v>
      </c>
      <c r="BJ17" s="37">
        <f t="shared" si="8"/>
        <v>46007900</v>
      </c>
      <c r="BK17" s="37">
        <f t="shared" si="9"/>
        <v>496882</v>
      </c>
      <c r="BL17" s="37">
        <f t="shared" si="9"/>
        <v>186243059</v>
      </c>
    </row>
    <row r="18" spans="1:64" ht="22.5" customHeight="1" x14ac:dyDescent="0.4">
      <c r="A18" s="32">
        <v>12</v>
      </c>
      <c r="B18" s="33" t="s">
        <v>127</v>
      </c>
      <c r="C18" s="38">
        <v>187280</v>
      </c>
      <c r="D18" s="38">
        <v>17198600</v>
      </c>
      <c r="E18" s="38">
        <v>15192</v>
      </c>
      <c r="F18" s="38">
        <v>4468900</v>
      </c>
      <c r="G18" s="38">
        <f t="shared" si="0"/>
        <v>202472</v>
      </c>
      <c r="H18" s="38">
        <f t="shared" si="0"/>
        <v>21667500</v>
      </c>
      <c r="I18" s="38">
        <v>0</v>
      </c>
      <c r="J18" s="38">
        <v>0</v>
      </c>
      <c r="K18" s="38">
        <v>7868</v>
      </c>
      <c r="L18" s="38">
        <v>2804800</v>
      </c>
      <c r="M18" s="37">
        <f t="shared" si="1"/>
        <v>210340</v>
      </c>
      <c r="N18" s="37">
        <f t="shared" si="1"/>
        <v>24472300</v>
      </c>
      <c r="O18" s="44">
        <v>16180</v>
      </c>
      <c r="P18" s="44">
        <v>9862734</v>
      </c>
      <c r="Q18" s="44">
        <v>0</v>
      </c>
      <c r="R18" s="44">
        <v>0</v>
      </c>
      <c r="S18" s="44">
        <v>0</v>
      </c>
      <c r="T18" s="44">
        <v>0</v>
      </c>
      <c r="U18" s="38">
        <v>0</v>
      </c>
      <c r="V18" s="38">
        <v>0</v>
      </c>
      <c r="W18" s="38">
        <v>0</v>
      </c>
      <c r="X18" s="38">
        <v>0</v>
      </c>
      <c r="Y18" s="37">
        <f t="shared" si="2"/>
        <v>16180</v>
      </c>
      <c r="Z18" s="37">
        <f t="shared" si="3"/>
        <v>9862734</v>
      </c>
      <c r="AA18" s="37">
        <v>0</v>
      </c>
      <c r="AB18" s="37">
        <v>0</v>
      </c>
      <c r="AC18" s="37">
        <v>4176</v>
      </c>
      <c r="AD18" s="37">
        <v>1112100</v>
      </c>
      <c r="AE18" s="37">
        <v>4344</v>
      </c>
      <c r="AF18" s="37">
        <v>3610500</v>
      </c>
      <c r="AG18" s="37">
        <v>0</v>
      </c>
      <c r="AH18" s="37">
        <v>0</v>
      </c>
      <c r="AI18" s="37">
        <v>0</v>
      </c>
      <c r="AJ18" s="37">
        <v>0</v>
      </c>
      <c r="AK18" s="37">
        <v>9512</v>
      </c>
      <c r="AL18" s="37">
        <v>4787200</v>
      </c>
      <c r="AM18" s="37">
        <f t="shared" si="4"/>
        <v>244552</v>
      </c>
      <c r="AN18" s="37">
        <f t="shared" si="5"/>
        <v>43844834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f t="shared" si="6"/>
        <v>0</v>
      </c>
      <c r="AZ18" s="37">
        <f t="shared" si="7"/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25644</v>
      </c>
      <c r="BH18" s="38">
        <v>8184200</v>
      </c>
      <c r="BI18" s="37">
        <f t="shared" si="8"/>
        <v>25644</v>
      </c>
      <c r="BJ18" s="37">
        <f t="shared" si="8"/>
        <v>8184200</v>
      </c>
      <c r="BK18" s="37">
        <f t="shared" si="9"/>
        <v>270196</v>
      </c>
      <c r="BL18" s="37">
        <f t="shared" si="9"/>
        <v>52029034</v>
      </c>
    </row>
    <row r="19" spans="1:64" ht="22.5" customHeight="1" x14ac:dyDescent="0.4">
      <c r="A19" s="32">
        <v>13</v>
      </c>
      <c r="B19" s="33" t="s">
        <v>102</v>
      </c>
      <c r="C19" s="38">
        <v>204981</v>
      </c>
      <c r="D19" s="38">
        <v>27055844.5</v>
      </c>
      <c r="E19" s="38">
        <v>10503</v>
      </c>
      <c r="F19" s="38">
        <v>15007746.4962065</v>
      </c>
      <c r="G19" s="38">
        <f t="shared" si="0"/>
        <v>215484</v>
      </c>
      <c r="H19" s="38">
        <f t="shared" si="0"/>
        <v>42063590.9962065</v>
      </c>
      <c r="I19" s="38">
        <v>4685</v>
      </c>
      <c r="J19" s="38">
        <v>2117347.8730000001</v>
      </c>
      <c r="K19" s="38">
        <v>2025</v>
      </c>
      <c r="L19" s="38">
        <v>1088581.13376847</v>
      </c>
      <c r="M19" s="37">
        <f t="shared" si="1"/>
        <v>222194</v>
      </c>
      <c r="N19" s="37">
        <f t="shared" si="1"/>
        <v>45269520.002974972</v>
      </c>
      <c r="O19" s="44">
        <v>14704</v>
      </c>
      <c r="P19" s="44">
        <v>7434446</v>
      </c>
      <c r="Q19" s="44">
        <v>12884</v>
      </c>
      <c r="R19" s="44">
        <v>7439075</v>
      </c>
      <c r="S19" s="44">
        <v>30812</v>
      </c>
      <c r="T19" s="44">
        <v>7468939</v>
      </c>
      <c r="U19" s="38">
        <v>13319</v>
      </c>
      <c r="V19" s="38">
        <v>7498225</v>
      </c>
      <c r="W19" s="38">
        <v>16158</v>
      </c>
      <c r="X19" s="38">
        <v>7752059</v>
      </c>
      <c r="Y19" s="37">
        <f t="shared" si="2"/>
        <v>87877</v>
      </c>
      <c r="Z19" s="37">
        <f t="shared" si="3"/>
        <v>37592744</v>
      </c>
      <c r="AA19" s="37">
        <v>7501</v>
      </c>
      <c r="AB19" s="37">
        <v>4199050</v>
      </c>
      <c r="AC19" s="37">
        <v>13049</v>
      </c>
      <c r="AD19" s="37">
        <v>4230469</v>
      </c>
      <c r="AE19" s="37">
        <v>12098</v>
      </c>
      <c r="AF19" s="37">
        <v>4278221</v>
      </c>
      <c r="AG19" s="37">
        <v>3971</v>
      </c>
      <c r="AH19" s="37">
        <v>1515587</v>
      </c>
      <c r="AI19" s="37">
        <v>5761</v>
      </c>
      <c r="AJ19" s="37">
        <v>1865103.1999999899</v>
      </c>
      <c r="AK19" s="37">
        <v>971</v>
      </c>
      <c r="AL19" s="37">
        <v>199190.79548440399</v>
      </c>
      <c r="AM19" s="37">
        <f t="shared" si="4"/>
        <v>353422</v>
      </c>
      <c r="AN19" s="37">
        <f t="shared" si="5"/>
        <v>99149884.998459369</v>
      </c>
      <c r="AO19" s="37">
        <v>1002</v>
      </c>
      <c r="AP19" s="37">
        <v>3033921</v>
      </c>
      <c r="AQ19" s="37">
        <v>3457</v>
      </c>
      <c r="AR19" s="37">
        <v>3026289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f t="shared" si="6"/>
        <v>0</v>
      </c>
      <c r="AZ19" s="37">
        <f t="shared" si="7"/>
        <v>0</v>
      </c>
      <c r="BA19" s="38">
        <v>5960</v>
      </c>
      <c r="BB19" s="38">
        <v>3747961</v>
      </c>
      <c r="BC19" s="38">
        <v>15202</v>
      </c>
      <c r="BD19" s="38">
        <v>3638858</v>
      </c>
      <c r="BE19" s="38">
        <v>2988</v>
      </c>
      <c r="BF19" s="38">
        <v>3579219</v>
      </c>
      <c r="BG19" s="38">
        <v>7012</v>
      </c>
      <c r="BH19" s="38">
        <v>3594793</v>
      </c>
      <c r="BI19" s="37">
        <f t="shared" si="8"/>
        <v>34619</v>
      </c>
      <c r="BJ19" s="37">
        <f t="shared" si="8"/>
        <v>17587120</v>
      </c>
      <c r="BK19" s="37">
        <f t="shared" si="9"/>
        <v>388041</v>
      </c>
      <c r="BL19" s="37">
        <f t="shared" si="9"/>
        <v>116737004.99845937</v>
      </c>
    </row>
    <row r="20" spans="1:64" ht="22.5" customHeight="1" x14ac:dyDescent="0.4">
      <c r="A20" s="32">
        <v>14</v>
      </c>
      <c r="B20" s="33" t="s">
        <v>128</v>
      </c>
      <c r="C20" s="38">
        <v>184872</v>
      </c>
      <c r="D20" s="38">
        <v>15885320</v>
      </c>
      <c r="E20" s="38">
        <v>40110</v>
      </c>
      <c r="F20" s="38">
        <v>4871832</v>
      </c>
      <c r="G20" s="38">
        <f t="shared" si="0"/>
        <v>224982</v>
      </c>
      <c r="H20" s="38">
        <f t="shared" si="0"/>
        <v>20757152</v>
      </c>
      <c r="I20" s="38">
        <v>16699</v>
      </c>
      <c r="J20" s="38">
        <v>2011666</v>
      </c>
      <c r="K20" s="38">
        <v>1935</v>
      </c>
      <c r="L20" s="38">
        <v>128458</v>
      </c>
      <c r="M20" s="37">
        <f t="shared" si="1"/>
        <v>243616</v>
      </c>
      <c r="N20" s="37">
        <f t="shared" si="1"/>
        <v>22897276</v>
      </c>
      <c r="O20" s="44">
        <v>51645</v>
      </c>
      <c r="P20" s="44">
        <v>3019788</v>
      </c>
      <c r="Q20" s="44">
        <v>35889</v>
      </c>
      <c r="R20" s="44">
        <v>1837029</v>
      </c>
      <c r="S20" s="44">
        <v>4860</v>
      </c>
      <c r="T20" s="44">
        <v>519448</v>
      </c>
      <c r="U20" s="38">
        <v>18950</v>
      </c>
      <c r="V20" s="38">
        <v>723883</v>
      </c>
      <c r="W20" s="38">
        <v>3049</v>
      </c>
      <c r="X20" s="38">
        <v>169623</v>
      </c>
      <c r="Y20" s="37">
        <f t="shared" si="2"/>
        <v>114393</v>
      </c>
      <c r="Z20" s="37">
        <f t="shared" si="3"/>
        <v>6269771</v>
      </c>
      <c r="AA20" s="37">
        <v>0</v>
      </c>
      <c r="AB20" s="37">
        <v>0</v>
      </c>
      <c r="AC20" s="37">
        <v>2794</v>
      </c>
      <c r="AD20" s="37">
        <v>719711</v>
      </c>
      <c r="AE20" s="37">
        <v>5063</v>
      </c>
      <c r="AF20" s="37">
        <v>2477623</v>
      </c>
      <c r="AG20" s="37">
        <v>835</v>
      </c>
      <c r="AH20" s="37">
        <v>147277</v>
      </c>
      <c r="AI20" s="37">
        <v>1075</v>
      </c>
      <c r="AJ20" s="37">
        <v>49174</v>
      </c>
      <c r="AK20" s="37">
        <v>17874</v>
      </c>
      <c r="AL20" s="37">
        <v>1754025</v>
      </c>
      <c r="AM20" s="37">
        <f t="shared" si="4"/>
        <v>385650</v>
      </c>
      <c r="AN20" s="37">
        <f t="shared" si="5"/>
        <v>34314857</v>
      </c>
      <c r="AO20" s="37">
        <v>32016</v>
      </c>
      <c r="AP20" s="37">
        <v>4034733</v>
      </c>
      <c r="AQ20" s="37">
        <v>3331</v>
      </c>
      <c r="AR20" s="37">
        <v>334740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f t="shared" si="6"/>
        <v>0</v>
      </c>
      <c r="AZ20" s="37">
        <f t="shared" si="7"/>
        <v>0</v>
      </c>
      <c r="BA20" s="38">
        <v>7560</v>
      </c>
      <c r="BB20" s="38">
        <v>741200</v>
      </c>
      <c r="BC20" s="38">
        <v>10571</v>
      </c>
      <c r="BD20" s="38">
        <v>2718830</v>
      </c>
      <c r="BE20" s="38">
        <v>0</v>
      </c>
      <c r="BF20" s="38">
        <v>0</v>
      </c>
      <c r="BG20" s="38">
        <v>15004</v>
      </c>
      <c r="BH20" s="38">
        <v>13582280</v>
      </c>
      <c r="BI20" s="37">
        <f t="shared" si="8"/>
        <v>36466</v>
      </c>
      <c r="BJ20" s="37">
        <f t="shared" si="8"/>
        <v>17377050</v>
      </c>
      <c r="BK20" s="37">
        <f t="shared" si="9"/>
        <v>422116</v>
      </c>
      <c r="BL20" s="37">
        <f t="shared" si="9"/>
        <v>51691907</v>
      </c>
    </row>
    <row r="21" spans="1:64" ht="22.5" customHeight="1" x14ac:dyDescent="0.4">
      <c r="A21" s="32">
        <v>15</v>
      </c>
      <c r="B21" s="33" t="s">
        <v>129</v>
      </c>
      <c r="C21" s="38">
        <v>338907</v>
      </c>
      <c r="D21" s="38">
        <v>19395770</v>
      </c>
      <c r="E21" s="38">
        <v>174261</v>
      </c>
      <c r="F21" s="38">
        <v>25162080</v>
      </c>
      <c r="G21" s="38">
        <f t="shared" si="0"/>
        <v>513168</v>
      </c>
      <c r="H21" s="38">
        <f t="shared" si="0"/>
        <v>44557850</v>
      </c>
      <c r="I21" s="38">
        <v>52573</v>
      </c>
      <c r="J21" s="38">
        <v>4193680</v>
      </c>
      <c r="K21" s="38">
        <v>48462</v>
      </c>
      <c r="L21" s="38">
        <v>3669270</v>
      </c>
      <c r="M21" s="37">
        <f t="shared" si="1"/>
        <v>614203</v>
      </c>
      <c r="N21" s="37">
        <f t="shared" si="1"/>
        <v>52420800</v>
      </c>
      <c r="O21" s="44">
        <v>63830</v>
      </c>
      <c r="P21" s="44">
        <v>9111147</v>
      </c>
      <c r="Q21" s="44">
        <v>41291</v>
      </c>
      <c r="R21" s="44">
        <v>4210084</v>
      </c>
      <c r="S21" s="44">
        <v>0</v>
      </c>
      <c r="T21" s="44">
        <v>0</v>
      </c>
      <c r="U21" s="38">
        <v>0</v>
      </c>
      <c r="V21" s="38">
        <v>0</v>
      </c>
      <c r="W21" s="38">
        <v>0</v>
      </c>
      <c r="X21" s="38">
        <v>0</v>
      </c>
      <c r="Y21" s="37">
        <f t="shared" si="2"/>
        <v>105121</v>
      </c>
      <c r="Z21" s="37">
        <f t="shared" si="3"/>
        <v>13321231</v>
      </c>
      <c r="AA21" s="37">
        <v>28</v>
      </c>
      <c r="AB21" s="37">
        <v>16000</v>
      </c>
      <c r="AC21" s="37">
        <v>4739</v>
      </c>
      <c r="AD21" s="37">
        <v>1682540</v>
      </c>
      <c r="AE21" s="37">
        <v>21386</v>
      </c>
      <c r="AF21" s="37">
        <v>15834184</v>
      </c>
      <c r="AG21" s="37">
        <v>569</v>
      </c>
      <c r="AH21" s="37">
        <v>501212</v>
      </c>
      <c r="AI21" s="37">
        <v>397</v>
      </c>
      <c r="AJ21" s="37">
        <v>334438</v>
      </c>
      <c r="AK21" s="37">
        <v>10537</v>
      </c>
      <c r="AL21" s="37">
        <v>2164326</v>
      </c>
      <c r="AM21" s="37">
        <f t="shared" si="4"/>
        <v>756980</v>
      </c>
      <c r="AN21" s="37">
        <f t="shared" si="5"/>
        <v>86274731</v>
      </c>
      <c r="AO21" s="37">
        <v>90839</v>
      </c>
      <c r="AP21" s="37">
        <v>9403335</v>
      </c>
      <c r="AQ21" s="37">
        <v>2513</v>
      </c>
      <c r="AR21" s="37">
        <v>657594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f t="shared" si="6"/>
        <v>0</v>
      </c>
      <c r="AZ21" s="37">
        <f t="shared" si="7"/>
        <v>0</v>
      </c>
      <c r="BA21" s="38">
        <v>1119</v>
      </c>
      <c r="BB21" s="38">
        <v>292164</v>
      </c>
      <c r="BC21" s="38">
        <v>5821</v>
      </c>
      <c r="BD21" s="38">
        <v>1242122</v>
      </c>
      <c r="BE21" s="38">
        <v>13452</v>
      </c>
      <c r="BF21" s="38">
        <v>2922640</v>
      </c>
      <c r="BG21" s="38">
        <v>17623</v>
      </c>
      <c r="BH21" s="38">
        <v>2228080</v>
      </c>
      <c r="BI21" s="37">
        <f t="shared" si="8"/>
        <v>40528</v>
      </c>
      <c r="BJ21" s="37">
        <f t="shared" si="8"/>
        <v>7342600</v>
      </c>
      <c r="BK21" s="37">
        <f t="shared" si="9"/>
        <v>797508</v>
      </c>
      <c r="BL21" s="37">
        <f t="shared" si="9"/>
        <v>93617331</v>
      </c>
    </row>
    <row r="22" spans="1:64" ht="22.5" customHeight="1" x14ac:dyDescent="0.4">
      <c r="A22" s="32">
        <v>16</v>
      </c>
      <c r="B22" s="33" t="s">
        <v>130</v>
      </c>
      <c r="C22" s="38">
        <v>180467</v>
      </c>
      <c r="D22" s="38">
        <v>13216446</v>
      </c>
      <c r="E22" s="38">
        <v>2327</v>
      </c>
      <c r="F22" s="38">
        <v>1498452</v>
      </c>
      <c r="G22" s="38">
        <f t="shared" si="0"/>
        <v>182794</v>
      </c>
      <c r="H22" s="38">
        <f t="shared" si="0"/>
        <v>14714898</v>
      </c>
      <c r="I22" s="38">
        <v>266</v>
      </c>
      <c r="J22" s="38">
        <v>41063</v>
      </c>
      <c r="K22" s="38">
        <v>28709</v>
      </c>
      <c r="L22" s="38">
        <v>2456293</v>
      </c>
      <c r="M22" s="37">
        <f t="shared" si="1"/>
        <v>211769</v>
      </c>
      <c r="N22" s="37">
        <f t="shared" si="1"/>
        <v>17212254</v>
      </c>
      <c r="O22" s="44">
        <v>6484</v>
      </c>
      <c r="P22" s="44">
        <v>2000250</v>
      </c>
      <c r="Q22" s="44">
        <v>5185</v>
      </c>
      <c r="R22" s="44">
        <v>1600198</v>
      </c>
      <c r="S22" s="44">
        <v>9080</v>
      </c>
      <c r="T22" s="44">
        <v>2793789</v>
      </c>
      <c r="U22" s="38">
        <v>1297</v>
      </c>
      <c r="V22" s="38">
        <v>399115</v>
      </c>
      <c r="W22" s="38">
        <v>3889</v>
      </c>
      <c r="X22" s="38">
        <v>1197438</v>
      </c>
      <c r="Y22" s="37">
        <f t="shared" si="2"/>
        <v>25935</v>
      </c>
      <c r="Z22" s="37">
        <f t="shared" si="3"/>
        <v>7990790</v>
      </c>
      <c r="AA22" s="37">
        <v>284</v>
      </c>
      <c r="AB22" s="37">
        <v>94936</v>
      </c>
      <c r="AC22" s="37">
        <v>1339</v>
      </c>
      <c r="AD22" s="37">
        <v>569631</v>
      </c>
      <c r="AE22" s="37">
        <v>4875</v>
      </c>
      <c r="AF22" s="37">
        <v>1424077</v>
      </c>
      <c r="AG22" s="37">
        <v>976</v>
      </c>
      <c r="AH22" s="37">
        <v>379756</v>
      </c>
      <c r="AI22" s="37">
        <v>703</v>
      </c>
      <c r="AJ22" s="37">
        <v>237345</v>
      </c>
      <c r="AK22" s="37">
        <v>5904</v>
      </c>
      <c r="AL22" s="37">
        <v>2041172</v>
      </c>
      <c r="AM22" s="37">
        <f t="shared" si="4"/>
        <v>251785</v>
      </c>
      <c r="AN22" s="37">
        <f t="shared" si="5"/>
        <v>29949961</v>
      </c>
      <c r="AO22" s="37">
        <v>148302</v>
      </c>
      <c r="AP22" s="37">
        <v>12566837</v>
      </c>
      <c r="AQ22" s="37">
        <v>1858</v>
      </c>
      <c r="AR22" s="37">
        <v>289346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f t="shared" si="6"/>
        <v>0</v>
      </c>
      <c r="AZ22" s="37">
        <f t="shared" si="7"/>
        <v>0</v>
      </c>
      <c r="BA22" s="38">
        <v>979</v>
      </c>
      <c r="BB22" s="38">
        <v>144671</v>
      </c>
      <c r="BC22" s="38">
        <v>1079</v>
      </c>
      <c r="BD22" s="38">
        <v>144671</v>
      </c>
      <c r="BE22" s="38">
        <v>13115</v>
      </c>
      <c r="BF22" s="38">
        <v>1938609</v>
      </c>
      <c r="BG22" s="38">
        <v>2543</v>
      </c>
      <c r="BH22" s="38">
        <v>376147</v>
      </c>
      <c r="BI22" s="37">
        <f t="shared" si="8"/>
        <v>19574</v>
      </c>
      <c r="BJ22" s="37">
        <f t="shared" si="8"/>
        <v>2893444</v>
      </c>
      <c r="BK22" s="37">
        <f t="shared" si="9"/>
        <v>271359</v>
      </c>
      <c r="BL22" s="37">
        <f t="shared" si="9"/>
        <v>32843405</v>
      </c>
    </row>
    <row r="23" spans="1:64" ht="22.5" customHeight="1" x14ac:dyDescent="0.4">
      <c r="A23" s="32">
        <v>17</v>
      </c>
      <c r="B23" s="33" t="s">
        <v>103</v>
      </c>
      <c r="C23" s="38">
        <v>461862</v>
      </c>
      <c r="D23" s="38">
        <v>38014997</v>
      </c>
      <c r="E23" s="38">
        <v>9255</v>
      </c>
      <c r="F23" s="38">
        <v>2356594</v>
      </c>
      <c r="G23" s="38">
        <f t="shared" si="0"/>
        <v>471117</v>
      </c>
      <c r="H23" s="38">
        <f t="shared" si="0"/>
        <v>40371591</v>
      </c>
      <c r="I23" s="38">
        <v>10211</v>
      </c>
      <c r="J23" s="38">
        <v>3588313</v>
      </c>
      <c r="K23" s="38">
        <v>37068</v>
      </c>
      <c r="L23" s="38">
        <v>4070927</v>
      </c>
      <c r="M23" s="37">
        <f t="shared" si="1"/>
        <v>518396</v>
      </c>
      <c r="N23" s="37">
        <f t="shared" si="1"/>
        <v>48030831</v>
      </c>
      <c r="O23" s="44">
        <v>14033</v>
      </c>
      <c r="P23" s="44">
        <v>2941166</v>
      </c>
      <c r="Q23" s="44">
        <v>14032</v>
      </c>
      <c r="R23" s="44">
        <v>2941166</v>
      </c>
      <c r="S23" s="44">
        <v>14033</v>
      </c>
      <c r="T23" s="44">
        <v>2941166</v>
      </c>
      <c r="U23" s="38">
        <v>14035</v>
      </c>
      <c r="V23" s="38">
        <v>2941170</v>
      </c>
      <c r="W23" s="38">
        <v>14072</v>
      </c>
      <c r="X23" s="38">
        <v>2912557</v>
      </c>
      <c r="Y23" s="37">
        <f t="shared" si="2"/>
        <v>70205</v>
      </c>
      <c r="Z23" s="37">
        <f t="shared" si="3"/>
        <v>14677225</v>
      </c>
      <c r="AA23" s="37">
        <v>0</v>
      </c>
      <c r="AB23" s="37">
        <v>0</v>
      </c>
      <c r="AC23" s="37">
        <v>10289</v>
      </c>
      <c r="AD23" s="37">
        <v>3696102</v>
      </c>
      <c r="AE23" s="37">
        <v>11690</v>
      </c>
      <c r="AF23" s="37">
        <v>4180261</v>
      </c>
      <c r="AG23" s="37">
        <v>0</v>
      </c>
      <c r="AH23" s="37">
        <v>0</v>
      </c>
      <c r="AI23" s="37">
        <v>9557</v>
      </c>
      <c r="AJ23" s="37">
        <v>1477779</v>
      </c>
      <c r="AK23" s="37">
        <v>0</v>
      </c>
      <c r="AL23" s="37">
        <v>0</v>
      </c>
      <c r="AM23" s="37">
        <f t="shared" si="4"/>
        <v>620137</v>
      </c>
      <c r="AN23" s="37">
        <f t="shared" si="5"/>
        <v>72062198</v>
      </c>
      <c r="AO23" s="37">
        <v>8480</v>
      </c>
      <c r="AP23" s="37">
        <v>2903807</v>
      </c>
      <c r="AQ23" s="37">
        <v>8029</v>
      </c>
      <c r="AR23" s="37">
        <v>2900752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0</v>
      </c>
      <c r="AY23" s="37">
        <f t="shared" si="6"/>
        <v>0</v>
      </c>
      <c r="AZ23" s="37">
        <f t="shared" si="7"/>
        <v>0</v>
      </c>
      <c r="BA23" s="38">
        <v>7869</v>
      </c>
      <c r="BB23" s="38">
        <v>2898005</v>
      </c>
      <c r="BC23" s="38">
        <v>8015</v>
      </c>
      <c r="BD23" s="38">
        <v>2897943</v>
      </c>
      <c r="BE23" s="38">
        <v>8026</v>
      </c>
      <c r="BF23" s="38">
        <v>2902800</v>
      </c>
      <c r="BG23" s="38">
        <v>8332</v>
      </c>
      <c r="BH23" s="38">
        <v>2901419</v>
      </c>
      <c r="BI23" s="37">
        <f t="shared" si="8"/>
        <v>40271</v>
      </c>
      <c r="BJ23" s="37">
        <f t="shared" si="8"/>
        <v>14500919</v>
      </c>
      <c r="BK23" s="37">
        <f t="shared" si="9"/>
        <v>660408</v>
      </c>
      <c r="BL23" s="37">
        <f t="shared" si="9"/>
        <v>86563117</v>
      </c>
    </row>
    <row r="24" spans="1:64" ht="22.5" customHeight="1" x14ac:dyDescent="0.4">
      <c r="A24" s="32">
        <v>18</v>
      </c>
      <c r="B24" s="33" t="s">
        <v>104</v>
      </c>
      <c r="C24" s="38">
        <v>116678</v>
      </c>
      <c r="D24" s="38">
        <v>18853000</v>
      </c>
      <c r="E24" s="38">
        <v>55405</v>
      </c>
      <c r="F24" s="38">
        <v>6614000</v>
      </c>
      <c r="G24" s="38">
        <f t="shared" si="0"/>
        <v>172083</v>
      </c>
      <c r="H24" s="38">
        <f t="shared" si="0"/>
        <v>25467000</v>
      </c>
      <c r="I24" s="38">
        <v>105</v>
      </c>
      <c r="J24" s="38">
        <v>125000</v>
      </c>
      <c r="K24" s="38">
        <v>55</v>
      </c>
      <c r="L24" s="38">
        <v>58000</v>
      </c>
      <c r="M24" s="37">
        <f t="shared" si="1"/>
        <v>172243</v>
      </c>
      <c r="N24" s="37">
        <f t="shared" si="1"/>
        <v>25650000</v>
      </c>
      <c r="O24" s="44">
        <v>7483</v>
      </c>
      <c r="P24" s="44">
        <v>1349000</v>
      </c>
      <c r="Q24" s="44">
        <v>4068</v>
      </c>
      <c r="R24" s="44">
        <v>505000</v>
      </c>
      <c r="S24" s="44">
        <v>0</v>
      </c>
      <c r="T24" s="44">
        <v>0</v>
      </c>
      <c r="U24" s="38">
        <v>255</v>
      </c>
      <c r="V24" s="38">
        <v>33000</v>
      </c>
      <c r="W24" s="38">
        <v>24197</v>
      </c>
      <c r="X24" s="38">
        <v>6203000</v>
      </c>
      <c r="Y24" s="37">
        <f t="shared" si="2"/>
        <v>36003</v>
      </c>
      <c r="Z24" s="37">
        <f t="shared" si="3"/>
        <v>8090000</v>
      </c>
      <c r="AA24" s="37">
        <v>0</v>
      </c>
      <c r="AB24" s="37">
        <v>0</v>
      </c>
      <c r="AC24" s="37">
        <v>3489</v>
      </c>
      <c r="AD24" s="37">
        <v>503600</v>
      </c>
      <c r="AE24" s="37">
        <v>6103</v>
      </c>
      <c r="AF24" s="37">
        <v>1412900</v>
      </c>
      <c r="AG24" s="37">
        <v>27</v>
      </c>
      <c r="AH24" s="37">
        <v>49000</v>
      </c>
      <c r="AI24" s="37">
        <v>780</v>
      </c>
      <c r="AJ24" s="37">
        <v>19000</v>
      </c>
      <c r="AK24" s="37">
        <v>7909</v>
      </c>
      <c r="AL24" s="37">
        <v>775500</v>
      </c>
      <c r="AM24" s="37">
        <f t="shared" si="4"/>
        <v>226554</v>
      </c>
      <c r="AN24" s="37">
        <f t="shared" si="5"/>
        <v>36500000</v>
      </c>
      <c r="AO24" s="37">
        <v>11430</v>
      </c>
      <c r="AP24" s="37">
        <v>5000000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f t="shared" si="6"/>
        <v>0</v>
      </c>
      <c r="AZ24" s="37">
        <f t="shared" si="7"/>
        <v>0</v>
      </c>
      <c r="BA24" s="38">
        <v>0</v>
      </c>
      <c r="BB24" s="38">
        <v>0</v>
      </c>
      <c r="BC24" s="38">
        <v>5912</v>
      </c>
      <c r="BD24" s="38">
        <v>1988800</v>
      </c>
      <c r="BE24" s="38">
        <v>5532</v>
      </c>
      <c r="BF24" s="38">
        <v>590800</v>
      </c>
      <c r="BG24" s="38">
        <v>31057</v>
      </c>
      <c r="BH24" s="38">
        <v>3670400</v>
      </c>
      <c r="BI24" s="37">
        <f t="shared" si="8"/>
        <v>42501</v>
      </c>
      <c r="BJ24" s="37">
        <f t="shared" si="8"/>
        <v>6250000</v>
      </c>
      <c r="BK24" s="37">
        <f t="shared" si="9"/>
        <v>269055</v>
      </c>
      <c r="BL24" s="37">
        <f t="shared" si="9"/>
        <v>42750000</v>
      </c>
    </row>
    <row r="25" spans="1:64" ht="22.5" customHeight="1" x14ac:dyDescent="0.4">
      <c r="A25" s="32">
        <v>19</v>
      </c>
      <c r="B25" s="33" t="s">
        <v>131</v>
      </c>
      <c r="C25" s="38">
        <v>58170</v>
      </c>
      <c r="D25" s="38">
        <v>10960000</v>
      </c>
      <c r="E25" s="38">
        <v>33006</v>
      </c>
      <c r="F25" s="38">
        <v>4930000</v>
      </c>
      <c r="G25" s="38">
        <f t="shared" si="0"/>
        <v>91176</v>
      </c>
      <c r="H25" s="38">
        <f t="shared" si="0"/>
        <v>15890000</v>
      </c>
      <c r="I25" s="38">
        <v>7</v>
      </c>
      <c r="J25" s="38">
        <v>60000</v>
      </c>
      <c r="K25" s="38">
        <v>0</v>
      </c>
      <c r="L25" s="38">
        <v>0</v>
      </c>
      <c r="M25" s="37">
        <f t="shared" si="1"/>
        <v>91183</v>
      </c>
      <c r="N25" s="37">
        <f t="shared" si="1"/>
        <v>15950000</v>
      </c>
      <c r="O25" s="44">
        <v>4353</v>
      </c>
      <c r="P25" s="44">
        <v>4833000</v>
      </c>
      <c r="Q25" s="44">
        <v>0</v>
      </c>
      <c r="R25" s="44">
        <v>0</v>
      </c>
      <c r="S25" s="44">
        <v>0</v>
      </c>
      <c r="T25" s="44">
        <v>0</v>
      </c>
      <c r="U25" s="38">
        <v>0</v>
      </c>
      <c r="V25" s="38">
        <v>0</v>
      </c>
      <c r="W25" s="38">
        <v>1780</v>
      </c>
      <c r="X25" s="38">
        <v>1716640</v>
      </c>
      <c r="Y25" s="37">
        <f t="shared" si="2"/>
        <v>6133</v>
      </c>
      <c r="Z25" s="37">
        <f t="shared" si="3"/>
        <v>6549640</v>
      </c>
      <c r="AA25" s="37">
        <v>0</v>
      </c>
      <c r="AB25" s="37">
        <v>0</v>
      </c>
      <c r="AC25" s="37">
        <v>250</v>
      </c>
      <c r="AD25" s="37">
        <v>200000</v>
      </c>
      <c r="AE25" s="37">
        <v>792</v>
      </c>
      <c r="AF25" s="37">
        <v>1600000</v>
      </c>
      <c r="AG25" s="37">
        <v>0</v>
      </c>
      <c r="AH25" s="37">
        <v>0</v>
      </c>
      <c r="AI25" s="37">
        <v>0</v>
      </c>
      <c r="AJ25" s="37">
        <v>0</v>
      </c>
      <c r="AK25" s="37">
        <v>9000</v>
      </c>
      <c r="AL25" s="37">
        <v>1600000</v>
      </c>
      <c r="AM25" s="37">
        <f t="shared" si="4"/>
        <v>107358</v>
      </c>
      <c r="AN25" s="37">
        <f t="shared" si="5"/>
        <v>25899640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f t="shared" si="6"/>
        <v>0</v>
      </c>
      <c r="AZ25" s="37">
        <f t="shared" si="7"/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5000</v>
      </c>
      <c r="BH25" s="38">
        <v>1250000</v>
      </c>
      <c r="BI25" s="37">
        <f t="shared" si="8"/>
        <v>5000</v>
      </c>
      <c r="BJ25" s="37">
        <f t="shared" si="8"/>
        <v>1250000</v>
      </c>
      <c r="BK25" s="37">
        <f t="shared" si="9"/>
        <v>112358</v>
      </c>
      <c r="BL25" s="37">
        <f t="shared" si="9"/>
        <v>27149640</v>
      </c>
    </row>
    <row r="26" spans="1:64" ht="22.5" customHeight="1" x14ac:dyDescent="0.4">
      <c r="A26" s="32">
        <v>20</v>
      </c>
      <c r="B26" s="33" t="s">
        <v>132</v>
      </c>
      <c r="C26" s="38">
        <v>148565</v>
      </c>
      <c r="D26" s="38">
        <v>12069300</v>
      </c>
      <c r="E26" s="38">
        <v>26772</v>
      </c>
      <c r="F26" s="38">
        <v>6584500</v>
      </c>
      <c r="G26" s="38">
        <f t="shared" si="0"/>
        <v>175337</v>
      </c>
      <c r="H26" s="38">
        <f t="shared" si="0"/>
        <v>18653800</v>
      </c>
      <c r="I26" s="38">
        <v>0</v>
      </c>
      <c r="J26" s="38">
        <v>0</v>
      </c>
      <c r="K26" s="38">
        <v>0</v>
      </c>
      <c r="L26" s="38">
        <v>0</v>
      </c>
      <c r="M26" s="37">
        <f t="shared" si="1"/>
        <v>175337</v>
      </c>
      <c r="N26" s="37">
        <f t="shared" si="1"/>
        <v>18653800</v>
      </c>
      <c r="O26" s="44">
        <v>9785</v>
      </c>
      <c r="P26" s="44">
        <v>6042865.4400000004</v>
      </c>
      <c r="Q26" s="44">
        <v>6398</v>
      </c>
      <c r="R26" s="44">
        <v>2832224.56</v>
      </c>
      <c r="S26" s="44">
        <v>80</v>
      </c>
      <c r="T26" s="44">
        <v>137400</v>
      </c>
      <c r="U26" s="38">
        <v>0</v>
      </c>
      <c r="V26" s="38">
        <v>0</v>
      </c>
      <c r="W26" s="38">
        <v>0</v>
      </c>
      <c r="X26" s="38">
        <v>0</v>
      </c>
      <c r="Y26" s="37">
        <f t="shared" si="2"/>
        <v>16263</v>
      </c>
      <c r="Z26" s="37">
        <f t="shared" si="3"/>
        <v>9012490</v>
      </c>
      <c r="AA26" s="37">
        <v>0</v>
      </c>
      <c r="AB26" s="37">
        <v>0</v>
      </c>
      <c r="AC26" s="37">
        <v>1588</v>
      </c>
      <c r="AD26" s="37">
        <v>589600</v>
      </c>
      <c r="AE26" s="37">
        <v>2633</v>
      </c>
      <c r="AF26" s="37">
        <v>1773000</v>
      </c>
      <c r="AG26" s="37">
        <v>2967</v>
      </c>
      <c r="AH26" s="37">
        <v>817500</v>
      </c>
      <c r="AI26" s="37">
        <v>2566</v>
      </c>
      <c r="AJ26" s="37">
        <v>696100</v>
      </c>
      <c r="AK26" s="37">
        <v>22482</v>
      </c>
      <c r="AL26" s="37">
        <v>3135500</v>
      </c>
      <c r="AM26" s="37">
        <f t="shared" si="4"/>
        <v>223836</v>
      </c>
      <c r="AN26" s="37">
        <f t="shared" si="5"/>
        <v>34677990</v>
      </c>
      <c r="AO26" s="37">
        <v>49733</v>
      </c>
      <c r="AP26" s="37">
        <v>6025200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f t="shared" si="6"/>
        <v>0</v>
      </c>
      <c r="AZ26" s="37">
        <f t="shared" si="7"/>
        <v>0</v>
      </c>
      <c r="BA26" s="38">
        <v>0</v>
      </c>
      <c r="BB26" s="38">
        <v>0</v>
      </c>
      <c r="BC26" s="38">
        <v>465</v>
      </c>
      <c r="BD26" s="38">
        <v>888000</v>
      </c>
      <c r="BE26" s="38">
        <v>0</v>
      </c>
      <c r="BF26" s="38">
        <v>0</v>
      </c>
      <c r="BG26" s="38">
        <v>23471</v>
      </c>
      <c r="BH26" s="38">
        <v>2750500</v>
      </c>
      <c r="BI26" s="37">
        <f t="shared" si="8"/>
        <v>23936</v>
      </c>
      <c r="BJ26" s="37">
        <f t="shared" si="8"/>
        <v>3638500</v>
      </c>
      <c r="BK26" s="37">
        <f t="shared" si="9"/>
        <v>247772</v>
      </c>
      <c r="BL26" s="37">
        <f t="shared" si="9"/>
        <v>38316490</v>
      </c>
    </row>
    <row r="27" spans="1:64" ht="22.5" customHeight="1" x14ac:dyDescent="0.4">
      <c r="A27" s="32">
        <v>21</v>
      </c>
      <c r="B27" s="33" t="s">
        <v>133</v>
      </c>
      <c r="C27" s="38">
        <v>264150</v>
      </c>
      <c r="D27" s="38">
        <v>24970500</v>
      </c>
      <c r="E27" s="38">
        <v>77531</v>
      </c>
      <c r="F27" s="38">
        <v>8257600</v>
      </c>
      <c r="G27" s="38">
        <f t="shared" si="0"/>
        <v>341681</v>
      </c>
      <c r="H27" s="38">
        <f t="shared" si="0"/>
        <v>33228100</v>
      </c>
      <c r="I27" s="38">
        <v>0</v>
      </c>
      <c r="J27" s="38">
        <v>0</v>
      </c>
      <c r="K27" s="38">
        <v>0</v>
      </c>
      <c r="L27" s="38">
        <v>0</v>
      </c>
      <c r="M27" s="37">
        <f t="shared" si="1"/>
        <v>341681</v>
      </c>
      <c r="N27" s="37">
        <f t="shared" si="1"/>
        <v>33228100</v>
      </c>
      <c r="O27" s="44">
        <v>0</v>
      </c>
      <c r="P27" s="44">
        <v>0</v>
      </c>
      <c r="Q27" s="44">
        <v>19847</v>
      </c>
      <c r="R27" s="44">
        <v>7779394</v>
      </c>
      <c r="S27" s="44">
        <v>0</v>
      </c>
      <c r="T27" s="44">
        <v>0</v>
      </c>
      <c r="U27" s="38">
        <v>0</v>
      </c>
      <c r="V27" s="38">
        <v>0</v>
      </c>
      <c r="W27" s="38">
        <v>0</v>
      </c>
      <c r="X27" s="38">
        <v>0</v>
      </c>
      <c r="Y27" s="37">
        <f t="shared" si="2"/>
        <v>19847</v>
      </c>
      <c r="Z27" s="37">
        <f t="shared" si="3"/>
        <v>7779394</v>
      </c>
      <c r="AA27" s="37">
        <v>0</v>
      </c>
      <c r="AB27" s="37">
        <v>0</v>
      </c>
      <c r="AC27" s="37">
        <v>3775</v>
      </c>
      <c r="AD27" s="37">
        <v>770600</v>
      </c>
      <c r="AE27" s="37">
        <v>5698</v>
      </c>
      <c r="AF27" s="37">
        <v>2765000</v>
      </c>
      <c r="AG27" s="37">
        <v>63091</v>
      </c>
      <c r="AH27" s="37">
        <v>4702700</v>
      </c>
      <c r="AI27" s="37">
        <v>0</v>
      </c>
      <c r="AJ27" s="37">
        <v>0</v>
      </c>
      <c r="AK27" s="37">
        <v>6926</v>
      </c>
      <c r="AL27" s="37">
        <v>1152000</v>
      </c>
      <c r="AM27" s="37">
        <f t="shared" si="4"/>
        <v>441018</v>
      </c>
      <c r="AN27" s="37">
        <f t="shared" si="5"/>
        <v>50397794</v>
      </c>
      <c r="AO27" s="37">
        <v>45814</v>
      </c>
      <c r="AP27" s="37">
        <v>4740500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f t="shared" si="6"/>
        <v>0</v>
      </c>
      <c r="AZ27" s="37">
        <f t="shared" si="7"/>
        <v>0</v>
      </c>
      <c r="BA27" s="38">
        <v>0</v>
      </c>
      <c r="BB27" s="38">
        <v>0</v>
      </c>
      <c r="BC27" s="38">
        <v>2916</v>
      </c>
      <c r="BD27" s="38">
        <v>934400</v>
      </c>
      <c r="BE27" s="38">
        <v>13012</v>
      </c>
      <c r="BF27" s="38">
        <v>3515500</v>
      </c>
      <c r="BG27" s="38">
        <v>0</v>
      </c>
      <c r="BH27" s="38">
        <v>0</v>
      </c>
      <c r="BI27" s="37">
        <f t="shared" si="8"/>
        <v>15928</v>
      </c>
      <c r="BJ27" s="37">
        <f t="shared" si="8"/>
        <v>4449900</v>
      </c>
      <c r="BK27" s="37">
        <f t="shared" si="9"/>
        <v>456946</v>
      </c>
      <c r="BL27" s="37">
        <f t="shared" si="9"/>
        <v>54847694</v>
      </c>
    </row>
    <row r="28" spans="1:64" ht="22.5" customHeight="1" x14ac:dyDescent="0.4">
      <c r="A28" s="32">
        <v>22</v>
      </c>
      <c r="B28" s="33" t="s">
        <v>134</v>
      </c>
      <c r="C28" s="38">
        <v>46800</v>
      </c>
      <c r="D28" s="38">
        <v>17314000</v>
      </c>
      <c r="E28" s="38">
        <v>16543</v>
      </c>
      <c r="F28" s="38">
        <v>13231350</v>
      </c>
      <c r="G28" s="38">
        <f t="shared" si="0"/>
        <v>63343</v>
      </c>
      <c r="H28" s="38">
        <f t="shared" si="0"/>
        <v>30545350</v>
      </c>
      <c r="I28" s="38">
        <v>0</v>
      </c>
      <c r="J28" s="38">
        <v>0</v>
      </c>
      <c r="K28" s="38">
        <v>626</v>
      </c>
      <c r="L28" s="38">
        <v>934650</v>
      </c>
      <c r="M28" s="37">
        <f t="shared" si="1"/>
        <v>63969</v>
      </c>
      <c r="N28" s="37">
        <f t="shared" si="1"/>
        <v>31480000</v>
      </c>
      <c r="O28" s="44">
        <v>26812</v>
      </c>
      <c r="P28" s="44">
        <v>3217500</v>
      </c>
      <c r="Q28" s="44">
        <v>6435</v>
      </c>
      <c r="R28" s="44">
        <v>3217500</v>
      </c>
      <c r="S28" s="44">
        <v>2583</v>
      </c>
      <c r="T28" s="44">
        <v>2574000</v>
      </c>
      <c r="U28" s="38">
        <v>996</v>
      </c>
      <c r="V28" s="38">
        <v>643500</v>
      </c>
      <c r="W28" s="38">
        <v>7400</v>
      </c>
      <c r="X28" s="38">
        <v>28244827</v>
      </c>
      <c r="Y28" s="37">
        <f t="shared" si="2"/>
        <v>44226</v>
      </c>
      <c r="Z28" s="37">
        <f t="shared" si="3"/>
        <v>37897327</v>
      </c>
      <c r="AA28" s="37">
        <v>737</v>
      </c>
      <c r="AB28" s="37">
        <v>182000</v>
      </c>
      <c r="AC28" s="37">
        <v>3648</v>
      </c>
      <c r="AD28" s="37">
        <v>4378000</v>
      </c>
      <c r="AE28" s="37">
        <v>9523</v>
      </c>
      <c r="AF28" s="37">
        <v>28570000</v>
      </c>
      <c r="AG28" s="37">
        <v>2350</v>
      </c>
      <c r="AH28" s="37">
        <v>4700000</v>
      </c>
      <c r="AI28" s="37">
        <v>2317</v>
      </c>
      <c r="AJ28" s="37">
        <v>4635000</v>
      </c>
      <c r="AK28" s="37">
        <v>122945</v>
      </c>
      <c r="AL28" s="37">
        <v>37255000</v>
      </c>
      <c r="AM28" s="37">
        <f t="shared" si="4"/>
        <v>249715</v>
      </c>
      <c r="AN28" s="37">
        <f t="shared" si="5"/>
        <v>149097327</v>
      </c>
      <c r="AO28" s="37">
        <v>13960</v>
      </c>
      <c r="AP28" s="37">
        <v>2792000</v>
      </c>
      <c r="AQ28" s="37">
        <v>37846</v>
      </c>
      <c r="AR28" s="37">
        <v>10076500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f t="shared" si="6"/>
        <v>0</v>
      </c>
      <c r="AZ28" s="37">
        <f t="shared" si="7"/>
        <v>0</v>
      </c>
      <c r="BA28" s="38">
        <v>7677</v>
      </c>
      <c r="BB28" s="38">
        <v>2303200</v>
      </c>
      <c r="BC28" s="38">
        <v>5399</v>
      </c>
      <c r="BD28" s="38">
        <v>4318500</v>
      </c>
      <c r="BE28" s="38">
        <v>21592</v>
      </c>
      <c r="BF28" s="38">
        <v>4318500</v>
      </c>
      <c r="BG28" s="38">
        <v>30946</v>
      </c>
      <c r="BH28" s="38">
        <v>7773300</v>
      </c>
      <c r="BI28" s="37">
        <f t="shared" si="8"/>
        <v>103460</v>
      </c>
      <c r="BJ28" s="37">
        <f t="shared" si="8"/>
        <v>28790000</v>
      </c>
      <c r="BK28" s="37">
        <f t="shared" si="9"/>
        <v>353175</v>
      </c>
      <c r="BL28" s="37">
        <f t="shared" si="9"/>
        <v>177887327</v>
      </c>
    </row>
    <row r="29" spans="1:64" ht="22.5" customHeight="1" x14ac:dyDescent="0.4">
      <c r="A29" s="32">
        <v>23</v>
      </c>
      <c r="B29" s="33" t="s">
        <v>135</v>
      </c>
      <c r="C29" s="38">
        <v>243068</v>
      </c>
      <c r="D29" s="38">
        <v>27900000</v>
      </c>
      <c r="E29" s="38">
        <v>27777</v>
      </c>
      <c r="F29" s="38">
        <v>6731996</v>
      </c>
      <c r="G29" s="38">
        <f t="shared" si="0"/>
        <v>270845</v>
      </c>
      <c r="H29" s="38">
        <f t="shared" si="0"/>
        <v>34631996</v>
      </c>
      <c r="I29" s="38">
        <v>3222</v>
      </c>
      <c r="J29" s="38">
        <v>1700000</v>
      </c>
      <c r="K29" s="38">
        <v>2498</v>
      </c>
      <c r="L29" s="38">
        <v>168004</v>
      </c>
      <c r="M29" s="37">
        <f t="shared" si="1"/>
        <v>276565</v>
      </c>
      <c r="N29" s="37">
        <f t="shared" si="1"/>
        <v>36500000</v>
      </c>
      <c r="O29" s="44">
        <v>3986</v>
      </c>
      <c r="P29" s="44">
        <v>3030000</v>
      </c>
      <c r="Q29" s="44">
        <v>3475</v>
      </c>
      <c r="R29" s="44">
        <v>3030000</v>
      </c>
      <c r="S29" s="44">
        <v>2626</v>
      </c>
      <c r="T29" s="44">
        <v>2020000</v>
      </c>
      <c r="U29" s="38">
        <v>1412</v>
      </c>
      <c r="V29" s="38">
        <v>1010000</v>
      </c>
      <c r="W29" s="38">
        <v>1581</v>
      </c>
      <c r="X29" s="38">
        <v>2602846</v>
      </c>
      <c r="Y29" s="37">
        <f t="shared" si="2"/>
        <v>13080</v>
      </c>
      <c r="Z29" s="37">
        <f t="shared" si="3"/>
        <v>11692846</v>
      </c>
      <c r="AA29" s="37">
        <v>0</v>
      </c>
      <c r="AB29" s="37">
        <v>0</v>
      </c>
      <c r="AC29" s="37">
        <v>724</v>
      </c>
      <c r="AD29" s="37">
        <v>500000</v>
      </c>
      <c r="AE29" s="37">
        <v>1231</v>
      </c>
      <c r="AF29" s="37">
        <v>3700000</v>
      </c>
      <c r="AG29" s="37">
        <v>168</v>
      </c>
      <c r="AH29" s="37">
        <v>450000</v>
      </c>
      <c r="AI29" s="37">
        <v>657</v>
      </c>
      <c r="AJ29" s="37">
        <v>450000</v>
      </c>
      <c r="AK29" s="37">
        <v>1779</v>
      </c>
      <c r="AL29" s="37">
        <v>4300000</v>
      </c>
      <c r="AM29" s="37">
        <f t="shared" si="4"/>
        <v>294204</v>
      </c>
      <c r="AN29" s="37">
        <f t="shared" si="5"/>
        <v>57592846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f t="shared" si="6"/>
        <v>0</v>
      </c>
      <c r="AZ29" s="37">
        <f t="shared" si="7"/>
        <v>0</v>
      </c>
      <c r="BA29" s="38">
        <v>22</v>
      </c>
      <c r="BB29" s="38">
        <v>50000</v>
      </c>
      <c r="BC29" s="38">
        <v>167</v>
      </c>
      <c r="BD29" s="38">
        <v>200000.00003200001</v>
      </c>
      <c r="BE29" s="38">
        <v>590</v>
      </c>
      <c r="BF29" s="38">
        <v>300000</v>
      </c>
      <c r="BG29" s="38">
        <v>1587</v>
      </c>
      <c r="BH29" s="38">
        <v>1450000</v>
      </c>
      <c r="BI29" s="37">
        <f t="shared" si="8"/>
        <v>2366</v>
      </c>
      <c r="BJ29" s="37">
        <f t="shared" si="8"/>
        <v>2000000.000032</v>
      </c>
      <c r="BK29" s="37">
        <f t="shared" si="9"/>
        <v>296570</v>
      </c>
      <c r="BL29" s="37">
        <f t="shared" si="9"/>
        <v>59592846.000032</v>
      </c>
    </row>
    <row r="30" spans="1:64" ht="22.5" customHeight="1" x14ac:dyDescent="0.4">
      <c r="A30" s="32">
        <v>24</v>
      </c>
      <c r="B30" s="33" t="s">
        <v>110</v>
      </c>
      <c r="C30" s="38">
        <v>36070</v>
      </c>
      <c r="D30" s="38">
        <v>13704200</v>
      </c>
      <c r="E30" s="38">
        <v>9715</v>
      </c>
      <c r="F30" s="38">
        <v>5275400</v>
      </c>
      <c r="G30" s="38">
        <f t="shared" si="0"/>
        <v>45785</v>
      </c>
      <c r="H30" s="38">
        <f t="shared" si="0"/>
        <v>18979600</v>
      </c>
      <c r="I30" s="38">
        <v>460</v>
      </c>
      <c r="J30" s="38">
        <v>924250</v>
      </c>
      <c r="K30" s="38">
        <v>27605</v>
      </c>
      <c r="L30" s="38">
        <v>2700200</v>
      </c>
      <c r="M30" s="37">
        <f t="shared" si="1"/>
        <v>73850</v>
      </c>
      <c r="N30" s="37">
        <f t="shared" si="1"/>
        <v>22604050</v>
      </c>
      <c r="O30" s="44">
        <v>5200</v>
      </c>
      <c r="P30" s="44">
        <v>1882916</v>
      </c>
      <c r="Q30" s="44">
        <v>1520</v>
      </c>
      <c r="R30" s="44">
        <v>1385164</v>
      </c>
      <c r="S30" s="44">
        <v>192</v>
      </c>
      <c r="T30" s="44">
        <v>683900</v>
      </c>
      <c r="U30" s="38">
        <v>0</v>
      </c>
      <c r="V30" s="38">
        <v>0</v>
      </c>
      <c r="W30" s="38">
        <v>2925</v>
      </c>
      <c r="X30" s="38">
        <v>1689826</v>
      </c>
      <c r="Y30" s="37">
        <f t="shared" si="2"/>
        <v>9837</v>
      </c>
      <c r="Z30" s="37">
        <f t="shared" si="3"/>
        <v>5641806</v>
      </c>
      <c r="AA30" s="37">
        <v>0</v>
      </c>
      <c r="AB30" s="37">
        <v>0</v>
      </c>
      <c r="AC30" s="37">
        <v>2210</v>
      </c>
      <c r="AD30" s="37">
        <v>2115600</v>
      </c>
      <c r="AE30" s="37">
        <v>905</v>
      </c>
      <c r="AF30" s="37">
        <v>2489500</v>
      </c>
      <c r="AG30" s="37">
        <v>50</v>
      </c>
      <c r="AH30" s="37">
        <v>250000</v>
      </c>
      <c r="AI30" s="37">
        <v>50</v>
      </c>
      <c r="AJ30" s="37">
        <v>100000</v>
      </c>
      <c r="AK30" s="37">
        <v>3415</v>
      </c>
      <c r="AL30" s="37">
        <v>2515100</v>
      </c>
      <c r="AM30" s="37">
        <f t="shared" si="4"/>
        <v>90317</v>
      </c>
      <c r="AN30" s="37">
        <f t="shared" si="5"/>
        <v>35716056</v>
      </c>
      <c r="AO30" s="37">
        <v>6410</v>
      </c>
      <c r="AP30" s="37">
        <v>3354140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f t="shared" si="6"/>
        <v>0</v>
      </c>
      <c r="AZ30" s="37">
        <f t="shared" si="7"/>
        <v>0</v>
      </c>
      <c r="BA30" s="38">
        <v>256</v>
      </c>
      <c r="BB30" s="38">
        <v>515200</v>
      </c>
      <c r="BC30" s="38">
        <v>186</v>
      </c>
      <c r="BD30" s="38">
        <v>734200</v>
      </c>
      <c r="BE30" s="38">
        <v>300</v>
      </c>
      <c r="BF30" s="38">
        <v>30000</v>
      </c>
      <c r="BG30" s="38">
        <v>2695</v>
      </c>
      <c r="BH30" s="38">
        <v>414650</v>
      </c>
      <c r="BI30" s="37">
        <f t="shared" si="8"/>
        <v>3437</v>
      </c>
      <c r="BJ30" s="37">
        <f t="shared" si="8"/>
        <v>1694050</v>
      </c>
      <c r="BK30" s="37">
        <f t="shared" si="9"/>
        <v>93754</v>
      </c>
      <c r="BL30" s="37">
        <f t="shared" si="9"/>
        <v>37410106</v>
      </c>
    </row>
    <row r="31" spans="1:64" ht="22.5" customHeight="1" x14ac:dyDescent="0.4">
      <c r="A31" s="32">
        <v>25</v>
      </c>
      <c r="B31" s="33" t="s">
        <v>136</v>
      </c>
      <c r="C31" s="38">
        <v>246215</v>
      </c>
      <c r="D31" s="38">
        <v>23386590</v>
      </c>
      <c r="E31" s="38">
        <v>76083</v>
      </c>
      <c r="F31" s="38">
        <v>6074341</v>
      </c>
      <c r="G31" s="38">
        <f t="shared" si="0"/>
        <v>322298</v>
      </c>
      <c r="H31" s="38">
        <f t="shared" si="0"/>
        <v>29460931</v>
      </c>
      <c r="I31" s="38">
        <v>42471</v>
      </c>
      <c r="J31" s="38">
        <v>2191385</v>
      </c>
      <c r="K31" s="38">
        <v>28608</v>
      </c>
      <c r="L31" s="38">
        <v>3857758</v>
      </c>
      <c r="M31" s="37">
        <f t="shared" si="1"/>
        <v>393377</v>
      </c>
      <c r="N31" s="37">
        <f t="shared" si="1"/>
        <v>35510074</v>
      </c>
      <c r="O31" s="44">
        <v>19739</v>
      </c>
      <c r="P31" s="44">
        <v>9739319</v>
      </c>
      <c r="Q31" s="44">
        <v>4936</v>
      </c>
      <c r="R31" s="44">
        <v>2434112</v>
      </c>
      <c r="S31" s="44">
        <v>5603</v>
      </c>
      <c r="T31" s="44">
        <v>2777289</v>
      </c>
      <c r="U31" s="38">
        <v>1639</v>
      </c>
      <c r="V31" s="38">
        <v>811372</v>
      </c>
      <c r="W31" s="38">
        <v>1636</v>
      </c>
      <c r="X31" s="38">
        <v>486816</v>
      </c>
      <c r="Y31" s="37">
        <f t="shared" si="2"/>
        <v>33553</v>
      </c>
      <c r="Z31" s="37">
        <f t="shared" si="3"/>
        <v>16248908</v>
      </c>
      <c r="AA31" s="37">
        <v>0</v>
      </c>
      <c r="AB31" s="37">
        <v>0</v>
      </c>
      <c r="AC31" s="37">
        <v>9965</v>
      </c>
      <c r="AD31" s="37">
        <v>3114521</v>
      </c>
      <c r="AE31" s="37">
        <v>26234</v>
      </c>
      <c r="AF31" s="37">
        <v>18132311</v>
      </c>
      <c r="AG31" s="37">
        <v>2158</v>
      </c>
      <c r="AH31" s="37">
        <v>302321</v>
      </c>
      <c r="AI31" s="37">
        <v>3749</v>
      </c>
      <c r="AJ31" s="37">
        <v>428811</v>
      </c>
      <c r="AK31" s="37">
        <v>5895</v>
      </c>
      <c r="AL31" s="37">
        <v>1725786</v>
      </c>
      <c r="AM31" s="37">
        <f t="shared" si="4"/>
        <v>474931</v>
      </c>
      <c r="AN31" s="37">
        <f t="shared" si="5"/>
        <v>75462732</v>
      </c>
      <c r="AO31" s="37">
        <v>56105</v>
      </c>
      <c r="AP31" s="37">
        <v>7920121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f t="shared" si="6"/>
        <v>0</v>
      </c>
      <c r="AZ31" s="37">
        <f t="shared" si="7"/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41125</v>
      </c>
      <c r="BH31" s="38">
        <v>3146929</v>
      </c>
      <c r="BI31" s="37">
        <f t="shared" si="8"/>
        <v>41125</v>
      </c>
      <c r="BJ31" s="37">
        <f t="shared" si="8"/>
        <v>3146929</v>
      </c>
      <c r="BK31" s="37">
        <f t="shared" si="9"/>
        <v>516056</v>
      </c>
      <c r="BL31" s="37">
        <f t="shared" si="9"/>
        <v>78609661</v>
      </c>
    </row>
    <row r="32" spans="1:64" ht="22.5" customHeight="1" x14ac:dyDescent="0.4">
      <c r="A32" s="32">
        <v>26</v>
      </c>
      <c r="B32" s="33" t="s">
        <v>137</v>
      </c>
      <c r="C32" s="38">
        <v>193685</v>
      </c>
      <c r="D32" s="38">
        <v>34652751</v>
      </c>
      <c r="E32" s="38">
        <v>6723</v>
      </c>
      <c r="F32" s="38">
        <v>1883174</v>
      </c>
      <c r="G32" s="38">
        <f t="shared" si="0"/>
        <v>200408</v>
      </c>
      <c r="H32" s="38">
        <f t="shared" si="0"/>
        <v>36535925</v>
      </c>
      <c r="I32" s="38">
        <v>41974</v>
      </c>
      <c r="J32" s="38">
        <v>8404077</v>
      </c>
      <c r="K32" s="38">
        <v>14741</v>
      </c>
      <c r="L32" s="38">
        <v>3149999</v>
      </c>
      <c r="M32" s="37">
        <f t="shared" si="1"/>
        <v>257123</v>
      </c>
      <c r="N32" s="37">
        <f t="shared" si="1"/>
        <v>48090001</v>
      </c>
      <c r="O32" s="44">
        <v>2475</v>
      </c>
      <c r="P32" s="44">
        <v>840563</v>
      </c>
      <c r="Q32" s="44">
        <v>3319</v>
      </c>
      <c r="R32" s="44">
        <v>1705553</v>
      </c>
      <c r="S32" s="44">
        <v>6795</v>
      </c>
      <c r="T32" s="44">
        <v>4563013</v>
      </c>
      <c r="U32" s="38">
        <v>4281</v>
      </c>
      <c r="V32" s="38">
        <v>1900220</v>
      </c>
      <c r="W32" s="38">
        <v>255461</v>
      </c>
      <c r="X32" s="38">
        <v>6939484</v>
      </c>
      <c r="Y32" s="37">
        <f t="shared" si="2"/>
        <v>272331</v>
      </c>
      <c r="Z32" s="37">
        <f t="shared" si="3"/>
        <v>15948833</v>
      </c>
      <c r="AA32" s="37">
        <v>0</v>
      </c>
      <c r="AB32" s="37">
        <v>0</v>
      </c>
      <c r="AC32" s="37">
        <v>3173</v>
      </c>
      <c r="AD32" s="37">
        <v>1704684</v>
      </c>
      <c r="AE32" s="37">
        <v>5307</v>
      </c>
      <c r="AF32" s="37">
        <v>6611671</v>
      </c>
      <c r="AG32" s="37">
        <v>0</v>
      </c>
      <c r="AH32" s="37">
        <v>0</v>
      </c>
      <c r="AI32" s="37">
        <v>0</v>
      </c>
      <c r="AJ32" s="37">
        <v>0</v>
      </c>
      <c r="AK32" s="37">
        <v>133387</v>
      </c>
      <c r="AL32" s="37">
        <v>14923646</v>
      </c>
      <c r="AM32" s="37">
        <f t="shared" si="4"/>
        <v>671321</v>
      </c>
      <c r="AN32" s="37">
        <f t="shared" si="5"/>
        <v>87278835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0</v>
      </c>
      <c r="AV32" s="37">
        <v>0</v>
      </c>
      <c r="AW32" s="37">
        <v>0</v>
      </c>
      <c r="AX32" s="37">
        <v>0</v>
      </c>
      <c r="AY32" s="37">
        <f t="shared" si="6"/>
        <v>0</v>
      </c>
      <c r="AZ32" s="37">
        <f t="shared" si="7"/>
        <v>0</v>
      </c>
      <c r="BA32" s="38">
        <v>0</v>
      </c>
      <c r="BB32" s="38">
        <v>0</v>
      </c>
      <c r="BC32" s="38">
        <v>1238</v>
      </c>
      <c r="BD32" s="38">
        <v>1822586</v>
      </c>
      <c r="BE32" s="38">
        <v>1468</v>
      </c>
      <c r="BF32" s="38">
        <v>254769</v>
      </c>
      <c r="BG32" s="38">
        <v>107160</v>
      </c>
      <c r="BH32" s="38">
        <v>10423300</v>
      </c>
      <c r="BI32" s="37">
        <f t="shared" si="8"/>
        <v>109866</v>
      </c>
      <c r="BJ32" s="37">
        <f t="shared" si="8"/>
        <v>12500655</v>
      </c>
      <c r="BK32" s="37">
        <f t="shared" si="9"/>
        <v>781187</v>
      </c>
      <c r="BL32" s="37">
        <f t="shared" si="9"/>
        <v>99779490</v>
      </c>
    </row>
    <row r="33" spans="1:64" ht="22.5" customHeight="1" x14ac:dyDescent="0.4">
      <c r="A33" s="32">
        <v>27</v>
      </c>
      <c r="B33" s="33" t="s">
        <v>138</v>
      </c>
      <c r="C33" s="38">
        <v>138045</v>
      </c>
      <c r="D33" s="38">
        <v>9828242</v>
      </c>
      <c r="E33" s="38">
        <v>79736</v>
      </c>
      <c r="F33" s="38">
        <v>10048534</v>
      </c>
      <c r="G33" s="38">
        <f t="shared" si="0"/>
        <v>217781</v>
      </c>
      <c r="H33" s="38">
        <f t="shared" si="0"/>
        <v>19876776</v>
      </c>
      <c r="I33" s="38">
        <v>6484</v>
      </c>
      <c r="J33" s="38">
        <v>2807785</v>
      </c>
      <c r="K33" s="38">
        <v>57385</v>
      </c>
      <c r="L33" s="38">
        <v>22146550</v>
      </c>
      <c r="M33" s="37">
        <f t="shared" si="1"/>
        <v>281650</v>
      </c>
      <c r="N33" s="37">
        <f t="shared" si="1"/>
        <v>44831111</v>
      </c>
      <c r="O33" s="44">
        <v>23580</v>
      </c>
      <c r="P33" s="44">
        <v>21494154</v>
      </c>
      <c r="Q33" s="44">
        <v>1046</v>
      </c>
      <c r="R33" s="44">
        <v>1155477</v>
      </c>
      <c r="S33" s="44">
        <v>937</v>
      </c>
      <c r="T33" s="44">
        <v>3459980</v>
      </c>
      <c r="U33" s="38">
        <v>192</v>
      </c>
      <c r="V33" s="38">
        <v>36452</v>
      </c>
      <c r="W33" s="38">
        <v>161</v>
      </c>
      <c r="X33" s="38">
        <v>36255</v>
      </c>
      <c r="Y33" s="37">
        <f t="shared" si="2"/>
        <v>25916</v>
      </c>
      <c r="Z33" s="37">
        <f t="shared" si="3"/>
        <v>26182318</v>
      </c>
      <c r="AA33" s="37">
        <v>420</v>
      </c>
      <c r="AB33" s="37">
        <v>2347652</v>
      </c>
      <c r="AC33" s="37">
        <v>19644</v>
      </c>
      <c r="AD33" s="37">
        <v>1620015</v>
      </c>
      <c r="AE33" s="37">
        <v>12440</v>
      </c>
      <c r="AF33" s="37">
        <v>7440003</v>
      </c>
      <c r="AG33" s="37">
        <v>1605</v>
      </c>
      <c r="AH33" s="37">
        <v>465601</v>
      </c>
      <c r="AI33" s="37">
        <v>8504</v>
      </c>
      <c r="AJ33" s="37">
        <v>622446</v>
      </c>
      <c r="AK33" s="37">
        <v>0</v>
      </c>
      <c r="AL33" s="37">
        <v>0</v>
      </c>
      <c r="AM33" s="37">
        <f t="shared" si="4"/>
        <v>350179</v>
      </c>
      <c r="AN33" s="37">
        <f t="shared" si="5"/>
        <v>83509146</v>
      </c>
      <c r="AO33" s="37">
        <v>16210</v>
      </c>
      <c r="AP33" s="37">
        <v>7444610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f t="shared" si="6"/>
        <v>0</v>
      </c>
      <c r="AZ33" s="37">
        <f t="shared" si="7"/>
        <v>0</v>
      </c>
      <c r="BA33" s="38">
        <v>1107</v>
      </c>
      <c r="BB33" s="38">
        <v>1000000</v>
      </c>
      <c r="BC33" s="38">
        <v>994</v>
      </c>
      <c r="BD33" s="38">
        <v>1213033</v>
      </c>
      <c r="BE33" s="38">
        <v>12792</v>
      </c>
      <c r="BF33" s="38">
        <v>5271808</v>
      </c>
      <c r="BG33" s="38">
        <v>32472</v>
      </c>
      <c r="BH33" s="38">
        <v>5015156</v>
      </c>
      <c r="BI33" s="37">
        <f t="shared" si="8"/>
        <v>47365</v>
      </c>
      <c r="BJ33" s="37">
        <f t="shared" si="8"/>
        <v>12499997</v>
      </c>
      <c r="BK33" s="37">
        <f t="shared" si="9"/>
        <v>397544</v>
      </c>
      <c r="BL33" s="37">
        <f t="shared" si="9"/>
        <v>96009143</v>
      </c>
    </row>
    <row r="34" spans="1:64" ht="22.5" customHeight="1" x14ac:dyDescent="0.4">
      <c r="A34" s="35">
        <v>28</v>
      </c>
      <c r="B34" s="33" t="s">
        <v>139</v>
      </c>
      <c r="C34" s="38">
        <v>137544</v>
      </c>
      <c r="D34" s="38">
        <v>15459309</v>
      </c>
      <c r="E34" s="38">
        <v>34554</v>
      </c>
      <c r="F34" s="38">
        <v>4444500</v>
      </c>
      <c r="G34" s="38">
        <f t="shared" si="0"/>
        <v>172098</v>
      </c>
      <c r="H34" s="38">
        <f t="shared" si="0"/>
        <v>19903809</v>
      </c>
      <c r="I34" s="38">
        <v>8778</v>
      </c>
      <c r="J34" s="38">
        <v>2040600</v>
      </c>
      <c r="K34" s="38">
        <v>917</v>
      </c>
      <c r="L34" s="38">
        <v>1406700</v>
      </c>
      <c r="M34" s="37">
        <f t="shared" si="1"/>
        <v>181793</v>
      </c>
      <c r="N34" s="37">
        <f t="shared" si="1"/>
        <v>23351109</v>
      </c>
      <c r="O34" s="44">
        <v>36630</v>
      </c>
      <c r="P34" s="44">
        <v>6185550</v>
      </c>
      <c r="Q34" s="44">
        <v>10442</v>
      </c>
      <c r="R34" s="44">
        <v>2673075</v>
      </c>
      <c r="S34" s="44">
        <v>420</v>
      </c>
      <c r="T34" s="44">
        <v>2340514</v>
      </c>
      <c r="U34" s="38">
        <v>2074</v>
      </c>
      <c r="V34" s="38">
        <v>538470</v>
      </c>
      <c r="W34" s="38">
        <v>19685</v>
      </c>
      <c r="X34" s="38">
        <v>4631400</v>
      </c>
      <c r="Y34" s="37">
        <f t="shared" si="2"/>
        <v>69251</v>
      </c>
      <c r="Z34" s="37">
        <f t="shared" si="3"/>
        <v>16369009</v>
      </c>
      <c r="AA34" s="37">
        <v>61</v>
      </c>
      <c r="AB34" s="37">
        <v>250400</v>
      </c>
      <c r="AC34" s="37">
        <v>5801</v>
      </c>
      <c r="AD34" s="37">
        <v>1704600</v>
      </c>
      <c r="AE34" s="37">
        <v>3695</v>
      </c>
      <c r="AF34" s="37">
        <v>6891922</v>
      </c>
      <c r="AG34" s="37">
        <v>208</v>
      </c>
      <c r="AH34" s="37">
        <v>616012</v>
      </c>
      <c r="AI34" s="37">
        <v>1080</v>
      </c>
      <c r="AJ34" s="37">
        <v>133310</v>
      </c>
      <c r="AK34" s="37">
        <v>21082</v>
      </c>
      <c r="AL34" s="37">
        <v>4296300</v>
      </c>
      <c r="AM34" s="37">
        <f t="shared" si="4"/>
        <v>282971</v>
      </c>
      <c r="AN34" s="37">
        <f t="shared" si="5"/>
        <v>53612662</v>
      </c>
      <c r="AO34" s="37">
        <v>6869</v>
      </c>
      <c r="AP34" s="37">
        <v>639310</v>
      </c>
      <c r="AQ34" s="37">
        <v>117</v>
      </c>
      <c r="AR34" s="37">
        <v>22602</v>
      </c>
      <c r="AS34" s="37">
        <v>0</v>
      </c>
      <c r="AT34" s="37">
        <v>0</v>
      </c>
      <c r="AU34" s="37">
        <v>0</v>
      </c>
      <c r="AV34" s="37">
        <v>0</v>
      </c>
      <c r="AW34" s="37">
        <v>0</v>
      </c>
      <c r="AX34" s="37">
        <v>0</v>
      </c>
      <c r="AY34" s="37">
        <f t="shared" si="6"/>
        <v>0</v>
      </c>
      <c r="AZ34" s="37">
        <f t="shared" si="7"/>
        <v>0</v>
      </c>
      <c r="BA34" s="38">
        <v>67</v>
      </c>
      <c r="BB34" s="38">
        <v>40312</v>
      </c>
      <c r="BC34" s="38">
        <v>138</v>
      </c>
      <c r="BD34" s="38">
        <v>221720</v>
      </c>
      <c r="BE34" s="38">
        <v>14555</v>
      </c>
      <c r="BF34" s="38">
        <v>2066405</v>
      </c>
      <c r="BG34" s="38">
        <v>20652</v>
      </c>
      <c r="BH34" s="38">
        <v>3404166</v>
      </c>
      <c r="BI34" s="37">
        <f t="shared" si="8"/>
        <v>35529</v>
      </c>
      <c r="BJ34" s="37">
        <f t="shared" si="8"/>
        <v>5755205</v>
      </c>
      <c r="BK34" s="37">
        <f t="shared" si="9"/>
        <v>318500</v>
      </c>
      <c r="BL34" s="37">
        <f t="shared" si="9"/>
        <v>59367867</v>
      </c>
    </row>
    <row r="35" spans="1:64" ht="22.5" customHeight="1" x14ac:dyDescent="0.4">
      <c r="A35" s="32">
        <v>29</v>
      </c>
      <c r="B35" s="33" t="s">
        <v>140</v>
      </c>
      <c r="C35" s="38">
        <v>237477</v>
      </c>
      <c r="D35" s="38">
        <v>40169475</v>
      </c>
      <c r="E35" s="38">
        <v>65366</v>
      </c>
      <c r="F35" s="38">
        <v>15531209</v>
      </c>
      <c r="G35" s="38">
        <f t="shared" si="0"/>
        <v>302843</v>
      </c>
      <c r="H35" s="38">
        <f t="shared" si="0"/>
        <v>55700684</v>
      </c>
      <c r="I35" s="38">
        <v>4973</v>
      </c>
      <c r="J35" s="38">
        <v>1517801</v>
      </c>
      <c r="K35" s="38">
        <v>2845</v>
      </c>
      <c r="L35" s="38">
        <v>661727</v>
      </c>
      <c r="M35" s="37">
        <f t="shared" si="1"/>
        <v>310661</v>
      </c>
      <c r="N35" s="37">
        <f t="shared" si="1"/>
        <v>57880212</v>
      </c>
      <c r="O35" s="44">
        <v>12979</v>
      </c>
      <c r="P35" s="44">
        <v>3970232</v>
      </c>
      <c r="Q35" s="44">
        <v>12980</v>
      </c>
      <c r="R35" s="44">
        <v>3970206</v>
      </c>
      <c r="S35" s="44">
        <v>827</v>
      </c>
      <c r="T35" s="44">
        <v>253432</v>
      </c>
      <c r="U35" s="38">
        <v>827</v>
      </c>
      <c r="V35" s="38">
        <v>253438</v>
      </c>
      <c r="W35" s="38">
        <v>0</v>
      </c>
      <c r="X35" s="38">
        <v>0</v>
      </c>
      <c r="Y35" s="37">
        <f t="shared" si="2"/>
        <v>27613</v>
      </c>
      <c r="Z35" s="37">
        <f t="shared" si="3"/>
        <v>8447308</v>
      </c>
      <c r="AA35" s="37">
        <v>820</v>
      </c>
      <c r="AB35" s="37">
        <v>170712</v>
      </c>
      <c r="AC35" s="37">
        <v>2632</v>
      </c>
      <c r="AD35" s="37">
        <v>713733</v>
      </c>
      <c r="AE35" s="37">
        <v>5679</v>
      </c>
      <c r="AF35" s="37">
        <v>2985066</v>
      </c>
      <c r="AG35" s="37">
        <v>1100</v>
      </c>
      <c r="AH35" s="37">
        <v>168812</v>
      </c>
      <c r="AI35" s="37">
        <v>1919</v>
      </c>
      <c r="AJ35" s="37">
        <v>146699</v>
      </c>
      <c r="AK35" s="37">
        <v>0</v>
      </c>
      <c r="AL35" s="37">
        <v>0</v>
      </c>
      <c r="AM35" s="37">
        <f t="shared" si="4"/>
        <v>350424</v>
      </c>
      <c r="AN35" s="37">
        <f t="shared" si="5"/>
        <v>70512542</v>
      </c>
      <c r="AO35" s="37">
        <v>52543</v>
      </c>
      <c r="AP35" s="37">
        <v>10430779</v>
      </c>
      <c r="AQ35" s="37">
        <v>4363</v>
      </c>
      <c r="AR35" s="37">
        <v>681534</v>
      </c>
      <c r="AS35" s="37">
        <v>0</v>
      </c>
      <c r="AT35" s="37">
        <v>0</v>
      </c>
      <c r="AU35" s="37">
        <v>0</v>
      </c>
      <c r="AV35" s="37">
        <v>0</v>
      </c>
      <c r="AW35" s="37">
        <v>0</v>
      </c>
      <c r="AX35" s="37">
        <v>0</v>
      </c>
      <c r="AY35" s="37">
        <f t="shared" si="6"/>
        <v>0</v>
      </c>
      <c r="AZ35" s="37">
        <f t="shared" si="7"/>
        <v>0</v>
      </c>
      <c r="BA35" s="38">
        <v>4363</v>
      </c>
      <c r="BB35" s="38">
        <v>681534</v>
      </c>
      <c r="BC35" s="38">
        <v>8726</v>
      </c>
      <c r="BD35" s="38">
        <v>1363066</v>
      </c>
      <c r="BE35" s="38">
        <v>17451</v>
      </c>
      <c r="BF35" s="38">
        <v>2726133</v>
      </c>
      <c r="BG35" s="38">
        <v>8787</v>
      </c>
      <c r="BH35" s="38">
        <v>1366769</v>
      </c>
      <c r="BI35" s="37">
        <f t="shared" si="8"/>
        <v>43690</v>
      </c>
      <c r="BJ35" s="37">
        <f t="shared" si="8"/>
        <v>6819036</v>
      </c>
      <c r="BK35" s="37">
        <f t="shared" si="9"/>
        <v>394114</v>
      </c>
      <c r="BL35" s="37">
        <f t="shared" si="9"/>
        <v>77331578</v>
      </c>
    </row>
    <row r="36" spans="1:64" ht="22.5" customHeight="1" x14ac:dyDescent="0.4">
      <c r="A36" s="35">
        <v>30</v>
      </c>
      <c r="B36" s="29" t="s">
        <v>116</v>
      </c>
      <c r="C36" s="38">
        <v>147195</v>
      </c>
      <c r="D36" s="38">
        <v>12985388</v>
      </c>
      <c r="E36" s="38">
        <v>8923</v>
      </c>
      <c r="F36" s="38">
        <v>1817575</v>
      </c>
      <c r="G36" s="38">
        <f t="shared" si="0"/>
        <v>156118</v>
      </c>
      <c r="H36" s="38">
        <f t="shared" si="0"/>
        <v>14802963</v>
      </c>
      <c r="I36" s="38">
        <v>0</v>
      </c>
      <c r="J36" s="38">
        <v>0</v>
      </c>
      <c r="K36" s="38">
        <v>10580</v>
      </c>
      <c r="L36" s="38">
        <v>1135431.2</v>
      </c>
      <c r="M36" s="37">
        <f t="shared" si="1"/>
        <v>166698</v>
      </c>
      <c r="N36" s="37">
        <f t="shared" si="1"/>
        <v>15938394.199999999</v>
      </c>
      <c r="O36" s="44">
        <v>1254</v>
      </c>
      <c r="P36" s="44">
        <v>1350567.1654173699</v>
      </c>
      <c r="Q36" s="44">
        <v>2001</v>
      </c>
      <c r="R36" s="44">
        <v>1774137.75541737</v>
      </c>
      <c r="S36" s="44">
        <v>1001</v>
      </c>
      <c r="T36" s="44">
        <v>464793.44</v>
      </c>
      <c r="U36" s="38">
        <v>501</v>
      </c>
      <c r="V36" s="38">
        <v>232396.72</v>
      </c>
      <c r="W36" s="38">
        <v>247</v>
      </c>
      <c r="X36" s="38">
        <v>116202.92</v>
      </c>
      <c r="Y36" s="37">
        <f t="shared" si="2"/>
        <v>5004</v>
      </c>
      <c r="Z36" s="37">
        <f t="shared" si="3"/>
        <v>3938098.0008347398</v>
      </c>
      <c r="AA36" s="37">
        <v>0</v>
      </c>
      <c r="AB36" s="37">
        <v>0</v>
      </c>
      <c r="AC36" s="37">
        <v>4919</v>
      </c>
      <c r="AD36" s="37">
        <v>941283.67</v>
      </c>
      <c r="AE36" s="37">
        <v>6569</v>
      </c>
      <c r="AF36" s="37">
        <v>1255042.3500000001</v>
      </c>
      <c r="AG36" s="37">
        <v>3287</v>
      </c>
      <c r="AH36" s="37">
        <v>627520.63</v>
      </c>
      <c r="AI36" s="37">
        <v>0</v>
      </c>
      <c r="AJ36" s="37">
        <v>0</v>
      </c>
      <c r="AK36" s="37">
        <v>1647</v>
      </c>
      <c r="AL36" s="37">
        <v>313761.95</v>
      </c>
      <c r="AM36" s="37">
        <f t="shared" si="4"/>
        <v>188124</v>
      </c>
      <c r="AN36" s="37">
        <f>SUM(N36+Z36+AB36+AD36+AF36+AH36+AJ36+AL36)</f>
        <v>23014100.800834741</v>
      </c>
      <c r="AO36" s="37">
        <v>1743</v>
      </c>
      <c r="AP36" s="37">
        <v>213997.52</v>
      </c>
      <c r="AQ36" s="37">
        <v>776</v>
      </c>
      <c r="AR36" s="37">
        <v>94830</v>
      </c>
      <c r="AS36" s="37">
        <v>0</v>
      </c>
      <c r="AT36" s="37">
        <v>0</v>
      </c>
      <c r="AU36" s="37">
        <v>0</v>
      </c>
      <c r="AV36" s="37">
        <v>0</v>
      </c>
      <c r="AW36" s="37">
        <v>0</v>
      </c>
      <c r="AX36" s="37">
        <v>0</v>
      </c>
      <c r="AY36" s="37">
        <f t="shared" si="6"/>
        <v>0</v>
      </c>
      <c r="AZ36" s="37">
        <f t="shared" si="7"/>
        <v>0</v>
      </c>
      <c r="BA36" s="38">
        <v>2322</v>
      </c>
      <c r="BB36" s="38">
        <v>284490</v>
      </c>
      <c r="BC36" s="38">
        <v>3879</v>
      </c>
      <c r="BD36" s="38">
        <v>474150</v>
      </c>
      <c r="BE36" s="38">
        <v>5419</v>
      </c>
      <c r="BF36" s="38">
        <v>663810</v>
      </c>
      <c r="BG36" s="38">
        <v>3097</v>
      </c>
      <c r="BH36" s="38">
        <v>379320</v>
      </c>
      <c r="BI36" s="37">
        <f t="shared" si="8"/>
        <v>15493</v>
      </c>
      <c r="BJ36" s="37">
        <f t="shared" si="8"/>
        <v>1896600</v>
      </c>
      <c r="BK36" s="37">
        <f t="shared" si="9"/>
        <v>203617</v>
      </c>
      <c r="BL36" s="37">
        <f t="shared" si="9"/>
        <v>24910700.800834741</v>
      </c>
    </row>
    <row r="37" spans="1:64" x14ac:dyDescent="0.45">
      <c r="A37" s="31"/>
      <c r="B37" s="30" t="s">
        <v>118</v>
      </c>
      <c r="C37" s="37">
        <f>SUM(C7:C36)</f>
        <v>5453627</v>
      </c>
      <c r="D37" s="37">
        <f t="shared" ref="D37:F37" si="10">SUM(D7:D36)</f>
        <v>660184926.5</v>
      </c>
      <c r="E37" s="37">
        <f t="shared" si="10"/>
        <v>1362527</v>
      </c>
      <c r="F37" s="37">
        <f t="shared" si="10"/>
        <v>290086269.49620652</v>
      </c>
      <c r="G37" s="38">
        <f t="shared" si="0"/>
        <v>6816154</v>
      </c>
      <c r="H37" s="38">
        <f t="shared" si="0"/>
        <v>950271195.99620652</v>
      </c>
      <c r="I37" s="37">
        <f t="shared" ref="I37:L37" si="11">SUM(I7:I36)</f>
        <v>449605</v>
      </c>
      <c r="J37" s="37">
        <f t="shared" si="11"/>
        <v>70256862.872999996</v>
      </c>
      <c r="K37" s="37">
        <f t="shared" si="11"/>
        <v>429301</v>
      </c>
      <c r="L37" s="37">
        <f t="shared" si="11"/>
        <v>101461577.33376847</v>
      </c>
      <c r="M37" s="37">
        <f t="shared" si="1"/>
        <v>7695060</v>
      </c>
      <c r="N37" s="37">
        <f t="shared" si="1"/>
        <v>1121989636.202975</v>
      </c>
      <c r="O37" s="44">
        <f>SUM(O7:O36)</f>
        <v>671875</v>
      </c>
      <c r="P37" s="44">
        <f t="shared" ref="P37:T37" si="12">SUM(P7:P36)</f>
        <v>356345575.60541737</v>
      </c>
      <c r="Q37" s="44">
        <f t="shared" si="12"/>
        <v>362217</v>
      </c>
      <c r="R37" s="44">
        <f t="shared" si="12"/>
        <v>232498103.31541738</v>
      </c>
      <c r="S37" s="44">
        <f t="shared" si="12"/>
        <v>171436</v>
      </c>
      <c r="T37" s="44">
        <f t="shared" si="12"/>
        <v>128803696.44</v>
      </c>
      <c r="U37" s="37">
        <f t="shared" ref="U37:X37" si="13">SUM(U7:U36)</f>
        <v>164467</v>
      </c>
      <c r="V37" s="37">
        <f t="shared" si="13"/>
        <v>74489207.719999999</v>
      </c>
      <c r="W37" s="37">
        <f t="shared" si="13"/>
        <v>482206</v>
      </c>
      <c r="X37" s="37">
        <f t="shared" si="13"/>
        <v>138749955.91999999</v>
      </c>
      <c r="Y37" s="37">
        <f t="shared" si="2"/>
        <v>1852201</v>
      </c>
      <c r="Z37" s="37">
        <f t="shared" si="3"/>
        <v>930886539.00083482</v>
      </c>
      <c r="AA37" s="37">
        <f t="shared" ref="AA37:AL37" si="14">SUM(AA7:AA36)</f>
        <v>19364</v>
      </c>
      <c r="AB37" s="37">
        <f t="shared" si="14"/>
        <v>30189350</v>
      </c>
      <c r="AC37" s="37">
        <f t="shared" si="14"/>
        <v>162227</v>
      </c>
      <c r="AD37" s="37">
        <f t="shared" si="14"/>
        <v>58045783.670000002</v>
      </c>
      <c r="AE37" s="37">
        <f t="shared" si="14"/>
        <v>297366</v>
      </c>
      <c r="AF37" s="37">
        <f t="shared" si="14"/>
        <v>270547666.35000002</v>
      </c>
      <c r="AG37" s="37">
        <f t="shared" si="14"/>
        <v>100591</v>
      </c>
      <c r="AH37" s="37">
        <f t="shared" si="14"/>
        <v>23181452.629999999</v>
      </c>
      <c r="AI37" s="37">
        <f t="shared" si="14"/>
        <v>57878</v>
      </c>
      <c r="AJ37" s="37">
        <f t="shared" si="14"/>
        <v>17022766.199999988</v>
      </c>
      <c r="AK37" s="37">
        <f t="shared" si="14"/>
        <v>533718</v>
      </c>
      <c r="AL37" s="37">
        <f t="shared" si="14"/>
        <v>107539092.74548441</v>
      </c>
      <c r="AM37" s="37">
        <f t="shared" si="4"/>
        <v>10718405</v>
      </c>
      <c r="AN37" s="37">
        <f t="shared" si="4"/>
        <v>2559402286.799294</v>
      </c>
      <c r="AO37" s="37">
        <f t="shared" ref="AO37:AX37" si="15">SUM(AO7:AO36)</f>
        <v>1480960</v>
      </c>
      <c r="AP37" s="37">
        <f t="shared" si="15"/>
        <v>400790777.51999998</v>
      </c>
      <c r="AQ37" s="37">
        <f t="shared" si="15"/>
        <v>63053</v>
      </c>
      <c r="AR37" s="37">
        <f t="shared" si="15"/>
        <v>18201387</v>
      </c>
      <c r="AS37" s="37">
        <f t="shared" si="15"/>
        <v>0</v>
      </c>
      <c r="AT37" s="37">
        <f t="shared" si="15"/>
        <v>0</v>
      </c>
      <c r="AU37" s="37">
        <f t="shared" si="15"/>
        <v>0</v>
      </c>
      <c r="AV37" s="37">
        <f t="shared" si="15"/>
        <v>0</v>
      </c>
      <c r="AW37" s="37">
        <f t="shared" si="15"/>
        <v>0</v>
      </c>
      <c r="AX37" s="37">
        <f t="shared" si="15"/>
        <v>0</v>
      </c>
      <c r="AY37" s="37">
        <f t="shared" ref="AY37:AZ37" si="16">SUM(AS37+AU37+AW37)</f>
        <v>0</v>
      </c>
      <c r="AZ37" s="37">
        <f t="shared" si="16"/>
        <v>0</v>
      </c>
      <c r="BA37" s="37">
        <f t="shared" ref="BA37:BH37" si="17">SUM(BA7:BA36)</f>
        <v>46202</v>
      </c>
      <c r="BB37" s="37">
        <f t="shared" si="17"/>
        <v>19201430</v>
      </c>
      <c r="BC37" s="37">
        <f t="shared" si="17"/>
        <v>88028</v>
      </c>
      <c r="BD37" s="37">
        <f t="shared" si="17"/>
        <v>128972435.00003199</v>
      </c>
      <c r="BE37" s="37">
        <f t="shared" si="17"/>
        <v>423155</v>
      </c>
      <c r="BF37" s="37">
        <f t="shared" si="17"/>
        <v>179421731</v>
      </c>
      <c r="BG37" s="37">
        <f t="shared" si="17"/>
        <v>715088</v>
      </c>
      <c r="BH37" s="37">
        <f t="shared" si="17"/>
        <v>750361203</v>
      </c>
      <c r="BI37" s="37">
        <f t="shared" si="8"/>
        <v>1335526</v>
      </c>
      <c r="BJ37" s="37">
        <f t="shared" si="8"/>
        <v>1096158186.0000319</v>
      </c>
      <c r="BK37" s="37">
        <f t="shared" si="9"/>
        <v>12053931</v>
      </c>
      <c r="BL37" s="37">
        <f t="shared" si="9"/>
        <v>3655560472.7993259</v>
      </c>
    </row>
  </sheetData>
  <mergeCells count="72"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A3:A6"/>
    <mergeCell ref="B3:B6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C3:H3"/>
    <mergeCell ref="I3:J3"/>
    <mergeCell ref="K3:L3"/>
    <mergeCell ref="M3:N3"/>
    <mergeCell ref="O3:P3"/>
    <mergeCell ref="BG4:BH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I4:BJ5"/>
    <mergeCell ref="BK4:BL5"/>
    <mergeCell ref="A1:N1"/>
    <mergeCell ref="A2:N2"/>
    <mergeCell ref="O1:Z1"/>
    <mergeCell ref="O2:Z2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AA1:AP1"/>
    <mergeCell ref="AA2:AP2"/>
    <mergeCell ref="AQ1:BL1"/>
    <mergeCell ref="AQ2:BJ2"/>
    <mergeCell ref="BK2:BL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3" manualBreakCount="3">
    <brk id="14" max="16383" man="1"/>
    <brk id="26" max="16383" man="1"/>
    <brk id="42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cols>
    <col min="1" max="1" width="11.85546875" style="2" customWidth="1"/>
  </cols>
  <sheetData>
    <row r="1" spans="1:1" x14ac:dyDescent="0.25">
      <c r="A1" s="3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opLeftCell="A43" workbookViewId="0">
      <selection activeCell="A52" sqref="A52:XFD58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3.2851562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1.28515625" style="1" bestFit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9.85546875" style="1" bestFit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85546875" style="1" bestFit="1" customWidth="1"/>
    <col min="39" max="39" width="10" style="1" bestFit="1" customWidth="1"/>
    <col min="40" max="40" width="9.28515625" style="1" bestFit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9.85546875" style="1" bestFit="1" customWidth="1"/>
    <col min="57" max="57" width="8.42578125" style="1" customWidth="1"/>
    <col min="58" max="58" width="9.140625" style="1" customWidth="1"/>
    <col min="59" max="59" width="8.5703125" style="1" customWidth="1"/>
    <col min="60" max="60" width="11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95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5.75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15268</v>
      </c>
      <c r="D7" s="8">
        <v>3038300</v>
      </c>
      <c r="E7" s="8">
        <v>6686</v>
      </c>
      <c r="F7" s="8">
        <v>916100</v>
      </c>
      <c r="G7" s="19">
        <f>SUM(C7,E7)</f>
        <v>21954</v>
      </c>
      <c r="H7" s="19">
        <f>SUM(D7,F7)</f>
        <v>3954400</v>
      </c>
      <c r="I7" s="8">
        <v>40</v>
      </c>
      <c r="J7" s="8">
        <v>85000</v>
      </c>
      <c r="K7" s="8">
        <v>11</v>
      </c>
      <c r="L7" s="8">
        <v>61000</v>
      </c>
      <c r="M7" s="7">
        <f>SUM(G7,I7,K7)</f>
        <v>22005</v>
      </c>
      <c r="N7" s="7">
        <f>SUM(H7,J7,L7)</f>
        <v>4100400</v>
      </c>
      <c r="O7" s="8">
        <v>1333</v>
      </c>
      <c r="P7" s="8">
        <v>918180</v>
      </c>
      <c r="Q7" s="8">
        <v>1456</v>
      </c>
      <c r="R7" s="8">
        <v>527760</v>
      </c>
      <c r="S7" s="8">
        <v>4</v>
      </c>
      <c r="T7" s="8">
        <v>504480</v>
      </c>
      <c r="U7" s="8">
        <v>44</v>
      </c>
      <c r="V7" s="8">
        <v>18720</v>
      </c>
      <c r="W7" s="8">
        <v>2743</v>
      </c>
      <c r="X7" s="8">
        <v>557520</v>
      </c>
      <c r="Y7" s="7">
        <f>SUM(O7+Q7+S7+U7+W7)</f>
        <v>5580</v>
      </c>
      <c r="Z7" s="7">
        <f>SUM(P7+R7+T7+V7+X7)</f>
        <v>2526660</v>
      </c>
      <c r="AA7" s="12">
        <v>0</v>
      </c>
      <c r="AB7" s="12">
        <v>0</v>
      </c>
      <c r="AC7" s="12">
        <v>1510</v>
      </c>
      <c r="AD7" s="12">
        <v>174300</v>
      </c>
      <c r="AE7" s="12">
        <v>1844</v>
      </c>
      <c r="AF7" s="12">
        <v>927300</v>
      </c>
      <c r="AG7" s="12">
        <v>8</v>
      </c>
      <c r="AH7" s="12">
        <v>65000</v>
      </c>
      <c r="AI7" s="12">
        <v>170</v>
      </c>
      <c r="AJ7" s="12">
        <v>9600</v>
      </c>
      <c r="AK7" s="12">
        <v>1966</v>
      </c>
      <c r="AL7" s="12">
        <v>153600</v>
      </c>
      <c r="AM7" s="20">
        <f>SUM(M7,Y7,AA7,AC7,AE7,AG7,AI7,AK7)</f>
        <v>33083</v>
      </c>
      <c r="AN7" s="20">
        <f>SUM(N7,Z7,AB7,AD7,AF7,AH7,AJ7,AL7)</f>
        <v>7956860</v>
      </c>
      <c r="AO7" s="12">
        <v>185</v>
      </c>
      <c r="AP7" s="12">
        <v>72500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140</v>
      </c>
      <c r="BB7" s="8">
        <v>24900</v>
      </c>
      <c r="BC7" s="8">
        <v>224</v>
      </c>
      <c r="BD7" s="8">
        <v>75800</v>
      </c>
      <c r="BE7" s="8">
        <v>0</v>
      </c>
      <c r="BF7" s="8">
        <v>0</v>
      </c>
      <c r="BG7" s="8">
        <v>3383</v>
      </c>
      <c r="BH7" s="8">
        <v>516200</v>
      </c>
      <c r="BI7" s="7">
        <f>SUM(AQ7,AY7,BA7,BC7,BE7,BG7)</f>
        <v>3747</v>
      </c>
      <c r="BJ7" s="7">
        <f>SUM(AR7,AZ7,BB7,BD7,BF7,BH7)</f>
        <v>616900</v>
      </c>
      <c r="BK7" s="7">
        <f>SUM(AM7,BI7)</f>
        <v>36830</v>
      </c>
      <c r="BL7" s="7">
        <f>SUM(AN7,BJ7)</f>
        <v>8573760</v>
      </c>
    </row>
    <row r="8" spans="1:64" ht="20.25" x14ac:dyDescent="0.4">
      <c r="A8" s="14">
        <v>2</v>
      </c>
      <c r="B8" s="15" t="s">
        <v>44</v>
      </c>
      <c r="C8" s="8">
        <v>8587</v>
      </c>
      <c r="D8" s="8">
        <v>1505300</v>
      </c>
      <c r="E8" s="8">
        <v>3347</v>
      </c>
      <c r="F8" s="8">
        <v>326700</v>
      </c>
      <c r="G8" s="19">
        <f t="shared" ref="G8:H52" si="0">SUM(C8,E8)</f>
        <v>11934</v>
      </c>
      <c r="H8" s="19">
        <f t="shared" si="0"/>
        <v>1832000</v>
      </c>
      <c r="I8" s="8">
        <v>40</v>
      </c>
      <c r="J8" s="8">
        <v>74000</v>
      </c>
      <c r="K8" s="8">
        <v>20</v>
      </c>
      <c r="L8" s="8">
        <v>72000</v>
      </c>
      <c r="M8" s="7">
        <f t="shared" ref="M8:N52" si="1">SUM(G8,I8,K8)</f>
        <v>11994</v>
      </c>
      <c r="N8" s="7">
        <f t="shared" si="1"/>
        <v>1978000</v>
      </c>
      <c r="O8" s="8">
        <v>1067</v>
      </c>
      <c r="P8" s="8">
        <v>941040</v>
      </c>
      <c r="Q8" s="8">
        <v>1100</v>
      </c>
      <c r="R8" s="8">
        <v>552000</v>
      </c>
      <c r="S8" s="8">
        <v>3</v>
      </c>
      <c r="T8" s="8">
        <v>381840</v>
      </c>
      <c r="U8" s="8">
        <v>0</v>
      </c>
      <c r="V8" s="8">
        <v>0</v>
      </c>
      <c r="W8" s="8">
        <v>1616</v>
      </c>
      <c r="X8" s="8">
        <v>436560</v>
      </c>
      <c r="Y8" s="7">
        <f t="shared" ref="Y8:Y52" si="2">SUM(O8+Q8+S8+U8+W8)</f>
        <v>3786</v>
      </c>
      <c r="Z8" s="7">
        <f t="shared" ref="Z8:Z52" si="3">SUM(P8+R8+T8+V8+X8)</f>
        <v>2311440</v>
      </c>
      <c r="AA8" s="12">
        <v>0</v>
      </c>
      <c r="AB8" s="12">
        <v>0</v>
      </c>
      <c r="AC8" s="12">
        <v>1227</v>
      </c>
      <c r="AD8" s="12">
        <v>155500</v>
      </c>
      <c r="AE8" s="12">
        <v>1379</v>
      </c>
      <c r="AF8" s="12">
        <v>897500</v>
      </c>
      <c r="AG8" s="12">
        <v>7</v>
      </c>
      <c r="AH8" s="12">
        <v>50000</v>
      </c>
      <c r="AI8" s="12">
        <v>130</v>
      </c>
      <c r="AJ8" s="12">
        <v>4000</v>
      </c>
      <c r="AK8" s="12">
        <v>1902</v>
      </c>
      <c r="AL8" s="12">
        <v>186400</v>
      </c>
      <c r="AM8" s="20">
        <f t="shared" ref="AM8:AN52" si="4">SUM(M8,Y8,AA8,AC8,AE8,AG8,AI8,AK8)</f>
        <v>20425</v>
      </c>
      <c r="AN8" s="20">
        <f t="shared" ref="AN8:AN47" si="5">SUM(N8+Z8+AB8+AD8+AF8+AH8+AJ8+AL8)</f>
        <v>5582840</v>
      </c>
      <c r="AO8" s="12">
        <v>200</v>
      </c>
      <c r="AP8" s="12">
        <v>65000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2" si="6">SUM(AS8+AU8+AW8)</f>
        <v>0</v>
      </c>
      <c r="AZ8" s="7">
        <f t="shared" si="6"/>
        <v>0</v>
      </c>
      <c r="BA8" s="8">
        <v>254</v>
      </c>
      <c r="BB8" s="8">
        <v>36800</v>
      </c>
      <c r="BC8" s="8">
        <v>272</v>
      </c>
      <c r="BD8" s="8">
        <v>109700</v>
      </c>
      <c r="BE8" s="8">
        <v>0</v>
      </c>
      <c r="BF8" s="8">
        <v>0</v>
      </c>
      <c r="BG8" s="8">
        <v>2500</v>
      </c>
      <c r="BH8" s="8">
        <v>460000</v>
      </c>
      <c r="BI8" s="7">
        <f t="shared" ref="BI8:BJ52" si="7">SUM(AQ8,AY8,BA8,BC8,BE8,BG8)</f>
        <v>3026</v>
      </c>
      <c r="BJ8" s="7">
        <f t="shared" si="7"/>
        <v>606500</v>
      </c>
      <c r="BK8" s="7">
        <f t="shared" ref="BK8:BL52" si="8">SUM(AM8,BI8)</f>
        <v>23451</v>
      </c>
      <c r="BL8" s="7">
        <f t="shared" si="8"/>
        <v>6189340</v>
      </c>
    </row>
    <row r="9" spans="1:64" ht="20.25" x14ac:dyDescent="0.4">
      <c r="A9" s="14">
        <v>3</v>
      </c>
      <c r="B9" s="15" t="s">
        <v>45</v>
      </c>
      <c r="C9" s="8">
        <v>3499</v>
      </c>
      <c r="D9" s="8">
        <v>690400</v>
      </c>
      <c r="E9" s="8">
        <v>3639</v>
      </c>
      <c r="F9" s="8">
        <v>512900</v>
      </c>
      <c r="G9" s="19">
        <f t="shared" si="0"/>
        <v>7138</v>
      </c>
      <c r="H9" s="19">
        <f t="shared" si="0"/>
        <v>1203300</v>
      </c>
      <c r="I9" s="8">
        <v>10</v>
      </c>
      <c r="J9" s="8">
        <v>58000</v>
      </c>
      <c r="K9" s="8">
        <v>10</v>
      </c>
      <c r="L9" s="8">
        <v>59000</v>
      </c>
      <c r="M9" s="7">
        <f t="shared" si="1"/>
        <v>7158</v>
      </c>
      <c r="N9" s="7">
        <f t="shared" si="1"/>
        <v>1320300</v>
      </c>
      <c r="O9" s="8">
        <v>172</v>
      </c>
      <c r="P9" s="8">
        <v>143280</v>
      </c>
      <c r="Q9" s="8">
        <v>100</v>
      </c>
      <c r="R9" s="8">
        <v>144000</v>
      </c>
      <c r="S9" s="8">
        <v>2</v>
      </c>
      <c r="T9" s="8">
        <v>129600</v>
      </c>
      <c r="U9" s="8">
        <v>20</v>
      </c>
      <c r="V9" s="8">
        <v>6240</v>
      </c>
      <c r="W9" s="8">
        <v>936</v>
      </c>
      <c r="X9" s="8">
        <v>210480</v>
      </c>
      <c r="Y9" s="7">
        <f t="shared" si="2"/>
        <v>1230</v>
      </c>
      <c r="Z9" s="7">
        <f t="shared" si="3"/>
        <v>633600</v>
      </c>
      <c r="AA9" s="12">
        <v>0</v>
      </c>
      <c r="AB9" s="12">
        <v>0</v>
      </c>
      <c r="AC9" s="12">
        <v>468</v>
      </c>
      <c r="AD9" s="12">
        <v>50600</v>
      </c>
      <c r="AE9" s="12">
        <v>440</v>
      </c>
      <c r="AF9" s="12">
        <v>181200</v>
      </c>
      <c r="AG9" s="12">
        <v>2</v>
      </c>
      <c r="AH9" s="12">
        <v>10000</v>
      </c>
      <c r="AI9" s="12">
        <v>30</v>
      </c>
      <c r="AJ9" s="12">
        <v>900</v>
      </c>
      <c r="AK9" s="12">
        <v>517</v>
      </c>
      <c r="AL9" s="12">
        <v>43100</v>
      </c>
      <c r="AM9" s="20">
        <f t="shared" si="4"/>
        <v>9845</v>
      </c>
      <c r="AN9" s="20">
        <f t="shared" si="5"/>
        <v>2239700</v>
      </c>
      <c r="AO9" s="12">
        <v>105</v>
      </c>
      <c r="AP9" s="12">
        <v>37000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60</v>
      </c>
      <c r="BB9" s="8">
        <v>14000</v>
      </c>
      <c r="BC9" s="8">
        <v>140</v>
      </c>
      <c r="BD9" s="8">
        <v>56300</v>
      </c>
      <c r="BE9" s="8">
        <v>0</v>
      </c>
      <c r="BF9" s="8">
        <v>0</v>
      </c>
      <c r="BG9" s="8">
        <v>1012</v>
      </c>
      <c r="BH9" s="8">
        <v>202600</v>
      </c>
      <c r="BI9" s="7">
        <f t="shared" si="7"/>
        <v>1212</v>
      </c>
      <c r="BJ9" s="7">
        <f t="shared" si="7"/>
        <v>272900</v>
      </c>
      <c r="BK9" s="7">
        <f t="shared" si="8"/>
        <v>11057</v>
      </c>
      <c r="BL9" s="7">
        <f t="shared" si="8"/>
        <v>2512600</v>
      </c>
    </row>
    <row r="10" spans="1:64" ht="20.25" x14ac:dyDescent="0.4">
      <c r="A10" s="14">
        <v>4</v>
      </c>
      <c r="B10" s="15" t="s">
        <v>46</v>
      </c>
      <c r="C10" s="9">
        <v>4243</v>
      </c>
      <c r="D10" s="9">
        <v>697100</v>
      </c>
      <c r="E10" s="9">
        <v>2870</v>
      </c>
      <c r="F10" s="9">
        <v>318200</v>
      </c>
      <c r="G10" s="19">
        <f t="shared" si="0"/>
        <v>7113</v>
      </c>
      <c r="H10" s="19">
        <f t="shared" si="0"/>
        <v>1015300</v>
      </c>
      <c r="I10" s="9">
        <v>25</v>
      </c>
      <c r="J10" s="9">
        <v>58000</v>
      </c>
      <c r="K10" s="9">
        <v>15</v>
      </c>
      <c r="L10" s="9">
        <v>55000</v>
      </c>
      <c r="M10" s="7">
        <f t="shared" si="1"/>
        <v>7153</v>
      </c>
      <c r="N10" s="7">
        <f t="shared" si="1"/>
        <v>1128300</v>
      </c>
      <c r="O10" s="9">
        <v>532</v>
      </c>
      <c r="P10" s="9">
        <v>182220</v>
      </c>
      <c r="Q10" s="9">
        <v>340</v>
      </c>
      <c r="R10" s="9">
        <v>143280</v>
      </c>
      <c r="S10" s="9">
        <v>1</v>
      </c>
      <c r="T10" s="9">
        <v>132000</v>
      </c>
      <c r="U10" s="9">
        <v>0</v>
      </c>
      <c r="V10" s="9">
        <v>0</v>
      </c>
      <c r="W10" s="9">
        <v>999</v>
      </c>
      <c r="X10" s="9">
        <v>129600</v>
      </c>
      <c r="Y10" s="7">
        <f t="shared" si="2"/>
        <v>1872</v>
      </c>
      <c r="Z10" s="7">
        <f t="shared" si="3"/>
        <v>587100</v>
      </c>
      <c r="AA10" s="12">
        <v>0</v>
      </c>
      <c r="AB10" s="12">
        <v>0</v>
      </c>
      <c r="AC10" s="12">
        <v>531</v>
      </c>
      <c r="AD10" s="12">
        <v>66500</v>
      </c>
      <c r="AE10" s="12">
        <v>644</v>
      </c>
      <c r="AF10" s="12">
        <v>270800</v>
      </c>
      <c r="AG10" s="12">
        <v>2</v>
      </c>
      <c r="AH10" s="12">
        <v>10000</v>
      </c>
      <c r="AI10" s="12">
        <v>30</v>
      </c>
      <c r="AJ10" s="12">
        <v>900</v>
      </c>
      <c r="AK10" s="12">
        <v>756</v>
      </c>
      <c r="AL10" s="12">
        <v>81300</v>
      </c>
      <c r="AM10" s="20">
        <f t="shared" si="4"/>
        <v>10988</v>
      </c>
      <c r="AN10" s="20">
        <f t="shared" si="5"/>
        <v>2144900</v>
      </c>
      <c r="AO10" s="12">
        <v>60</v>
      </c>
      <c r="AP10" s="12">
        <v>27500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38</v>
      </c>
      <c r="BB10" s="9">
        <v>11400</v>
      </c>
      <c r="BC10" s="9">
        <v>124</v>
      </c>
      <c r="BD10" s="9">
        <v>43700</v>
      </c>
      <c r="BE10" s="9">
        <v>0</v>
      </c>
      <c r="BF10" s="9">
        <v>0</v>
      </c>
      <c r="BG10" s="9">
        <v>1480</v>
      </c>
      <c r="BH10" s="9">
        <v>190000</v>
      </c>
      <c r="BI10" s="7">
        <f t="shared" si="7"/>
        <v>1642</v>
      </c>
      <c r="BJ10" s="7">
        <f t="shared" si="7"/>
        <v>245100</v>
      </c>
      <c r="BK10" s="7">
        <f t="shared" si="8"/>
        <v>12630</v>
      </c>
      <c r="BL10" s="7">
        <f t="shared" si="8"/>
        <v>2390000</v>
      </c>
    </row>
    <row r="11" spans="1:64" ht="20.25" x14ac:dyDescent="0.4">
      <c r="A11" s="14">
        <v>5</v>
      </c>
      <c r="B11" s="15" t="s">
        <v>47</v>
      </c>
      <c r="C11" s="8">
        <v>700</v>
      </c>
      <c r="D11" s="8">
        <v>111300</v>
      </c>
      <c r="E11" s="8">
        <v>502</v>
      </c>
      <c r="F11" s="8">
        <v>71100</v>
      </c>
      <c r="G11" s="19">
        <f t="shared" si="0"/>
        <v>1202</v>
      </c>
      <c r="H11" s="19">
        <f t="shared" si="0"/>
        <v>182400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1202</v>
      </c>
      <c r="N11" s="7">
        <f t="shared" si="1"/>
        <v>182400</v>
      </c>
      <c r="O11" s="8">
        <v>60</v>
      </c>
      <c r="P11" s="8">
        <v>41040</v>
      </c>
      <c r="Q11" s="8">
        <v>44</v>
      </c>
      <c r="R11" s="8">
        <v>13200</v>
      </c>
      <c r="S11" s="8">
        <v>0</v>
      </c>
      <c r="T11" s="8">
        <v>0</v>
      </c>
      <c r="U11" s="8">
        <v>0</v>
      </c>
      <c r="V11" s="8">
        <v>0</v>
      </c>
      <c r="W11" s="8">
        <v>163</v>
      </c>
      <c r="X11" s="8">
        <v>78480</v>
      </c>
      <c r="Y11" s="7">
        <f t="shared" si="2"/>
        <v>267</v>
      </c>
      <c r="Z11" s="7">
        <f t="shared" si="3"/>
        <v>132720</v>
      </c>
      <c r="AA11" s="12">
        <v>0</v>
      </c>
      <c r="AB11" s="12">
        <v>0</v>
      </c>
      <c r="AC11" s="12">
        <v>108</v>
      </c>
      <c r="AD11" s="12">
        <v>11200</v>
      </c>
      <c r="AE11" s="12">
        <v>656</v>
      </c>
      <c r="AF11" s="12">
        <v>64000</v>
      </c>
      <c r="AG11" s="12">
        <v>0</v>
      </c>
      <c r="AH11" s="12">
        <v>0</v>
      </c>
      <c r="AI11" s="12">
        <v>0</v>
      </c>
      <c r="AJ11" s="12">
        <v>0</v>
      </c>
      <c r="AK11" s="12">
        <v>104</v>
      </c>
      <c r="AL11" s="12">
        <v>14800</v>
      </c>
      <c r="AM11" s="20">
        <f t="shared" si="4"/>
        <v>2337</v>
      </c>
      <c r="AN11" s="20">
        <f t="shared" si="5"/>
        <v>405120</v>
      </c>
      <c r="AO11" s="12">
        <v>20</v>
      </c>
      <c r="AP11" s="12">
        <v>5000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20</v>
      </c>
      <c r="BB11" s="8">
        <v>2800</v>
      </c>
      <c r="BC11" s="8">
        <v>20</v>
      </c>
      <c r="BD11" s="8">
        <v>8200</v>
      </c>
      <c r="BE11" s="8">
        <v>0</v>
      </c>
      <c r="BF11" s="8">
        <v>0</v>
      </c>
      <c r="BG11" s="8">
        <v>188</v>
      </c>
      <c r="BH11" s="8">
        <v>30000</v>
      </c>
      <c r="BI11" s="7">
        <f t="shared" si="7"/>
        <v>228</v>
      </c>
      <c r="BJ11" s="7">
        <f t="shared" si="7"/>
        <v>41000</v>
      </c>
      <c r="BK11" s="7">
        <f t="shared" si="8"/>
        <v>2565</v>
      </c>
      <c r="BL11" s="7">
        <f t="shared" si="8"/>
        <v>446120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1636</v>
      </c>
      <c r="D13" s="8">
        <v>220000</v>
      </c>
      <c r="E13" s="8">
        <v>908</v>
      </c>
      <c r="F13" s="8">
        <v>109200</v>
      </c>
      <c r="G13" s="19">
        <f t="shared" si="0"/>
        <v>2544</v>
      </c>
      <c r="H13" s="19">
        <f t="shared" si="0"/>
        <v>329200</v>
      </c>
      <c r="I13" s="8">
        <v>10</v>
      </c>
      <c r="J13" s="8">
        <v>20000</v>
      </c>
      <c r="K13" s="8">
        <v>6</v>
      </c>
      <c r="L13" s="8">
        <v>6000</v>
      </c>
      <c r="M13" s="7">
        <f t="shared" si="1"/>
        <v>2560</v>
      </c>
      <c r="N13" s="7">
        <f t="shared" si="1"/>
        <v>355200</v>
      </c>
      <c r="O13" s="8">
        <v>60</v>
      </c>
      <c r="P13" s="8">
        <v>48000</v>
      </c>
      <c r="Q13" s="8">
        <v>24</v>
      </c>
      <c r="R13" s="8">
        <v>9360</v>
      </c>
      <c r="S13" s="8">
        <v>0</v>
      </c>
      <c r="T13" s="8">
        <v>0</v>
      </c>
      <c r="U13" s="8">
        <v>0</v>
      </c>
      <c r="V13" s="8">
        <v>0</v>
      </c>
      <c r="W13" s="8">
        <v>292</v>
      </c>
      <c r="X13" s="8">
        <v>114720</v>
      </c>
      <c r="Y13" s="7">
        <f t="shared" si="2"/>
        <v>376</v>
      </c>
      <c r="Z13" s="7">
        <f t="shared" si="3"/>
        <v>172080</v>
      </c>
      <c r="AA13" s="12">
        <v>0</v>
      </c>
      <c r="AB13" s="12">
        <v>0</v>
      </c>
      <c r="AC13" s="12">
        <v>168</v>
      </c>
      <c r="AD13" s="12">
        <v>17800</v>
      </c>
      <c r="AE13" s="12">
        <v>216</v>
      </c>
      <c r="AF13" s="12">
        <v>87600</v>
      </c>
      <c r="AG13" s="12">
        <v>0</v>
      </c>
      <c r="AH13" s="12">
        <v>0</v>
      </c>
      <c r="AI13" s="12">
        <v>30</v>
      </c>
      <c r="AJ13" s="12">
        <v>900</v>
      </c>
      <c r="AK13" s="12">
        <v>138</v>
      </c>
      <c r="AL13" s="12">
        <v>19400</v>
      </c>
      <c r="AM13" s="20">
        <f t="shared" si="4"/>
        <v>3488</v>
      </c>
      <c r="AN13" s="20">
        <f t="shared" si="5"/>
        <v>652980</v>
      </c>
      <c r="AO13" s="12">
        <v>20</v>
      </c>
      <c r="AP13" s="12">
        <v>5000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24</v>
      </c>
      <c r="BB13" s="8">
        <v>3400</v>
      </c>
      <c r="BC13" s="8">
        <v>32</v>
      </c>
      <c r="BD13" s="8">
        <v>10800</v>
      </c>
      <c r="BE13" s="8">
        <v>0</v>
      </c>
      <c r="BF13" s="8">
        <v>0</v>
      </c>
      <c r="BG13" s="8">
        <v>400</v>
      </c>
      <c r="BH13" s="8">
        <v>55000</v>
      </c>
      <c r="BI13" s="7">
        <f t="shared" si="7"/>
        <v>456</v>
      </c>
      <c r="BJ13" s="7">
        <f t="shared" si="7"/>
        <v>69200</v>
      </c>
      <c r="BK13" s="7">
        <f t="shared" si="8"/>
        <v>3944</v>
      </c>
      <c r="BL13" s="7">
        <f t="shared" si="8"/>
        <v>722180</v>
      </c>
    </row>
    <row r="14" spans="1:64" ht="20.25" x14ac:dyDescent="0.4">
      <c r="A14" s="14">
        <v>8</v>
      </c>
      <c r="B14" s="15" t="s">
        <v>50</v>
      </c>
      <c r="C14" s="8">
        <v>752</v>
      </c>
      <c r="D14" s="8">
        <v>95000</v>
      </c>
      <c r="E14" s="8">
        <v>276</v>
      </c>
      <c r="F14" s="8">
        <v>34000</v>
      </c>
      <c r="G14" s="19">
        <f t="shared" si="0"/>
        <v>1028</v>
      </c>
      <c r="H14" s="19">
        <f t="shared" si="0"/>
        <v>129000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1028</v>
      </c>
      <c r="N14" s="7">
        <f t="shared" si="1"/>
        <v>129000</v>
      </c>
      <c r="O14" s="8">
        <v>20</v>
      </c>
      <c r="P14" s="8">
        <v>7440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88</v>
      </c>
      <c r="X14" s="8">
        <v>36960</v>
      </c>
      <c r="Y14" s="7">
        <f t="shared" si="2"/>
        <v>108</v>
      </c>
      <c r="Z14" s="7">
        <f t="shared" si="3"/>
        <v>44400</v>
      </c>
      <c r="AA14" s="12">
        <v>0</v>
      </c>
      <c r="AB14" s="12">
        <v>0</v>
      </c>
      <c r="AC14" s="12">
        <v>76</v>
      </c>
      <c r="AD14" s="12">
        <v>7900</v>
      </c>
      <c r="AE14" s="12">
        <v>88</v>
      </c>
      <c r="AF14" s="12">
        <v>20200</v>
      </c>
      <c r="AG14" s="12">
        <v>0</v>
      </c>
      <c r="AH14" s="12">
        <v>0</v>
      </c>
      <c r="AI14" s="12">
        <v>20</v>
      </c>
      <c r="AJ14" s="12">
        <v>700</v>
      </c>
      <c r="AK14" s="12">
        <v>76</v>
      </c>
      <c r="AL14" s="12">
        <v>10600</v>
      </c>
      <c r="AM14" s="20">
        <f t="shared" si="4"/>
        <v>1396</v>
      </c>
      <c r="AN14" s="20">
        <f t="shared" si="5"/>
        <v>212800</v>
      </c>
      <c r="AO14" s="12">
        <v>40</v>
      </c>
      <c r="AP14" s="12">
        <v>9000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10</v>
      </c>
      <c r="BB14" s="8">
        <v>1100</v>
      </c>
      <c r="BC14" s="8">
        <v>20</v>
      </c>
      <c r="BD14" s="8">
        <v>5200</v>
      </c>
      <c r="BE14" s="8">
        <v>0</v>
      </c>
      <c r="BF14" s="8">
        <v>0</v>
      </c>
      <c r="BG14" s="8">
        <v>170</v>
      </c>
      <c r="BH14" s="8">
        <v>35900</v>
      </c>
      <c r="BI14" s="7">
        <f t="shared" si="7"/>
        <v>200</v>
      </c>
      <c r="BJ14" s="7">
        <f t="shared" si="7"/>
        <v>42200</v>
      </c>
      <c r="BK14" s="7">
        <f t="shared" si="8"/>
        <v>1596</v>
      </c>
      <c r="BL14" s="7">
        <f t="shared" si="8"/>
        <v>255000</v>
      </c>
    </row>
    <row r="15" spans="1:64" ht="20.25" x14ac:dyDescent="0.4">
      <c r="A15" s="14">
        <v>9</v>
      </c>
      <c r="B15" s="15" t="s">
        <v>51</v>
      </c>
      <c r="C15" s="8">
        <v>596</v>
      </c>
      <c r="D15" s="8">
        <v>96600</v>
      </c>
      <c r="E15" s="8">
        <v>555</v>
      </c>
      <c r="F15" s="8">
        <v>55000</v>
      </c>
      <c r="G15" s="19">
        <f t="shared" si="0"/>
        <v>1151</v>
      </c>
      <c r="H15" s="19">
        <f t="shared" si="0"/>
        <v>151600</v>
      </c>
      <c r="I15" s="8">
        <v>0</v>
      </c>
      <c r="J15" s="8">
        <v>0</v>
      </c>
      <c r="K15" s="8">
        <v>5</v>
      </c>
      <c r="L15" s="8">
        <v>4000</v>
      </c>
      <c r="M15" s="7">
        <f t="shared" si="1"/>
        <v>1156</v>
      </c>
      <c r="N15" s="7">
        <f t="shared" si="1"/>
        <v>155600</v>
      </c>
      <c r="O15" s="8">
        <v>8</v>
      </c>
      <c r="P15" s="8">
        <v>3360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132</v>
      </c>
      <c r="X15" s="8">
        <v>33360</v>
      </c>
      <c r="Y15" s="7">
        <f t="shared" si="2"/>
        <v>140</v>
      </c>
      <c r="Z15" s="7">
        <f t="shared" si="3"/>
        <v>36720</v>
      </c>
      <c r="AA15" s="12">
        <v>0</v>
      </c>
      <c r="AB15" s="12">
        <v>0</v>
      </c>
      <c r="AC15" s="12">
        <v>156</v>
      </c>
      <c r="AD15" s="12">
        <v>9500</v>
      </c>
      <c r="AE15" s="12">
        <v>156</v>
      </c>
      <c r="AF15" s="12">
        <v>31700</v>
      </c>
      <c r="AG15" s="12">
        <v>0</v>
      </c>
      <c r="AH15" s="12">
        <v>0</v>
      </c>
      <c r="AI15" s="12">
        <v>0</v>
      </c>
      <c r="AJ15" s="12">
        <v>0</v>
      </c>
      <c r="AK15" s="12">
        <v>90</v>
      </c>
      <c r="AL15" s="12">
        <v>8000</v>
      </c>
      <c r="AM15" s="20">
        <f t="shared" si="4"/>
        <v>1698</v>
      </c>
      <c r="AN15" s="20">
        <f t="shared" si="5"/>
        <v>241520</v>
      </c>
      <c r="AO15" s="12">
        <v>20</v>
      </c>
      <c r="AP15" s="12">
        <v>4000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232</v>
      </c>
      <c r="BH15" s="8">
        <v>37800</v>
      </c>
      <c r="BI15" s="7">
        <f t="shared" si="7"/>
        <v>232</v>
      </c>
      <c r="BJ15" s="7">
        <f t="shared" si="7"/>
        <v>37800</v>
      </c>
      <c r="BK15" s="7">
        <f t="shared" si="8"/>
        <v>1930</v>
      </c>
      <c r="BL15" s="7">
        <f t="shared" si="8"/>
        <v>279320</v>
      </c>
    </row>
    <row r="16" spans="1:64" ht="20.25" x14ac:dyDescent="0.4">
      <c r="A16" s="14">
        <v>10</v>
      </c>
      <c r="B16" s="15" t="s">
        <v>52</v>
      </c>
      <c r="C16" s="8">
        <v>940</v>
      </c>
      <c r="D16" s="8">
        <v>103400</v>
      </c>
      <c r="E16" s="8">
        <v>298</v>
      </c>
      <c r="F16" s="8">
        <v>41100</v>
      </c>
      <c r="G16" s="19">
        <f t="shared" si="0"/>
        <v>1238</v>
      </c>
      <c r="H16" s="19">
        <f t="shared" si="0"/>
        <v>144500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1238</v>
      </c>
      <c r="N16" s="7">
        <f t="shared" si="1"/>
        <v>144500</v>
      </c>
      <c r="O16" s="8">
        <v>30</v>
      </c>
      <c r="P16" s="8">
        <v>14400</v>
      </c>
      <c r="Q16" s="8">
        <v>42</v>
      </c>
      <c r="R16" s="8">
        <v>7440</v>
      </c>
      <c r="S16" s="8">
        <v>0</v>
      </c>
      <c r="T16" s="8">
        <v>0</v>
      </c>
      <c r="U16" s="8">
        <v>0</v>
      </c>
      <c r="V16" s="8">
        <v>0</v>
      </c>
      <c r="W16" s="8">
        <v>116</v>
      </c>
      <c r="X16" s="8">
        <v>28320</v>
      </c>
      <c r="Y16" s="7">
        <f t="shared" si="2"/>
        <v>188</v>
      </c>
      <c r="Z16" s="7">
        <f t="shared" si="3"/>
        <v>50160</v>
      </c>
      <c r="AA16" s="12">
        <v>0</v>
      </c>
      <c r="AB16" s="12">
        <v>0</v>
      </c>
      <c r="AC16" s="12">
        <v>88</v>
      </c>
      <c r="AD16" s="12">
        <v>5000</v>
      </c>
      <c r="AE16" s="12">
        <v>108</v>
      </c>
      <c r="AF16" s="12">
        <v>26500</v>
      </c>
      <c r="AG16" s="12">
        <v>0</v>
      </c>
      <c r="AH16" s="12">
        <v>0</v>
      </c>
      <c r="AI16" s="12">
        <v>0</v>
      </c>
      <c r="AJ16" s="12">
        <v>0</v>
      </c>
      <c r="AK16" s="12">
        <v>88</v>
      </c>
      <c r="AL16" s="12">
        <v>5000</v>
      </c>
      <c r="AM16" s="20">
        <f t="shared" si="4"/>
        <v>1710</v>
      </c>
      <c r="AN16" s="20">
        <f t="shared" si="5"/>
        <v>231160</v>
      </c>
      <c r="AO16" s="12">
        <v>20</v>
      </c>
      <c r="AP16" s="12">
        <v>4000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30</v>
      </c>
      <c r="BB16" s="8">
        <v>4500</v>
      </c>
      <c r="BC16" s="8">
        <v>0</v>
      </c>
      <c r="BD16" s="8">
        <v>0</v>
      </c>
      <c r="BE16" s="8">
        <v>0</v>
      </c>
      <c r="BF16" s="8">
        <v>0</v>
      </c>
      <c r="BG16" s="8">
        <v>250</v>
      </c>
      <c r="BH16" s="8">
        <v>38500</v>
      </c>
      <c r="BI16" s="7">
        <f t="shared" si="7"/>
        <v>280</v>
      </c>
      <c r="BJ16" s="7">
        <f t="shared" si="7"/>
        <v>43000</v>
      </c>
      <c r="BK16" s="7">
        <f t="shared" si="8"/>
        <v>1990</v>
      </c>
      <c r="BL16" s="7">
        <f t="shared" si="8"/>
        <v>274160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928</v>
      </c>
      <c r="D18" s="8">
        <v>108700</v>
      </c>
      <c r="E18" s="8">
        <v>434</v>
      </c>
      <c r="F18" s="8">
        <v>46700</v>
      </c>
      <c r="G18" s="19">
        <f t="shared" si="0"/>
        <v>1362</v>
      </c>
      <c r="H18" s="19">
        <f t="shared" si="0"/>
        <v>155400</v>
      </c>
      <c r="I18" s="8">
        <v>0</v>
      </c>
      <c r="J18" s="8">
        <v>0</v>
      </c>
      <c r="K18" s="8">
        <v>5</v>
      </c>
      <c r="L18" s="8">
        <v>4000</v>
      </c>
      <c r="M18" s="7">
        <f t="shared" si="1"/>
        <v>1367</v>
      </c>
      <c r="N18" s="7">
        <f t="shared" si="1"/>
        <v>159400</v>
      </c>
      <c r="O18" s="8">
        <v>56</v>
      </c>
      <c r="P18" s="8">
        <v>25440</v>
      </c>
      <c r="Q18" s="8">
        <v>20</v>
      </c>
      <c r="R18" s="8">
        <v>3120</v>
      </c>
      <c r="S18" s="8">
        <v>0</v>
      </c>
      <c r="T18" s="8">
        <v>0</v>
      </c>
      <c r="U18" s="8">
        <v>0</v>
      </c>
      <c r="V18" s="8">
        <v>0</v>
      </c>
      <c r="W18" s="8">
        <v>208</v>
      </c>
      <c r="X18" s="8">
        <v>68880</v>
      </c>
      <c r="Y18" s="7">
        <f t="shared" si="2"/>
        <v>284</v>
      </c>
      <c r="Z18" s="7">
        <f t="shared" si="3"/>
        <v>97440</v>
      </c>
      <c r="AA18" s="12">
        <v>0</v>
      </c>
      <c r="AB18" s="12">
        <v>0</v>
      </c>
      <c r="AC18" s="12">
        <v>124</v>
      </c>
      <c r="AD18" s="12">
        <v>9600</v>
      </c>
      <c r="AE18" s="12">
        <v>144</v>
      </c>
      <c r="AF18" s="12">
        <v>47600</v>
      </c>
      <c r="AG18" s="12">
        <v>0</v>
      </c>
      <c r="AH18" s="12">
        <v>0</v>
      </c>
      <c r="AI18" s="12">
        <v>0</v>
      </c>
      <c r="AJ18" s="12">
        <v>0</v>
      </c>
      <c r="AK18" s="12">
        <v>168</v>
      </c>
      <c r="AL18" s="12">
        <v>14200</v>
      </c>
      <c r="AM18" s="20">
        <f t="shared" si="4"/>
        <v>2087</v>
      </c>
      <c r="AN18" s="20">
        <f t="shared" si="5"/>
        <v>328240</v>
      </c>
      <c r="AO18" s="12">
        <v>10</v>
      </c>
      <c r="AP18" s="12">
        <v>2000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20</v>
      </c>
      <c r="BB18" s="8">
        <v>2500</v>
      </c>
      <c r="BC18" s="8">
        <v>0</v>
      </c>
      <c r="BD18" s="8">
        <v>0</v>
      </c>
      <c r="BE18" s="8">
        <v>0</v>
      </c>
      <c r="BF18" s="8">
        <v>0</v>
      </c>
      <c r="BG18" s="8">
        <v>291</v>
      </c>
      <c r="BH18" s="8">
        <v>40000</v>
      </c>
      <c r="BI18" s="7">
        <f t="shared" si="7"/>
        <v>311</v>
      </c>
      <c r="BJ18" s="7">
        <f t="shared" si="7"/>
        <v>42500</v>
      </c>
      <c r="BK18" s="7">
        <f t="shared" si="8"/>
        <v>2398</v>
      </c>
      <c r="BL18" s="7">
        <f t="shared" si="8"/>
        <v>370740</v>
      </c>
    </row>
    <row r="19" spans="1:64" ht="20.25" x14ac:dyDescent="0.4">
      <c r="A19" s="14">
        <v>13</v>
      </c>
      <c r="B19" s="15" t="s">
        <v>55</v>
      </c>
      <c r="C19" s="8">
        <v>803</v>
      </c>
      <c r="D19" s="8">
        <v>71800</v>
      </c>
      <c r="E19" s="8">
        <v>421</v>
      </c>
      <c r="F19" s="8">
        <v>37400</v>
      </c>
      <c r="G19" s="19">
        <f t="shared" si="0"/>
        <v>1224</v>
      </c>
      <c r="H19" s="19">
        <f t="shared" si="0"/>
        <v>109200</v>
      </c>
      <c r="I19" s="8">
        <v>2</v>
      </c>
      <c r="J19" s="8">
        <v>5000</v>
      </c>
      <c r="K19" s="8">
        <v>5</v>
      </c>
      <c r="L19" s="8">
        <v>5000</v>
      </c>
      <c r="M19" s="7">
        <f t="shared" si="1"/>
        <v>1231</v>
      </c>
      <c r="N19" s="7">
        <f t="shared" si="1"/>
        <v>119200</v>
      </c>
      <c r="O19" s="8">
        <v>0</v>
      </c>
      <c r="P19" s="8">
        <v>0</v>
      </c>
      <c r="Q19" s="8">
        <v>20</v>
      </c>
      <c r="R19" s="8">
        <v>223440</v>
      </c>
      <c r="S19" s="8">
        <v>0</v>
      </c>
      <c r="T19" s="8">
        <v>0</v>
      </c>
      <c r="U19" s="8">
        <v>0</v>
      </c>
      <c r="V19" s="8">
        <v>0</v>
      </c>
      <c r="W19" s="8">
        <v>124</v>
      </c>
      <c r="X19" s="8">
        <v>28320</v>
      </c>
      <c r="Y19" s="7">
        <f t="shared" si="2"/>
        <v>144</v>
      </c>
      <c r="Z19" s="7">
        <f t="shared" si="3"/>
        <v>251760</v>
      </c>
      <c r="AA19" s="12">
        <v>0</v>
      </c>
      <c r="AB19" s="12">
        <v>0</v>
      </c>
      <c r="AC19" s="12">
        <v>80</v>
      </c>
      <c r="AD19" s="12">
        <v>4500</v>
      </c>
      <c r="AE19" s="12">
        <v>68</v>
      </c>
      <c r="AF19" s="12">
        <v>17000</v>
      </c>
      <c r="AG19" s="12">
        <v>0</v>
      </c>
      <c r="AH19" s="12">
        <v>0</v>
      </c>
      <c r="AI19" s="12">
        <v>0</v>
      </c>
      <c r="AJ19" s="12">
        <v>0</v>
      </c>
      <c r="AK19" s="12">
        <v>108</v>
      </c>
      <c r="AL19" s="12">
        <v>4500</v>
      </c>
      <c r="AM19" s="20">
        <f t="shared" si="4"/>
        <v>1631</v>
      </c>
      <c r="AN19" s="20">
        <f t="shared" si="5"/>
        <v>396960</v>
      </c>
      <c r="AO19" s="12">
        <v>20</v>
      </c>
      <c r="AP19" s="12">
        <v>4000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40</v>
      </c>
      <c r="BB19" s="8">
        <v>6200</v>
      </c>
      <c r="BC19" s="8">
        <v>68</v>
      </c>
      <c r="BD19" s="8">
        <v>24300</v>
      </c>
      <c r="BE19" s="8">
        <v>0</v>
      </c>
      <c r="BF19" s="8">
        <v>0</v>
      </c>
      <c r="BG19" s="8">
        <v>200</v>
      </c>
      <c r="BH19" s="8">
        <v>30000</v>
      </c>
      <c r="BI19" s="7">
        <f t="shared" si="7"/>
        <v>308</v>
      </c>
      <c r="BJ19" s="7">
        <f t="shared" si="7"/>
        <v>60500</v>
      </c>
      <c r="BK19" s="7">
        <f t="shared" si="8"/>
        <v>1939</v>
      </c>
      <c r="BL19" s="7">
        <f t="shared" si="8"/>
        <v>457460</v>
      </c>
    </row>
    <row r="20" spans="1:64" ht="20.25" x14ac:dyDescent="0.4">
      <c r="A20" s="14">
        <v>14</v>
      </c>
      <c r="B20" s="15" t="s">
        <v>56</v>
      </c>
      <c r="C20" s="8">
        <v>3495</v>
      </c>
      <c r="D20" s="8">
        <v>437600</v>
      </c>
      <c r="E20" s="8">
        <v>1000</v>
      </c>
      <c r="F20" s="8">
        <v>79700</v>
      </c>
      <c r="G20" s="19">
        <f t="shared" si="0"/>
        <v>4495</v>
      </c>
      <c r="H20" s="19">
        <f t="shared" si="0"/>
        <v>517300</v>
      </c>
      <c r="I20" s="8">
        <v>10</v>
      </c>
      <c r="J20" s="8">
        <v>15000</v>
      </c>
      <c r="K20" s="8">
        <v>10</v>
      </c>
      <c r="L20" s="8">
        <v>14000</v>
      </c>
      <c r="M20" s="7">
        <f t="shared" si="1"/>
        <v>4515</v>
      </c>
      <c r="N20" s="7">
        <f t="shared" si="1"/>
        <v>546300</v>
      </c>
      <c r="O20" s="8">
        <v>70</v>
      </c>
      <c r="P20" s="8">
        <v>45840</v>
      </c>
      <c r="Q20" s="8">
        <v>28</v>
      </c>
      <c r="R20" s="8">
        <v>112800</v>
      </c>
      <c r="S20" s="8">
        <v>1</v>
      </c>
      <c r="T20" s="8">
        <v>124800</v>
      </c>
      <c r="U20" s="8">
        <v>0</v>
      </c>
      <c r="V20" s="8">
        <v>0</v>
      </c>
      <c r="W20" s="8">
        <v>127</v>
      </c>
      <c r="X20" s="8">
        <v>25440</v>
      </c>
      <c r="Y20" s="7">
        <f t="shared" si="2"/>
        <v>226</v>
      </c>
      <c r="Z20" s="7">
        <f t="shared" si="3"/>
        <v>308880</v>
      </c>
      <c r="AA20" s="12">
        <v>0</v>
      </c>
      <c r="AB20" s="12">
        <v>0</v>
      </c>
      <c r="AC20" s="12">
        <v>532</v>
      </c>
      <c r="AD20" s="12">
        <v>42200</v>
      </c>
      <c r="AE20" s="12">
        <v>559</v>
      </c>
      <c r="AF20" s="12">
        <v>154000</v>
      </c>
      <c r="AG20" s="12">
        <v>2</v>
      </c>
      <c r="AH20" s="12">
        <v>5000</v>
      </c>
      <c r="AI20" s="12">
        <v>30</v>
      </c>
      <c r="AJ20" s="12">
        <v>1000</v>
      </c>
      <c r="AK20" s="12">
        <v>688</v>
      </c>
      <c r="AL20" s="12">
        <v>59600</v>
      </c>
      <c r="AM20" s="20">
        <f t="shared" si="4"/>
        <v>6552</v>
      </c>
      <c r="AN20" s="20">
        <f t="shared" si="5"/>
        <v>1116980</v>
      </c>
      <c r="AO20" s="12">
        <v>40</v>
      </c>
      <c r="AP20" s="12">
        <v>8000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40</v>
      </c>
      <c r="BB20" s="8">
        <v>6400</v>
      </c>
      <c r="BC20" s="8">
        <v>0</v>
      </c>
      <c r="BD20" s="8">
        <v>0</v>
      </c>
      <c r="BE20" s="8">
        <v>0</v>
      </c>
      <c r="BF20" s="8">
        <v>0</v>
      </c>
      <c r="BG20" s="8">
        <v>940</v>
      </c>
      <c r="BH20" s="8">
        <v>133000</v>
      </c>
      <c r="BI20" s="7">
        <f t="shared" si="7"/>
        <v>980</v>
      </c>
      <c r="BJ20" s="7">
        <f t="shared" si="7"/>
        <v>139400</v>
      </c>
      <c r="BK20" s="7">
        <f t="shared" si="8"/>
        <v>7532</v>
      </c>
      <c r="BL20" s="7">
        <f t="shared" si="8"/>
        <v>1256380</v>
      </c>
    </row>
    <row r="21" spans="1:64" ht="20.25" x14ac:dyDescent="0.4">
      <c r="A21" s="14">
        <v>15</v>
      </c>
      <c r="B21" s="15" t="s">
        <v>57</v>
      </c>
      <c r="C21" s="8">
        <v>272</v>
      </c>
      <c r="D21" s="8">
        <v>47300</v>
      </c>
      <c r="E21" s="8">
        <v>210</v>
      </c>
      <c r="F21" s="8">
        <v>21600</v>
      </c>
      <c r="G21" s="19">
        <f t="shared" si="0"/>
        <v>482</v>
      </c>
      <c r="H21" s="19">
        <f t="shared" si="0"/>
        <v>68900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482</v>
      </c>
      <c r="N21" s="7">
        <f t="shared" si="1"/>
        <v>68900</v>
      </c>
      <c r="O21" s="8">
        <v>24</v>
      </c>
      <c r="P21" s="8">
        <v>10560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104</v>
      </c>
      <c r="X21" s="8">
        <v>24720</v>
      </c>
      <c r="Y21" s="7">
        <f t="shared" si="2"/>
        <v>128</v>
      </c>
      <c r="Z21" s="7">
        <f t="shared" si="3"/>
        <v>35280</v>
      </c>
      <c r="AA21" s="12">
        <v>0</v>
      </c>
      <c r="AB21" s="12">
        <v>0</v>
      </c>
      <c r="AC21" s="12">
        <v>20</v>
      </c>
      <c r="AD21" s="12">
        <v>1500</v>
      </c>
      <c r="AE21" s="12">
        <v>24</v>
      </c>
      <c r="AF21" s="12">
        <v>8900</v>
      </c>
      <c r="AG21" s="12">
        <v>0</v>
      </c>
      <c r="AH21" s="12">
        <v>0</v>
      </c>
      <c r="AI21" s="12">
        <v>0</v>
      </c>
      <c r="AJ21" s="12">
        <v>0</v>
      </c>
      <c r="AK21" s="12">
        <v>36</v>
      </c>
      <c r="AL21" s="12">
        <v>3500</v>
      </c>
      <c r="AM21" s="20">
        <f t="shared" si="4"/>
        <v>690</v>
      </c>
      <c r="AN21" s="20">
        <f t="shared" si="5"/>
        <v>118080</v>
      </c>
      <c r="AO21" s="12">
        <v>20</v>
      </c>
      <c r="AP21" s="12">
        <v>4000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10</v>
      </c>
      <c r="BB21" s="8">
        <v>2000</v>
      </c>
      <c r="BC21" s="8">
        <v>0</v>
      </c>
      <c r="BD21" s="8">
        <v>0</v>
      </c>
      <c r="BE21" s="8">
        <v>0</v>
      </c>
      <c r="BF21" s="8">
        <v>0</v>
      </c>
      <c r="BG21" s="8">
        <v>50</v>
      </c>
      <c r="BH21" s="8">
        <v>14100</v>
      </c>
      <c r="BI21" s="7">
        <f t="shared" si="7"/>
        <v>60</v>
      </c>
      <c r="BJ21" s="7">
        <f t="shared" si="7"/>
        <v>16100</v>
      </c>
      <c r="BK21" s="7">
        <f t="shared" si="8"/>
        <v>750</v>
      </c>
      <c r="BL21" s="7">
        <f t="shared" si="8"/>
        <v>134180</v>
      </c>
    </row>
    <row r="22" spans="1:64" ht="20.25" x14ac:dyDescent="0.4">
      <c r="A22" s="14">
        <v>16</v>
      </c>
      <c r="B22" s="15" t="s">
        <v>58</v>
      </c>
      <c r="C22" s="8">
        <v>1968</v>
      </c>
      <c r="D22" s="8">
        <v>283000</v>
      </c>
      <c r="E22" s="8">
        <v>276</v>
      </c>
      <c r="F22" s="8">
        <v>39400</v>
      </c>
      <c r="G22" s="19">
        <f t="shared" si="0"/>
        <v>2244</v>
      </c>
      <c r="H22" s="19">
        <f t="shared" si="0"/>
        <v>322400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2244</v>
      </c>
      <c r="N22" s="7">
        <f t="shared" si="1"/>
        <v>322400</v>
      </c>
      <c r="O22" s="8">
        <v>74</v>
      </c>
      <c r="P22" s="8">
        <v>52800</v>
      </c>
      <c r="Q22" s="8">
        <v>40</v>
      </c>
      <c r="R22" s="8">
        <v>17040</v>
      </c>
      <c r="S22" s="8">
        <v>0</v>
      </c>
      <c r="T22" s="8">
        <v>0</v>
      </c>
      <c r="U22" s="8">
        <v>0</v>
      </c>
      <c r="V22" s="8">
        <v>0</v>
      </c>
      <c r="W22" s="8">
        <v>249</v>
      </c>
      <c r="X22" s="8">
        <v>80640</v>
      </c>
      <c r="Y22" s="7">
        <f t="shared" si="2"/>
        <v>363</v>
      </c>
      <c r="Z22" s="7">
        <f t="shared" si="3"/>
        <v>150480</v>
      </c>
      <c r="AA22" s="12">
        <v>0</v>
      </c>
      <c r="AB22" s="12">
        <v>0</v>
      </c>
      <c r="AC22" s="12">
        <v>112</v>
      </c>
      <c r="AD22" s="12">
        <v>10000</v>
      </c>
      <c r="AE22" s="12">
        <v>160</v>
      </c>
      <c r="AF22" s="12">
        <v>74800</v>
      </c>
      <c r="AG22" s="12">
        <v>0</v>
      </c>
      <c r="AH22" s="12">
        <v>0</v>
      </c>
      <c r="AI22" s="12">
        <v>0</v>
      </c>
      <c r="AJ22" s="12">
        <v>0</v>
      </c>
      <c r="AK22" s="12">
        <v>108</v>
      </c>
      <c r="AL22" s="12">
        <v>15500</v>
      </c>
      <c r="AM22" s="20">
        <f t="shared" si="4"/>
        <v>2987</v>
      </c>
      <c r="AN22" s="20">
        <f t="shared" si="5"/>
        <v>573180</v>
      </c>
      <c r="AO22" s="12">
        <v>10</v>
      </c>
      <c r="AP22" s="12">
        <v>2000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20</v>
      </c>
      <c r="BB22" s="8">
        <v>3300</v>
      </c>
      <c r="BC22" s="8">
        <v>0</v>
      </c>
      <c r="BD22" s="8">
        <v>0</v>
      </c>
      <c r="BE22" s="8">
        <v>0</v>
      </c>
      <c r="BF22" s="8">
        <v>0</v>
      </c>
      <c r="BG22" s="8">
        <v>332</v>
      </c>
      <c r="BH22" s="8">
        <v>60000</v>
      </c>
      <c r="BI22" s="7">
        <f t="shared" si="7"/>
        <v>352</v>
      </c>
      <c r="BJ22" s="7">
        <f t="shared" si="7"/>
        <v>63300</v>
      </c>
      <c r="BK22" s="7">
        <f t="shared" si="8"/>
        <v>3339</v>
      </c>
      <c r="BL22" s="7">
        <f t="shared" si="8"/>
        <v>636480</v>
      </c>
    </row>
    <row r="23" spans="1:64" ht="20.25" x14ac:dyDescent="0.4">
      <c r="A23" s="14">
        <v>17</v>
      </c>
      <c r="B23" s="15" t="s">
        <v>59</v>
      </c>
      <c r="C23" s="8">
        <v>192</v>
      </c>
      <c r="D23" s="8">
        <v>22700</v>
      </c>
      <c r="E23" s="8">
        <v>112</v>
      </c>
      <c r="F23" s="8">
        <v>16000</v>
      </c>
      <c r="G23" s="19">
        <f t="shared" si="0"/>
        <v>304</v>
      </c>
      <c r="H23" s="19">
        <f t="shared" si="0"/>
        <v>38700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304</v>
      </c>
      <c r="N23" s="7">
        <f t="shared" si="1"/>
        <v>38700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120</v>
      </c>
      <c r="X23" s="8">
        <v>3120</v>
      </c>
      <c r="Y23" s="7">
        <f t="shared" si="2"/>
        <v>120</v>
      </c>
      <c r="Z23" s="7">
        <f t="shared" si="3"/>
        <v>3120</v>
      </c>
      <c r="AA23" s="12">
        <v>0</v>
      </c>
      <c r="AB23" s="12">
        <v>0</v>
      </c>
      <c r="AC23" s="12">
        <v>0</v>
      </c>
      <c r="AD23" s="12">
        <v>0</v>
      </c>
      <c r="AE23" s="12">
        <v>120</v>
      </c>
      <c r="AF23" s="12">
        <v>3500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544</v>
      </c>
      <c r="AN23" s="20">
        <f t="shared" si="5"/>
        <v>45320</v>
      </c>
      <c r="AO23" s="12">
        <v>5</v>
      </c>
      <c r="AP23" s="12">
        <v>1000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544</v>
      </c>
      <c r="BL23" s="7">
        <f t="shared" si="8"/>
        <v>45320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2783</v>
      </c>
      <c r="D25" s="8">
        <v>566700</v>
      </c>
      <c r="E25" s="8">
        <v>611</v>
      </c>
      <c r="F25" s="8">
        <v>88300</v>
      </c>
      <c r="G25" s="19">
        <f t="shared" si="0"/>
        <v>3394</v>
      </c>
      <c r="H25" s="19">
        <f t="shared" si="0"/>
        <v>655000</v>
      </c>
      <c r="I25" s="8">
        <v>0</v>
      </c>
      <c r="J25" s="8">
        <v>0</v>
      </c>
      <c r="K25" s="8">
        <v>5</v>
      </c>
      <c r="L25" s="8">
        <v>5000</v>
      </c>
      <c r="M25" s="7">
        <f t="shared" si="1"/>
        <v>3399</v>
      </c>
      <c r="N25" s="7">
        <f t="shared" si="1"/>
        <v>660000</v>
      </c>
      <c r="O25" s="8">
        <v>0</v>
      </c>
      <c r="P25" s="8">
        <v>0</v>
      </c>
      <c r="Q25" s="8">
        <v>46</v>
      </c>
      <c r="R25" s="8">
        <v>26160</v>
      </c>
      <c r="S25" s="8">
        <v>0</v>
      </c>
      <c r="T25" s="8">
        <v>0</v>
      </c>
      <c r="U25" s="8">
        <v>0</v>
      </c>
      <c r="V25" s="8">
        <v>0</v>
      </c>
      <c r="W25" s="8">
        <v>56</v>
      </c>
      <c r="X25" s="8">
        <v>44640</v>
      </c>
      <c r="Y25" s="7">
        <f t="shared" si="2"/>
        <v>102</v>
      </c>
      <c r="Z25" s="7">
        <f t="shared" si="3"/>
        <v>70800</v>
      </c>
      <c r="AA25" s="12">
        <v>0</v>
      </c>
      <c r="AB25" s="12">
        <v>0</v>
      </c>
      <c r="AC25" s="12">
        <v>168</v>
      </c>
      <c r="AD25" s="12">
        <v>18500</v>
      </c>
      <c r="AE25" s="12">
        <v>244</v>
      </c>
      <c r="AF25" s="12">
        <v>81800</v>
      </c>
      <c r="AG25" s="12">
        <v>2</v>
      </c>
      <c r="AH25" s="12">
        <v>5000</v>
      </c>
      <c r="AI25" s="12">
        <v>30</v>
      </c>
      <c r="AJ25" s="12">
        <v>1000</v>
      </c>
      <c r="AK25" s="12">
        <v>328</v>
      </c>
      <c r="AL25" s="12">
        <v>23300</v>
      </c>
      <c r="AM25" s="20">
        <f t="shared" si="4"/>
        <v>4273</v>
      </c>
      <c r="AN25" s="20">
        <f t="shared" si="5"/>
        <v>860400</v>
      </c>
      <c r="AO25" s="12">
        <v>20</v>
      </c>
      <c r="AP25" s="12">
        <v>4000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60</v>
      </c>
      <c r="BB25" s="8">
        <v>10000</v>
      </c>
      <c r="BC25" s="8">
        <v>24</v>
      </c>
      <c r="BD25" s="8">
        <v>10800</v>
      </c>
      <c r="BE25" s="8">
        <v>0</v>
      </c>
      <c r="BF25" s="8">
        <v>0</v>
      </c>
      <c r="BG25" s="8">
        <v>1240</v>
      </c>
      <c r="BH25" s="8">
        <v>192000</v>
      </c>
      <c r="BI25" s="7">
        <f t="shared" si="7"/>
        <v>1324</v>
      </c>
      <c r="BJ25" s="7">
        <f t="shared" si="7"/>
        <v>212800</v>
      </c>
      <c r="BK25" s="7">
        <f t="shared" si="8"/>
        <v>5597</v>
      </c>
      <c r="BL25" s="7">
        <f t="shared" si="8"/>
        <v>1073200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2980</v>
      </c>
      <c r="D27" s="8">
        <v>494800</v>
      </c>
      <c r="E27" s="8">
        <v>635</v>
      </c>
      <c r="F27" s="8">
        <v>87600</v>
      </c>
      <c r="G27" s="19">
        <f t="shared" si="0"/>
        <v>3615</v>
      </c>
      <c r="H27" s="19">
        <f t="shared" si="0"/>
        <v>582400</v>
      </c>
      <c r="I27" s="8">
        <v>0</v>
      </c>
      <c r="J27" s="8">
        <v>0</v>
      </c>
      <c r="K27" s="8">
        <v>5</v>
      </c>
      <c r="L27" s="8">
        <v>5000</v>
      </c>
      <c r="M27" s="7">
        <f t="shared" si="1"/>
        <v>3620</v>
      </c>
      <c r="N27" s="7">
        <f t="shared" si="1"/>
        <v>587400</v>
      </c>
      <c r="O27" s="8">
        <v>144</v>
      </c>
      <c r="P27" s="8">
        <v>96000</v>
      </c>
      <c r="Q27" s="8">
        <v>20</v>
      </c>
      <c r="R27" s="8">
        <v>201600</v>
      </c>
      <c r="S27" s="8">
        <v>0</v>
      </c>
      <c r="T27" s="8">
        <v>0</v>
      </c>
      <c r="U27" s="8">
        <v>0</v>
      </c>
      <c r="V27" s="8">
        <v>0</v>
      </c>
      <c r="W27" s="8">
        <v>56</v>
      </c>
      <c r="X27" s="8">
        <v>25200</v>
      </c>
      <c r="Y27" s="7">
        <f t="shared" si="2"/>
        <v>220</v>
      </c>
      <c r="Z27" s="7">
        <f t="shared" si="3"/>
        <v>322800</v>
      </c>
      <c r="AA27" s="12">
        <v>0</v>
      </c>
      <c r="AB27" s="12">
        <v>0</v>
      </c>
      <c r="AC27" s="12">
        <v>272</v>
      </c>
      <c r="AD27" s="12">
        <v>26300</v>
      </c>
      <c r="AE27" s="12">
        <v>340</v>
      </c>
      <c r="AF27" s="12">
        <v>167000</v>
      </c>
      <c r="AG27" s="12">
        <v>0</v>
      </c>
      <c r="AH27" s="12">
        <v>0</v>
      </c>
      <c r="AI27" s="12">
        <v>0</v>
      </c>
      <c r="AJ27" s="12">
        <v>0</v>
      </c>
      <c r="AK27" s="12">
        <v>476</v>
      </c>
      <c r="AL27" s="12">
        <v>55200</v>
      </c>
      <c r="AM27" s="20">
        <f t="shared" si="4"/>
        <v>4928</v>
      </c>
      <c r="AN27" s="20">
        <f t="shared" si="5"/>
        <v>1158700</v>
      </c>
      <c r="AO27" s="12">
        <v>20</v>
      </c>
      <c r="AP27" s="12">
        <v>4000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40</v>
      </c>
      <c r="BB27" s="8">
        <v>6300</v>
      </c>
      <c r="BC27" s="8">
        <v>20</v>
      </c>
      <c r="BD27" s="8">
        <v>8200</v>
      </c>
      <c r="BE27" s="8">
        <v>0</v>
      </c>
      <c r="BF27" s="8">
        <v>0</v>
      </c>
      <c r="BG27" s="8">
        <v>432</v>
      </c>
      <c r="BH27" s="8">
        <v>53000</v>
      </c>
      <c r="BI27" s="7">
        <f t="shared" si="7"/>
        <v>492</v>
      </c>
      <c r="BJ27" s="7">
        <f t="shared" si="7"/>
        <v>67500</v>
      </c>
      <c r="BK27" s="7">
        <f t="shared" si="8"/>
        <v>5420</v>
      </c>
      <c r="BL27" s="7">
        <f t="shared" si="8"/>
        <v>1226200</v>
      </c>
    </row>
    <row r="28" spans="1:64" ht="20.25" x14ac:dyDescent="0.4">
      <c r="A28" s="14">
        <v>22</v>
      </c>
      <c r="B28" s="15" t="s">
        <v>64</v>
      </c>
      <c r="C28" s="8">
        <v>480</v>
      </c>
      <c r="D28" s="8">
        <v>53300</v>
      </c>
      <c r="E28" s="8">
        <v>228</v>
      </c>
      <c r="F28" s="8">
        <v>22200</v>
      </c>
      <c r="G28" s="19">
        <f t="shared" si="0"/>
        <v>708</v>
      </c>
      <c r="H28" s="19">
        <f t="shared" si="0"/>
        <v>75500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708</v>
      </c>
      <c r="N28" s="7">
        <f t="shared" si="1"/>
        <v>75500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32</v>
      </c>
      <c r="X28" s="8">
        <v>6240</v>
      </c>
      <c r="Y28" s="7">
        <f t="shared" si="2"/>
        <v>32</v>
      </c>
      <c r="Z28" s="7">
        <f t="shared" si="3"/>
        <v>6240</v>
      </c>
      <c r="AA28" s="12">
        <v>0</v>
      </c>
      <c r="AB28" s="12">
        <v>0</v>
      </c>
      <c r="AC28" s="12">
        <v>20</v>
      </c>
      <c r="AD28" s="12">
        <v>1500</v>
      </c>
      <c r="AE28" s="12">
        <v>48</v>
      </c>
      <c r="AF28" s="12">
        <v>12700</v>
      </c>
      <c r="AG28" s="12">
        <v>0</v>
      </c>
      <c r="AH28" s="12">
        <v>0</v>
      </c>
      <c r="AI28" s="12">
        <v>0</v>
      </c>
      <c r="AJ28" s="12">
        <v>0</v>
      </c>
      <c r="AK28" s="12">
        <v>56</v>
      </c>
      <c r="AL28" s="12">
        <v>5000</v>
      </c>
      <c r="AM28" s="20">
        <f t="shared" si="4"/>
        <v>864</v>
      </c>
      <c r="AN28" s="20">
        <f t="shared" si="5"/>
        <v>100940</v>
      </c>
      <c r="AO28" s="12">
        <v>10</v>
      </c>
      <c r="AP28" s="12">
        <v>2000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10</v>
      </c>
      <c r="BB28" s="8">
        <v>2000</v>
      </c>
      <c r="BC28" s="8">
        <v>0</v>
      </c>
      <c r="BD28" s="8">
        <v>0</v>
      </c>
      <c r="BE28" s="8">
        <v>0</v>
      </c>
      <c r="BF28" s="8">
        <v>0</v>
      </c>
      <c r="BG28" s="8">
        <v>198</v>
      </c>
      <c r="BH28" s="8">
        <v>22600</v>
      </c>
      <c r="BI28" s="7">
        <f t="shared" si="7"/>
        <v>208</v>
      </c>
      <c r="BJ28" s="7">
        <f t="shared" si="7"/>
        <v>24600</v>
      </c>
      <c r="BK28" s="7">
        <f t="shared" si="8"/>
        <v>1072</v>
      </c>
      <c r="BL28" s="7">
        <f t="shared" si="8"/>
        <v>125540</v>
      </c>
    </row>
    <row r="29" spans="1:64" ht="20.25" x14ac:dyDescent="0.4">
      <c r="A29" s="14">
        <v>23</v>
      </c>
      <c r="B29" s="15" t="s">
        <v>65</v>
      </c>
      <c r="C29" s="8">
        <v>312</v>
      </c>
      <c r="D29" s="8">
        <v>107500</v>
      </c>
      <c r="E29" s="8">
        <v>196</v>
      </c>
      <c r="F29" s="8">
        <v>68100</v>
      </c>
      <c r="G29" s="19">
        <f t="shared" si="0"/>
        <v>508</v>
      </c>
      <c r="H29" s="19">
        <f t="shared" si="0"/>
        <v>175600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508</v>
      </c>
      <c r="N29" s="7">
        <f t="shared" si="1"/>
        <v>175600</v>
      </c>
      <c r="O29" s="8">
        <v>72</v>
      </c>
      <c r="P29" s="8">
        <v>120000</v>
      </c>
      <c r="Q29" s="8">
        <v>20</v>
      </c>
      <c r="R29" s="8">
        <v>1008000</v>
      </c>
      <c r="S29" s="8">
        <v>1</v>
      </c>
      <c r="T29" s="8">
        <v>120000</v>
      </c>
      <c r="U29" s="8">
        <v>0</v>
      </c>
      <c r="V29" s="8">
        <v>0</v>
      </c>
      <c r="W29" s="8">
        <v>56</v>
      </c>
      <c r="X29" s="8">
        <v>66960</v>
      </c>
      <c r="Y29" s="7">
        <f t="shared" si="2"/>
        <v>149</v>
      </c>
      <c r="Z29" s="7">
        <f t="shared" si="3"/>
        <v>1314960</v>
      </c>
      <c r="AA29" s="12">
        <v>0</v>
      </c>
      <c r="AB29" s="12">
        <v>0</v>
      </c>
      <c r="AC29" s="12">
        <v>24</v>
      </c>
      <c r="AD29" s="12">
        <v>14400</v>
      </c>
      <c r="AE29" s="12">
        <v>44</v>
      </c>
      <c r="AF29" s="12">
        <v>35200</v>
      </c>
      <c r="AG29" s="12">
        <v>0</v>
      </c>
      <c r="AH29" s="12">
        <v>0</v>
      </c>
      <c r="AI29" s="12">
        <v>0</v>
      </c>
      <c r="AJ29" s="12">
        <v>0</v>
      </c>
      <c r="AK29" s="12">
        <v>24</v>
      </c>
      <c r="AL29" s="12">
        <v>14300</v>
      </c>
      <c r="AM29" s="20">
        <f t="shared" si="4"/>
        <v>749</v>
      </c>
      <c r="AN29" s="20">
        <f t="shared" si="5"/>
        <v>1554460</v>
      </c>
      <c r="AO29" s="12">
        <v>15</v>
      </c>
      <c r="AP29" s="12">
        <v>3000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120</v>
      </c>
      <c r="BH29" s="8">
        <v>23800</v>
      </c>
      <c r="BI29" s="7">
        <f t="shared" si="7"/>
        <v>120</v>
      </c>
      <c r="BJ29" s="7">
        <f t="shared" si="7"/>
        <v>23800</v>
      </c>
      <c r="BK29" s="7">
        <f t="shared" si="8"/>
        <v>869</v>
      </c>
      <c r="BL29" s="7">
        <f t="shared" si="8"/>
        <v>1578260</v>
      </c>
    </row>
    <row r="30" spans="1:64" ht="24.75" customHeight="1" x14ac:dyDescent="0.4">
      <c r="A30" s="14">
        <v>24</v>
      </c>
      <c r="B30" s="15" t="s">
        <v>66</v>
      </c>
      <c r="C30" s="8">
        <v>160</v>
      </c>
      <c r="D30" s="8">
        <v>19600</v>
      </c>
      <c r="E30" s="8">
        <v>92</v>
      </c>
      <c r="F30" s="8">
        <v>12700</v>
      </c>
      <c r="G30" s="19">
        <f t="shared" si="0"/>
        <v>252</v>
      </c>
      <c r="H30" s="19">
        <f t="shared" si="0"/>
        <v>32300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252</v>
      </c>
      <c r="N30" s="7">
        <f t="shared" si="1"/>
        <v>32300</v>
      </c>
      <c r="O30" s="8">
        <v>24</v>
      </c>
      <c r="P30" s="8">
        <v>16320</v>
      </c>
      <c r="Q30" s="8">
        <v>20</v>
      </c>
      <c r="R30" s="8">
        <v>3120</v>
      </c>
      <c r="S30" s="8">
        <v>0</v>
      </c>
      <c r="T30" s="8">
        <v>0</v>
      </c>
      <c r="U30" s="8">
        <v>0</v>
      </c>
      <c r="V30" s="8">
        <v>0</v>
      </c>
      <c r="W30" s="8">
        <v>40</v>
      </c>
      <c r="X30" s="8">
        <v>16800</v>
      </c>
      <c r="Y30" s="7">
        <f t="shared" si="2"/>
        <v>84</v>
      </c>
      <c r="Z30" s="7">
        <f t="shared" si="3"/>
        <v>36240</v>
      </c>
      <c r="AA30" s="12">
        <v>0</v>
      </c>
      <c r="AB30" s="12">
        <v>0</v>
      </c>
      <c r="AC30" s="12">
        <v>11</v>
      </c>
      <c r="AD30" s="12">
        <v>1100</v>
      </c>
      <c r="AE30" s="12">
        <v>44</v>
      </c>
      <c r="AF30" s="12">
        <v>13100</v>
      </c>
      <c r="AG30" s="12">
        <v>0</v>
      </c>
      <c r="AH30" s="12">
        <v>0</v>
      </c>
      <c r="AI30" s="12">
        <v>0</v>
      </c>
      <c r="AJ30" s="12">
        <v>0</v>
      </c>
      <c r="AK30" s="12">
        <v>36</v>
      </c>
      <c r="AL30" s="12">
        <v>1500</v>
      </c>
      <c r="AM30" s="20">
        <f t="shared" si="4"/>
        <v>427</v>
      </c>
      <c r="AN30" s="20">
        <f t="shared" si="5"/>
        <v>84240</v>
      </c>
      <c r="AO30" s="12">
        <v>10</v>
      </c>
      <c r="AP30" s="12">
        <v>1000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10</v>
      </c>
      <c r="BB30" s="8">
        <v>1000</v>
      </c>
      <c r="BC30" s="8">
        <v>0</v>
      </c>
      <c r="BD30" s="8">
        <v>0</v>
      </c>
      <c r="BE30" s="8">
        <v>0</v>
      </c>
      <c r="BF30" s="8">
        <v>0</v>
      </c>
      <c r="BG30" s="8">
        <v>70</v>
      </c>
      <c r="BH30" s="8">
        <v>23000</v>
      </c>
      <c r="BI30" s="7">
        <f t="shared" si="7"/>
        <v>80</v>
      </c>
      <c r="BJ30" s="7">
        <f t="shared" si="7"/>
        <v>24000</v>
      </c>
      <c r="BK30" s="7">
        <f t="shared" si="8"/>
        <v>507</v>
      </c>
      <c r="BL30" s="7">
        <f t="shared" si="8"/>
        <v>108240</v>
      </c>
    </row>
    <row r="31" spans="1:64" ht="20.25" x14ac:dyDescent="0.4">
      <c r="A31" s="14">
        <v>25</v>
      </c>
      <c r="B31" s="15" t="s">
        <v>67</v>
      </c>
      <c r="C31" s="8">
        <v>80</v>
      </c>
      <c r="D31" s="8">
        <v>6200</v>
      </c>
      <c r="E31" s="8">
        <v>52</v>
      </c>
      <c r="F31" s="8">
        <v>4500</v>
      </c>
      <c r="G31" s="19">
        <f t="shared" si="0"/>
        <v>132</v>
      </c>
      <c r="H31" s="19">
        <f t="shared" si="0"/>
        <v>10700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132</v>
      </c>
      <c r="N31" s="7">
        <f t="shared" si="1"/>
        <v>10700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</v>
      </c>
      <c r="X31" s="8">
        <v>6240</v>
      </c>
      <c r="Y31" s="7">
        <f t="shared" si="2"/>
        <v>28</v>
      </c>
      <c r="Z31" s="7">
        <f t="shared" si="3"/>
        <v>6240</v>
      </c>
      <c r="AA31" s="12">
        <v>0</v>
      </c>
      <c r="AB31" s="12">
        <v>0</v>
      </c>
      <c r="AC31" s="12">
        <v>0</v>
      </c>
      <c r="AD31" s="12">
        <v>0</v>
      </c>
      <c r="AE31" s="12">
        <v>4</v>
      </c>
      <c r="AF31" s="12">
        <v>3500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164</v>
      </c>
      <c r="AN31" s="20">
        <f t="shared" si="5"/>
        <v>20440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40</v>
      </c>
      <c r="BH31" s="8">
        <v>8200</v>
      </c>
      <c r="BI31" s="7">
        <f t="shared" si="7"/>
        <v>40</v>
      </c>
      <c r="BJ31" s="7">
        <f t="shared" si="7"/>
        <v>8200</v>
      </c>
      <c r="BK31" s="7">
        <f t="shared" si="8"/>
        <v>204</v>
      </c>
      <c r="BL31" s="7">
        <f t="shared" si="8"/>
        <v>28640</v>
      </c>
    </row>
    <row r="32" spans="1:64" ht="20.25" x14ac:dyDescent="0.4">
      <c r="A32" s="14">
        <v>26</v>
      </c>
      <c r="B32" s="15" t="s">
        <v>68</v>
      </c>
      <c r="C32" s="8">
        <v>384</v>
      </c>
      <c r="D32" s="8">
        <v>30300</v>
      </c>
      <c r="E32" s="8">
        <v>152</v>
      </c>
      <c r="F32" s="8">
        <v>15000</v>
      </c>
      <c r="G32" s="19">
        <f t="shared" si="0"/>
        <v>536</v>
      </c>
      <c r="H32" s="19">
        <f t="shared" si="0"/>
        <v>45300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536</v>
      </c>
      <c r="N32" s="7">
        <f t="shared" si="1"/>
        <v>45300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80</v>
      </c>
      <c r="X32" s="8">
        <v>9360</v>
      </c>
      <c r="Y32" s="7">
        <f t="shared" si="2"/>
        <v>80</v>
      </c>
      <c r="Z32" s="7">
        <f t="shared" si="3"/>
        <v>9360</v>
      </c>
      <c r="AA32" s="12">
        <v>0</v>
      </c>
      <c r="AB32" s="12">
        <v>0</v>
      </c>
      <c r="AC32" s="12">
        <v>56</v>
      </c>
      <c r="AD32" s="12">
        <v>4100</v>
      </c>
      <c r="AE32" s="12">
        <v>44</v>
      </c>
      <c r="AF32" s="12">
        <v>10500</v>
      </c>
      <c r="AG32" s="12">
        <v>0</v>
      </c>
      <c r="AH32" s="12">
        <v>0</v>
      </c>
      <c r="AI32" s="12">
        <v>0</v>
      </c>
      <c r="AJ32" s="12">
        <v>0</v>
      </c>
      <c r="AK32" s="12">
        <v>72</v>
      </c>
      <c r="AL32" s="12">
        <v>4100</v>
      </c>
      <c r="AM32" s="20">
        <f t="shared" si="4"/>
        <v>788</v>
      </c>
      <c r="AN32" s="20">
        <f t="shared" si="5"/>
        <v>73360</v>
      </c>
      <c r="AO32" s="12">
        <v>10</v>
      </c>
      <c r="AP32" s="12">
        <v>1000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64</v>
      </c>
      <c r="BH32" s="8">
        <v>3200</v>
      </c>
      <c r="BI32" s="7">
        <f t="shared" si="7"/>
        <v>64</v>
      </c>
      <c r="BJ32" s="7">
        <f t="shared" si="7"/>
        <v>3200</v>
      </c>
      <c r="BK32" s="7">
        <f t="shared" si="8"/>
        <v>852</v>
      </c>
      <c r="BL32" s="7">
        <f t="shared" si="8"/>
        <v>76560</v>
      </c>
    </row>
    <row r="33" spans="1:64" ht="20.25" x14ac:dyDescent="0.4">
      <c r="A33" s="14">
        <v>27</v>
      </c>
      <c r="B33" s="15" t="s">
        <v>69</v>
      </c>
      <c r="C33" s="8">
        <v>1520</v>
      </c>
      <c r="D33" s="8">
        <v>192500</v>
      </c>
      <c r="E33" s="8">
        <v>800</v>
      </c>
      <c r="F33" s="8">
        <v>93000</v>
      </c>
      <c r="G33" s="19">
        <f t="shared" si="0"/>
        <v>2320</v>
      </c>
      <c r="H33" s="19">
        <f t="shared" si="0"/>
        <v>285500</v>
      </c>
      <c r="I33" s="8">
        <v>0</v>
      </c>
      <c r="J33" s="8">
        <v>0</v>
      </c>
      <c r="K33" s="8">
        <v>28</v>
      </c>
      <c r="L33" s="8">
        <v>10000</v>
      </c>
      <c r="M33" s="7">
        <f t="shared" si="1"/>
        <v>2348</v>
      </c>
      <c r="N33" s="7">
        <f t="shared" si="1"/>
        <v>295500</v>
      </c>
      <c r="O33" s="8">
        <v>100</v>
      </c>
      <c r="P33" s="8">
        <v>48000</v>
      </c>
      <c r="Q33" s="8">
        <v>28</v>
      </c>
      <c r="R33" s="8">
        <v>13920</v>
      </c>
      <c r="S33" s="8">
        <v>1</v>
      </c>
      <c r="T33" s="8">
        <v>120000</v>
      </c>
      <c r="U33" s="8">
        <v>0</v>
      </c>
      <c r="V33" s="8">
        <v>0</v>
      </c>
      <c r="W33" s="8">
        <v>60</v>
      </c>
      <c r="X33" s="8">
        <v>10400</v>
      </c>
      <c r="Y33" s="7">
        <f t="shared" si="2"/>
        <v>189</v>
      </c>
      <c r="Z33" s="7">
        <f t="shared" si="3"/>
        <v>192320</v>
      </c>
      <c r="AA33" s="12">
        <v>0</v>
      </c>
      <c r="AB33" s="12">
        <v>0</v>
      </c>
      <c r="AC33" s="12">
        <v>295</v>
      </c>
      <c r="AD33" s="12">
        <v>28800</v>
      </c>
      <c r="AE33" s="12">
        <v>228</v>
      </c>
      <c r="AF33" s="12">
        <v>78400</v>
      </c>
      <c r="AG33" s="12">
        <v>2</v>
      </c>
      <c r="AH33" s="12">
        <v>5000</v>
      </c>
      <c r="AI33" s="12">
        <v>30</v>
      </c>
      <c r="AJ33" s="12">
        <v>1000</v>
      </c>
      <c r="AK33" s="12">
        <v>288</v>
      </c>
      <c r="AL33" s="12">
        <v>21800</v>
      </c>
      <c r="AM33" s="20">
        <f t="shared" si="4"/>
        <v>3380</v>
      </c>
      <c r="AN33" s="20">
        <f t="shared" si="5"/>
        <v>622820</v>
      </c>
      <c r="AO33" s="12">
        <v>25</v>
      </c>
      <c r="AP33" s="12">
        <v>5000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60</v>
      </c>
      <c r="BB33" s="8">
        <v>10000</v>
      </c>
      <c r="BC33" s="8">
        <v>0</v>
      </c>
      <c r="BD33" s="8">
        <v>0</v>
      </c>
      <c r="BE33" s="8">
        <v>0</v>
      </c>
      <c r="BF33" s="8">
        <v>0</v>
      </c>
      <c r="BG33" s="8">
        <v>735</v>
      </c>
      <c r="BH33" s="8">
        <v>93700</v>
      </c>
      <c r="BI33" s="7">
        <f t="shared" si="7"/>
        <v>795</v>
      </c>
      <c r="BJ33" s="7">
        <f t="shared" si="7"/>
        <v>103700</v>
      </c>
      <c r="BK33" s="7">
        <f t="shared" si="8"/>
        <v>4175</v>
      </c>
      <c r="BL33" s="7">
        <f t="shared" si="8"/>
        <v>726520</v>
      </c>
    </row>
    <row r="34" spans="1:64" ht="20.25" x14ac:dyDescent="0.4">
      <c r="A34" s="14">
        <v>28</v>
      </c>
      <c r="B34" s="15" t="s">
        <v>70</v>
      </c>
      <c r="C34" s="8">
        <v>1347</v>
      </c>
      <c r="D34" s="8">
        <v>135100</v>
      </c>
      <c r="E34" s="8">
        <v>362</v>
      </c>
      <c r="F34" s="8">
        <v>34200</v>
      </c>
      <c r="G34" s="19">
        <f t="shared" si="0"/>
        <v>1709</v>
      </c>
      <c r="H34" s="19">
        <f t="shared" si="0"/>
        <v>169300</v>
      </c>
      <c r="I34" s="8">
        <v>0</v>
      </c>
      <c r="J34" s="8">
        <v>0</v>
      </c>
      <c r="K34" s="8">
        <v>10</v>
      </c>
      <c r="L34" s="8">
        <v>5000</v>
      </c>
      <c r="M34" s="7">
        <f t="shared" si="1"/>
        <v>1719</v>
      </c>
      <c r="N34" s="7">
        <f t="shared" si="1"/>
        <v>174300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156</v>
      </c>
      <c r="X34" s="8">
        <v>19700</v>
      </c>
      <c r="Y34" s="7">
        <f t="shared" si="2"/>
        <v>156</v>
      </c>
      <c r="Z34" s="7">
        <f t="shared" si="3"/>
        <v>19700</v>
      </c>
      <c r="AA34" s="12">
        <v>0</v>
      </c>
      <c r="AB34" s="12">
        <v>0</v>
      </c>
      <c r="AC34" s="12">
        <v>104</v>
      </c>
      <c r="AD34" s="12">
        <v>11400</v>
      </c>
      <c r="AE34" s="12">
        <v>88</v>
      </c>
      <c r="AF34" s="12">
        <v>27300</v>
      </c>
      <c r="AG34" s="12">
        <v>0</v>
      </c>
      <c r="AH34" s="12">
        <v>0</v>
      </c>
      <c r="AI34" s="12">
        <v>0</v>
      </c>
      <c r="AJ34" s="12">
        <v>0</v>
      </c>
      <c r="AK34" s="12">
        <v>104</v>
      </c>
      <c r="AL34" s="12">
        <v>11400</v>
      </c>
      <c r="AM34" s="20">
        <f t="shared" si="4"/>
        <v>2171</v>
      </c>
      <c r="AN34" s="20">
        <f t="shared" si="5"/>
        <v>244100</v>
      </c>
      <c r="AO34" s="12">
        <v>30</v>
      </c>
      <c r="AP34" s="12">
        <v>5000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40</v>
      </c>
      <c r="BB34" s="8">
        <v>5000</v>
      </c>
      <c r="BC34" s="8">
        <v>32</v>
      </c>
      <c r="BD34" s="8">
        <v>10800</v>
      </c>
      <c r="BE34" s="8">
        <v>0</v>
      </c>
      <c r="BF34" s="8">
        <v>0</v>
      </c>
      <c r="BG34" s="8">
        <v>328</v>
      </c>
      <c r="BH34" s="8">
        <v>56900</v>
      </c>
      <c r="BI34" s="7">
        <f t="shared" si="7"/>
        <v>400</v>
      </c>
      <c r="BJ34" s="7">
        <f t="shared" si="7"/>
        <v>72700</v>
      </c>
      <c r="BK34" s="7">
        <f t="shared" si="8"/>
        <v>2571</v>
      </c>
      <c r="BL34" s="7">
        <f t="shared" si="8"/>
        <v>316800</v>
      </c>
    </row>
    <row r="35" spans="1:64" ht="20.25" x14ac:dyDescent="0.4">
      <c r="A35" s="14">
        <v>29</v>
      </c>
      <c r="B35" s="15" t="s">
        <v>71</v>
      </c>
      <c r="C35" s="8">
        <v>472</v>
      </c>
      <c r="D35" s="8">
        <v>48500</v>
      </c>
      <c r="E35" s="8">
        <v>172</v>
      </c>
      <c r="F35" s="8">
        <v>15500</v>
      </c>
      <c r="G35" s="19">
        <f t="shared" si="0"/>
        <v>644</v>
      </c>
      <c r="H35" s="19">
        <f t="shared" si="0"/>
        <v>64000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644</v>
      </c>
      <c r="N35" s="7">
        <f t="shared" si="1"/>
        <v>64000</v>
      </c>
      <c r="O35" s="8">
        <v>4</v>
      </c>
      <c r="P35" s="8">
        <v>1680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59</v>
      </c>
      <c r="X35" s="8">
        <v>8500</v>
      </c>
      <c r="Y35" s="7">
        <f t="shared" si="2"/>
        <v>63</v>
      </c>
      <c r="Z35" s="7">
        <f t="shared" si="3"/>
        <v>10180</v>
      </c>
      <c r="AA35" s="12">
        <v>0</v>
      </c>
      <c r="AB35" s="12">
        <v>0</v>
      </c>
      <c r="AC35" s="12">
        <v>40</v>
      </c>
      <c r="AD35" s="12">
        <v>4400</v>
      </c>
      <c r="AE35" s="12">
        <v>8</v>
      </c>
      <c r="AF35" s="12">
        <v>2400</v>
      </c>
      <c r="AG35" s="12">
        <v>0</v>
      </c>
      <c r="AH35" s="12">
        <v>0</v>
      </c>
      <c r="AI35" s="12">
        <v>0</v>
      </c>
      <c r="AJ35" s="12">
        <v>0</v>
      </c>
      <c r="AK35" s="12">
        <v>24</v>
      </c>
      <c r="AL35" s="12">
        <v>4000</v>
      </c>
      <c r="AM35" s="20">
        <f t="shared" si="4"/>
        <v>779</v>
      </c>
      <c r="AN35" s="20">
        <f t="shared" si="5"/>
        <v>84980</v>
      </c>
      <c r="AO35" s="12">
        <v>5</v>
      </c>
      <c r="AP35" s="12">
        <v>1000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8</v>
      </c>
      <c r="BD35" s="8">
        <v>3500</v>
      </c>
      <c r="BE35" s="8">
        <v>0</v>
      </c>
      <c r="BF35" s="8">
        <v>0</v>
      </c>
      <c r="BG35" s="8">
        <v>72</v>
      </c>
      <c r="BH35" s="8">
        <v>7900</v>
      </c>
      <c r="BI35" s="7">
        <f t="shared" si="7"/>
        <v>80</v>
      </c>
      <c r="BJ35" s="7">
        <f t="shared" si="7"/>
        <v>11400</v>
      </c>
      <c r="BK35" s="7">
        <f t="shared" si="8"/>
        <v>859</v>
      </c>
      <c r="BL35" s="7">
        <f t="shared" si="8"/>
        <v>96380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7018</v>
      </c>
      <c r="D40" s="8">
        <v>976000</v>
      </c>
      <c r="E40" s="8">
        <v>3923</v>
      </c>
      <c r="F40" s="8">
        <v>348800</v>
      </c>
      <c r="G40" s="19">
        <f t="shared" si="0"/>
        <v>10941</v>
      </c>
      <c r="H40" s="19">
        <f t="shared" si="0"/>
        <v>1324800</v>
      </c>
      <c r="I40" s="8">
        <v>25</v>
      </c>
      <c r="J40" s="8">
        <v>80000</v>
      </c>
      <c r="K40" s="8">
        <v>15</v>
      </c>
      <c r="L40" s="8">
        <v>37500</v>
      </c>
      <c r="M40" s="7">
        <f t="shared" si="1"/>
        <v>10981</v>
      </c>
      <c r="N40" s="7">
        <f t="shared" si="1"/>
        <v>1442300</v>
      </c>
      <c r="O40" s="8">
        <v>227</v>
      </c>
      <c r="P40" s="8">
        <v>67400</v>
      </c>
      <c r="Q40" s="8">
        <v>120</v>
      </c>
      <c r="R40" s="8">
        <v>22000</v>
      </c>
      <c r="S40" s="8">
        <v>1</v>
      </c>
      <c r="T40" s="8">
        <v>53200</v>
      </c>
      <c r="U40" s="8">
        <v>0</v>
      </c>
      <c r="V40" s="8">
        <v>0</v>
      </c>
      <c r="W40" s="8">
        <v>2420</v>
      </c>
      <c r="X40" s="8">
        <v>13900</v>
      </c>
      <c r="Y40" s="7">
        <f t="shared" si="2"/>
        <v>2768</v>
      </c>
      <c r="Z40" s="7">
        <f t="shared" si="3"/>
        <v>156500</v>
      </c>
      <c r="AA40" s="12">
        <v>0</v>
      </c>
      <c r="AB40" s="12">
        <v>0</v>
      </c>
      <c r="AC40" s="12">
        <v>931</v>
      </c>
      <c r="AD40" s="12">
        <v>71900</v>
      </c>
      <c r="AE40" s="12">
        <v>1128</v>
      </c>
      <c r="AF40" s="12">
        <v>521600</v>
      </c>
      <c r="AG40" s="12">
        <v>0</v>
      </c>
      <c r="AH40" s="12">
        <v>0</v>
      </c>
      <c r="AI40" s="12">
        <v>0</v>
      </c>
      <c r="AJ40" s="12">
        <v>0</v>
      </c>
      <c r="AK40" s="12">
        <v>932</v>
      </c>
      <c r="AL40" s="12">
        <v>103900</v>
      </c>
      <c r="AM40" s="20">
        <f t="shared" si="4"/>
        <v>16740</v>
      </c>
      <c r="AN40" s="20">
        <f t="shared" si="5"/>
        <v>2296200</v>
      </c>
      <c r="AO40" s="12">
        <v>50</v>
      </c>
      <c r="AP40" s="12">
        <v>6000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60</v>
      </c>
      <c r="BB40" s="8">
        <v>10000</v>
      </c>
      <c r="BC40" s="8">
        <v>24</v>
      </c>
      <c r="BD40" s="8">
        <v>9500</v>
      </c>
      <c r="BE40" s="8">
        <v>0</v>
      </c>
      <c r="BF40" s="8">
        <v>0</v>
      </c>
      <c r="BG40" s="8">
        <v>909</v>
      </c>
      <c r="BH40" s="8">
        <v>132200</v>
      </c>
      <c r="BI40" s="7">
        <f t="shared" si="7"/>
        <v>993</v>
      </c>
      <c r="BJ40" s="7">
        <f t="shared" si="7"/>
        <v>151700</v>
      </c>
      <c r="BK40" s="7">
        <f t="shared" si="8"/>
        <v>17733</v>
      </c>
      <c r="BL40" s="7">
        <f t="shared" si="8"/>
        <v>2447900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1795</v>
      </c>
      <c r="F42" s="8">
        <v>232200</v>
      </c>
      <c r="G42" s="19">
        <f t="shared" si="0"/>
        <v>1795</v>
      </c>
      <c r="H42" s="19">
        <f t="shared" si="0"/>
        <v>232200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1795</v>
      </c>
      <c r="N42" s="7">
        <f t="shared" si="1"/>
        <v>232200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1795</v>
      </c>
      <c r="AN42" s="20">
        <f t="shared" si="5"/>
        <v>232200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1795</v>
      </c>
      <c r="BL42" s="7">
        <f t="shared" si="8"/>
        <v>232200</v>
      </c>
    </row>
    <row r="43" spans="1:64" ht="20.25" x14ac:dyDescent="0.4">
      <c r="A43" s="14">
        <v>37</v>
      </c>
      <c r="B43" s="15" t="s">
        <v>79</v>
      </c>
      <c r="C43" s="8">
        <v>3800</v>
      </c>
      <c r="D43" s="8">
        <v>1830800</v>
      </c>
      <c r="E43" s="8">
        <v>1880</v>
      </c>
      <c r="F43" s="8">
        <v>375500</v>
      </c>
      <c r="G43" s="19">
        <f t="shared" si="0"/>
        <v>5680</v>
      </c>
      <c r="H43" s="19">
        <f t="shared" si="0"/>
        <v>2206300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5680</v>
      </c>
      <c r="N43" s="7">
        <f t="shared" si="1"/>
        <v>2206300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36</v>
      </c>
      <c r="AD43" s="12">
        <v>2600</v>
      </c>
      <c r="AE43" s="12">
        <v>236</v>
      </c>
      <c r="AF43" s="12">
        <v>70500</v>
      </c>
      <c r="AG43" s="12">
        <v>0</v>
      </c>
      <c r="AH43" s="12">
        <v>0</v>
      </c>
      <c r="AI43" s="12">
        <v>0</v>
      </c>
      <c r="AJ43" s="12">
        <v>0</v>
      </c>
      <c r="AK43" s="12">
        <v>393</v>
      </c>
      <c r="AL43" s="12">
        <v>43300</v>
      </c>
      <c r="AM43" s="20">
        <f t="shared" si="4"/>
        <v>6345</v>
      </c>
      <c r="AN43" s="20">
        <f t="shared" si="5"/>
        <v>2322700</v>
      </c>
      <c r="AO43" s="12">
        <v>25</v>
      </c>
      <c r="AP43" s="12">
        <v>3000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6345</v>
      </c>
      <c r="BL43" s="7">
        <f t="shared" si="8"/>
        <v>2322700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436</v>
      </c>
      <c r="P45" s="8">
        <v>459800</v>
      </c>
      <c r="Q45" s="8">
        <v>100</v>
      </c>
      <c r="R45" s="8">
        <v>28200</v>
      </c>
      <c r="S45" s="8">
        <v>1</v>
      </c>
      <c r="T45" s="8">
        <v>54000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537</v>
      </c>
      <c r="Z45" s="7">
        <f t="shared" si="3"/>
        <v>542000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537</v>
      </c>
      <c r="AN45" s="20">
        <f t="shared" si="5"/>
        <v>542000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537</v>
      </c>
      <c r="BL45" s="7">
        <f t="shared" si="8"/>
        <v>542000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ref="G48:G51" si="9">SUM(C48,E48)</f>
        <v>0</v>
      </c>
      <c r="H48" s="19">
        <f t="shared" ref="H48:H51" si="10">SUM(D48,F48)</f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ref="M48:M51" si="11">SUM(G48,I48,K48)</f>
        <v>0</v>
      </c>
      <c r="N48" s="7">
        <f t="shared" ref="N48:N51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ref="Y48:Y51" si="13">SUM(O48+Q48+S48+U48+W48)</f>
        <v>0</v>
      </c>
      <c r="Z48" s="7">
        <f t="shared" ref="Z48:Z51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51" si="15">SUM(M48,Y48,AA48,AC48,AE48,AG48,AI48,AK48)</f>
        <v>0</v>
      </c>
      <c r="AN48" s="20">
        <f t="shared" ref="AN48:AN51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51" si="17">SUM(AS48+AU48+AW48)</f>
        <v>0</v>
      </c>
      <c r="AZ48" s="7">
        <f t="shared" ref="AZ48:AZ51" si="18">SUM(AT48+AV48+AX48)</f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ref="BI48:BI51" si="19">SUM(AQ48,AY48,BA48,BC48,BE48,BG48)</f>
        <v>0</v>
      </c>
      <c r="BJ48" s="7">
        <f t="shared" ref="BJ48:BJ51" si="20">SUM(AR48,AZ48,BB48,BD48,BF48,BH48)</f>
        <v>0</v>
      </c>
      <c r="BK48" s="7">
        <f t="shared" ref="BK48:BK51" si="21">SUM(AM48,BI48)</f>
        <v>0</v>
      </c>
      <c r="BL48" s="7">
        <f t="shared" ref="BL48:BL51" si="22">SUM(AN48,BJ48)</f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2.5" x14ac:dyDescent="0.45">
      <c r="A52" s="13"/>
      <c r="B52" s="30" t="s">
        <v>88</v>
      </c>
      <c r="C52" s="13">
        <f>SUM(C7:C51)</f>
        <v>65215</v>
      </c>
      <c r="D52" s="13">
        <f>SUM(D7:D51)</f>
        <v>11989800</v>
      </c>
      <c r="E52" s="13">
        <f>SUM(E7:E51)</f>
        <v>32432</v>
      </c>
      <c r="F52" s="13">
        <f>SUM(F7:F51)</f>
        <v>4022700</v>
      </c>
      <c r="G52" s="19">
        <f t="shared" si="0"/>
        <v>97647</v>
      </c>
      <c r="H52" s="19">
        <f t="shared" si="0"/>
        <v>16012500</v>
      </c>
      <c r="I52" s="13">
        <f>SUM(I7:I51)</f>
        <v>162</v>
      </c>
      <c r="J52" s="13">
        <f>SUM(J7:J51)</f>
        <v>395000</v>
      </c>
      <c r="K52" s="13">
        <f>SUM(K7:K51)</f>
        <v>150</v>
      </c>
      <c r="L52" s="13">
        <f>SUM(L7:L51)</f>
        <v>342500</v>
      </c>
      <c r="M52" s="7">
        <f t="shared" si="1"/>
        <v>97959</v>
      </c>
      <c r="N52" s="7">
        <f t="shared" si="1"/>
        <v>16750000</v>
      </c>
      <c r="O52" s="13">
        <f t="shared" ref="O52:X52" si="23">SUM(O7:O51)</f>
        <v>4513</v>
      </c>
      <c r="P52" s="13">
        <f t="shared" si="23"/>
        <v>3242800</v>
      </c>
      <c r="Q52" s="13">
        <f t="shared" si="23"/>
        <v>3568</v>
      </c>
      <c r="R52" s="13">
        <f t="shared" si="23"/>
        <v>3056440</v>
      </c>
      <c r="S52" s="13">
        <f t="shared" si="23"/>
        <v>15</v>
      </c>
      <c r="T52" s="13">
        <f t="shared" si="23"/>
        <v>1619920</v>
      </c>
      <c r="U52" s="13">
        <f t="shared" si="23"/>
        <v>64</v>
      </c>
      <c r="V52" s="13">
        <f t="shared" si="23"/>
        <v>24960</v>
      </c>
      <c r="W52" s="13">
        <f t="shared" si="23"/>
        <v>11060</v>
      </c>
      <c r="X52" s="13">
        <f t="shared" si="23"/>
        <v>2085060</v>
      </c>
      <c r="Y52" s="7">
        <f t="shared" si="2"/>
        <v>19220</v>
      </c>
      <c r="Z52" s="7">
        <f t="shared" si="3"/>
        <v>10029180</v>
      </c>
      <c r="AA52" s="13">
        <f t="shared" ref="AA52:AL52" si="24">SUM(AA7:AA51)</f>
        <v>0</v>
      </c>
      <c r="AB52" s="13">
        <f t="shared" si="24"/>
        <v>0</v>
      </c>
      <c r="AC52" s="13">
        <f t="shared" si="24"/>
        <v>7157</v>
      </c>
      <c r="AD52" s="13">
        <f t="shared" si="24"/>
        <v>751100</v>
      </c>
      <c r="AE52" s="13">
        <f t="shared" si="24"/>
        <v>9062</v>
      </c>
      <c r="AF52" s="13">
        <f t="shared" si="24"/>
        <v>3836600</v>
      </c>
      <c r="AG52" s="13">
        <f t="shared" si="24"/>
        <v>25</v>
      </c>
      <c r="AH52" s="13">
        <f t="shared" si="24"/>
        <v>150000</v>
      </c>
      <c r="AI52" s="13">
        <f t="shared" si="24"/>
        <v>500</v>
      </c>
      <c r="AJ52" s="13">
        <f t="shared" si="24"/>
        <v>20000</v>
      </c>
      <c r="AK52" s="13">
        <f t="shared" si="24"/>
        <v>9478</v>
      </c>
      <c r="AL52" s="13">
        <f t="shared" si="24"/>
        <v>907300</v>
      </c>
      <c r="AM52" s="20">
        <f t="shared" si="4"/>
        <v>143401</v>
      </c>
      <c r="AN52" s="20">
        <f t="shared" si="4"/>
        <v>32444180</v>
      </c>
      <c r="AO52" s="13">
        <f t="shared" ref="AO52:AX52" si="25">SUM(AO7:AO51)</f>
        <v>995</v>
      </c>
      <c r="AP52" s="13">
        <f t="shared" si="25"/>
        <v>285000</v>
      </c>
      <c r="AQ52" s="13">
        <f t="shared" si="25"/>
        <v>0</v>
      </c>
      <c r="AR52" s="13">
        <f t="shared" si="25"/>
        <v>0</v>
      </c>
      <c r="AS52" s="13">
        <f t="shared" si="25"/>
        <v>0</v>
      </c>
      <c r="AT52" s="13">
        <f t="shared" si="25"/>
        <v>0</v>
      </c>
      <c r="AU52" s="13">
        <f t="shared" si="25"/>
        <v>0</v>
      </c>
      <c r="AV52" s="13">
        <f t="shared" si="25"/>
        <v>0</v>
      </c>
      <c r="AW52" s="13">
        <f t="shared" si="25"/>
        <v>0</v>
      </c>
      <c r="AX52" s="13">
        <f t="shared" si="25"/>
        <v>0</v>
      </c>
      <c r="AY52" s="7">
        <f t="shared" si="6"/>
        <v>0</v>
      </c>
      <c r="AZ52" s="7">
        <f t="shared" si="6"/>
        <v>0</v>
      </c>
      <c r="BA52" s="13">
        <f t="shared" ref="BA52:BH52" si="26">SUM(BA7:BA51)</f>
        <v>986</v>
      </c>
      <c r="BB52" s="13">
        <f t="shared" si="26"/>
        <v>163600</v>
      </c>
      <c r="BC52" s="13">
        <f t="shared" si="26"/>
        <v>1008</v>
      </c>
      <c r="BD52" s="13">
        <f t="shared" si="26"/>
        <v>376800</v>
      </c>
      <c r="BE52" s="13">
        <f t="shared" si="26"/>
        <v>0</v>
      </c>
      <c r="BF52" s="13">
        <f t="shared" si="26"/>
        <v>0</v>
      </c>
      <c r="BG52" s="13">
        <f t="shared" si="26"/>
        <v>15636</v>
      </c>
      <c r="BH52" s="13">
        <f t="shared" si="26"/>
        <v>2459600</v>
      </c>
      <c r="BI52" s="7">
        <f t="shared" si="7"/>
        <v>17630</v>
      </c>
      <c r="BJ52" s="7">
        <f t="shared" si="7"/>
        <v>3000000</v>
      </c>
      <c r="BK52" s="7">
        <f t="shared" si="8"/>
        <v>161031</v>
      </c>
      <c r="BL52" s="7">
        <f t="shared" si="8"/>
        <v>35444180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opLeftCell="A43" workbookViewId="0">
      <selection activeCell="A52" sqref="A52:XFD58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7.28515625" style="1" customWidth="1"/>
    <col min="5" max="5" width="10.140625" style="1" customWidth="1"/>
    <col min="6" max="6" width="13.710937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4.5703125" style="1" customWidth="1"/>
    <col min="25" max="25" width="9.140625" style="1" customWidth="1"/>
    <col min="26" max="26" width="12.140625" style="1" customWidth="1"/>
    <col min="27" max="27" width="11" style="1" customWidth="1"/>
    <col min="28" max="28" width="13.5703125" style="1" customWidth="1"/>
    <col min="29" max="29" width="9.42578125" style="1" customWidth="1"/>
    <col min="30" max="30" width="14.5703125" style="1" customWidth="1"/>
    <col min="31" max="31" width="9.28515625" style="1" customWidth="1"/>
    <col min="32" max="32" width="13.140625" style="1" customWidth="1"/>
    <col min="33" max="33" width="10" style="1" bestFit="1" customWidth="1"/>
    <col min="34" max="34" width="12.85546875" style="1" customWidth="1"/>
    <col min="35" max="35" width="10" style="1" bestFit="1" customWidth="1"/>
    <col min="36" max="36" width="13.85546875" style="1" customWidth="1"/>
    <col min="37" max="37" width="10" style="1" bestFit="1" customWidth="1"/>
    <col min="38" max="38" width="14.7109375" style="1" customWidth="1"/>
    <col min="39" max="39" width="10" style="1" bestFit="1" customWidth="1"/>
    <col min="40" max="40" width="14.140625" style="1" customWidth="1"/>
    <col min="41" max="41" width="10" style="1" bestFit="1" customWidth="1"/>
    <col min="42" max="42" width="12.7109375" style="1" bestFit="1" customWidth="1"/>
    <col min="43" max="44" width="9.28515625" style="1" customWidth="1"/>
    <col min="45" max="45" width="9.28515625" style="1" hidden="1" customWidth="1"/>
    <col min="46" max="46" width="11.28515625" style="1" hidden="1" customWidth="1"/>
    <col min="47" max="47" width="9.28515625" style="1" hidden="1" customWidth="1"/>
    <col min="48" max="48" width="12.7109375" style="1" hidden="1" customWidth="1"/>
    <col min="49" max="49" width="9.28515625" style="1" hidden="1" customWidth="1"/>
    <col min="50" max="50" width="12.7109375" style="1" hidden="1" customWidth="1"/>
    <col min="51" max="51" width="9.28515625" style="1" hidden="1" customWidth="1"/>
    <col min="52" max="52" width="10" style="1" hidden="1" customWidth="1"/>
    <col min="53" max="54" width="9.140625" style="1" customWidth="1"/>
    <col min="55" max="55" width="10" style="1" bestFit="1" customWidth="1"/>
    <col min="56" max="56" width="14.28515625" style="1" bestFit="1" customWidth="1"/>
    <col min="57" max="57" width="8.42578125" style="1" customWidth="1"/>
    <col min="58" max="58" width="14.28515625" style="1" bestFit="1" customWidth="1"/>
    <col min="59" max="59" width="10" style="1" bestFit="1" customWidth="1"/>
    <col min="60" max="60" width="14.2851562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96</v>
      </c>
      <c r="H1" s="4"/>
      <c r="M1" s="51" t="s">
        <v>3</v>
      </c>
      <c r="N1" s="52"/>
      <c r="O1" s="52"/>
      <c r="P1" s="52"/>
      <c r="Q1" s="52"/>
    </row>
    <row r="2" spans="1:64" ht="18.75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20720</v>
      </c>
      <c r="D7" s="8">
        <v>1670000</v>
      </c>
      <c r="E7" s="8">
        <v>4372</v>
      </c>
      <c r="F7" s="8">
        <v>1050000</v>
      </c>
      <c r="G7" s="19">
        <f>SUM(C7,E7)</f>
        <v>25092</v>
      </c>
      <c r="H7" s="19">
        <f>SUM(D7,F7)</f>
        <v>2720000</v>
      </c>
      <c r="I7" s="8">
        <v>166</v>
      </c>
      <c r="J7" s="8">
        <v>1340000</v>
      </c>
      <c r="K7" s="8">
        <v>3740</v>
      </c>
      <c r="L7" s="8">
        <v>1086000</v>
      </c>
      <c r="M7" s="7">
        <f>SUM(G7,I7,K7)</f>
        <v>28998</v>
      </c>
      <c r="N7" s="7">
        <f>SUM(H7,J7,L7)</f>
        <v>5146000</v>
      </c>
      <c r="O7" s="8">
        <v>47357</v>
      </c>
      <c r="P7" s="8">
        <v>24062500</v>
      </c>
      <c r="Q7" s="8">
        <v>19578</v>
      </c>
      <c r="R7" s="8">
        <v>14567000</v>
      </c>
      <c r="S7" s="8">
        <v>6953</v>
      </c>
      <c r="T7" s="8">
        <v>8734600</v>
      </c>
      <c r="U7" s="8">
        <v>17480</v>
      </c>
      <c r="V7" s="8">
        <v>5642000</v>
      </c>
      <c r="W7" s="8">
        <v>14133</v>
      </c>
      <c r="X7" s="8">
        <v>5834400</v>
      </c>
      <c r="Y7" s="7">
        <f>SUM(O7+Q7+S7+U7+W7)</f>
        <v>105501</v>
      </c>
      <c r="Z7" s="7">
        <f>SUM(P7+R7+T7+V7+X7)</f>
        <v>58840500</v>
      </c>
      <c r="AA7" s="12">
        <v>2276</v>
      </c>
      <c r="AB7" s="12">
        <v>6455000</v>
      </c>
      <c r="AC7" s="12">
        <v>1551</v>
      </c>
      <c r="AD7" s="12">
        <v>3080000</v>
      </c>
      <c r="AE7" s="12">
        <v>3336</v>
      </c>
      <c r="AF7" s="12">
        <v>13040000</v>
      </c>
      <c r="AG7" s="12">
        <v>590</v>
      </c>
      <c r="AH7" s="12">
        <v>165000</v>
      </c>
      <c r="AI7" s="12">
        <v>300</v>
      </c>
      <c r="AJ7" s="12">
        <v>335000</v>
      </c>
      <c r="AK7" s="12">
        <v>0</v>
      </c>
      <c r="AL7" s="12">
        <v>0</v>
      </c>
      <c r="AM7" s="20">
        <f>SUM(M7,Y7,AA7,AC7,AE7,AG7,AI7,AK7)</f>
        <v>142552</v>
      </c>
      <c r="AN7" s="20">
        <f>SUM(N7,Z7,AB7,AD7,AF7,AH7,AJ7,AL7)</f>
        <v>87061500</v>
      </c>
      <c r="AO7" s="12">
        <v>68766</v>
      </c>
      <c r="AP7" s="12">
        <v>25984000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403</v>
      </c>
      <c r="BB7" s="8">
        <v>884000</v>
      </c>
      <c r="BC7" s="8">
        <v>1034</v>
      </c>
      <c r="BD7" s="8">
        <v>3940000</v>
      </c>
      <c r="BE7" s="8">
        <v>18248</v>
      </c>
      <c r="BF7" s="8">
        <v>24050000</v>
      </c>
      <c r="BG7" s="8">
        <v>4886</v>
      </c>
      <c r="BH7" s="8">
        <v>127380000</v>
      </c>
      <c r="BI7" s="7">
        <f>SUM(AQ7,AY7,BA7,BC7,BE7,BG7)</f>
        <v>24571</v>
      </c>
      <c r="BJ7" s="7">
        <f>SUM(AR7,AZ7,BB7,BD7,BF7,BH7)</f>
        <v>156254000</v>
      </c>
      <c r="BK7" s="7">
        <f>SUM(AM7,BI7)</f>
        <v>167123</v>
      </c>
      <c r="BL7" s="7">
        <f>SUM(AN7,BJ7)</f>
        <v>243315500</v>
      </c>
    </row>
    <row r="8" spans="1:64" ht="20.25" x14ac:dyDescent="0.4">
      <c r="A8" s="14">
        <v>2</v>
      </c>
      <c r="B8" s="15" t="s">
        <v>44</v>
      </c>
      <c r="C8" s="8">
        <v>21328</v>
      </c>
      <c r="D8" s="8">
        <v>3810000</v>
      </c>
      <c r="E8" s="8">
        <v>5376</v>
      </c>
      <c r="F8" s="8">
        <v>2540000</v>
      </c>
      <c r="G8" s="19">
        <f t="shared" ref="G8:H52" si="0">SUM(C8,E8)</f>
        <v>26704</v>
      </c>
      <c r="H8" s="19">
        <f t="shared" si="0"/>
        <v>6350000</v>
      </c>
      <c r="I8" s="8">
        <v>154</v>
      </c>
      <c r="J8" s="8">
        <v>2890000</v>
      </c>
      <c r="K8" s="8">
        <v>10858</v>
      </c>
      <c r="L8" s="8">
        <v>2168000</v>
      </c>
      <c r="M8" s="7">
        <f t="shared" ref="M8:N52" si="1">SUM(G8,I8,K8)</f>
        <v>37716</v>
      </c>
      <c r="N8" s="7">
        <f t="shared" si="1"/>
        <v>11408000</v>
      </c>
      <c r="O8" s="8">
        <v>64004</v>
      </c>
      <c r="P8" s="8">
        <v>25493600</v>
      </c>
      <c r="Q8" s="8">
        <v>17548</v>
      </c>
      <c r="R8" s="8">
        <v>15419700</v>
      </c>
      <c r="S8" s="8">
        <v>10782</v>
      </c>
      <c r="T8" s="8">
        <v>9248700</v>
      </c>
      <c r="U8" s="8">
        <v>15667</v>
      </c>
      <c r="V8" s="8">
        <v>5974000</v>
      </c>
      <c r="W8" s="8">
        <v>12666</v>
      </c>
      <c r="X8" s="8">
        <v>8171000</v>
      </c>
      <c r="Y8" s="7">
        <f t="shared" ref="Y8:Y52" si="2">SUM(O8+Q8+S8+U8+W8)</f>
        <v>120667</v>
      </c>
      <c r="Z8" s="7">
        <f t="shared" ref="Z8:Z52" si="3">SUM(P8+R8+T8+V8+X8)</f>
        <v>64307000</v>
      </c>
      <c r="AA8" s="12">
        <v>2040</v>
      </c>
      <c r="AB8" s="12">
        <v>4410000</v>
      </c>
      <c r="AC8" s="12">
        <v>1725</v>
      </c>
      <c r="AD8" s="12">
        <v>3680000</v>
      </c>
      <c r="AE8" s="12">
        <v>3709</v>
      </c>
      <c r="AF8" s="12">
        <v>55600000</v>
      </c>
      <c r="AG8" s="12">
        <v>656</v>
      </c>
      <c r="AH8" s="12">
        <v>130000</v>
      </c>
      <c r="AI8" s="12">
        <v>334</v>
      </c>
      <c r="AJ8" s="12">
        <v>290000</v>
      </c>
      <c r="AK8" s="12">
        <v>0</v>
      </c>
      <c r="AL8" s="12">
        <v>0</v>
      </c>
      <c r="AM8" s="20">
        <f t="shared" ref="AM8:AN52" si="4">SUM(M8,Y8,AA8,AC8,AE8,AG8,AI8,AK8)</f>
        <v>166847</v>
      </c>
      <c r="AN8" s="20">
        <f t="shared" ref="AN8:AN51" si="5">SUM(N8+Z8+AB8+AD8+AF8+AH8+AJ8+AL8)</f>
        <v>139825000</v>
      </c>
      <c r="AO8" s="12">
        <v>106152</v>
      </c>
      <c r="AP8" s="12">
        <v>46090000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2" si="6">SUM(AS8+AU8+AW8)</f>
        <v>0</v>
      </c>
      <c r="AZ8" s="7">
        <f t="shared" si="6"/>
        <v>0</v>
      </c>
      <c r="BA8" s="8">
        <v>448</v>
      </c>
      <c r="BB8" s="8">
        <v>892000</v>
      </c>
      <c r="BC8" s="8">
        <v>1148</v>
      </c>
      <c r="BD8" s="8">
        <v>10500000</v>
      </c>
      <c r="BE8" s="8">
        <v>22407</v>
      </c>
      <c r="BF8" s="8">
        <v>7720000</v>
      </c>
      <c r="BG8" s="8">
        <v>5433</v>
      </c>
      <c r="BH8" s="8">
        <v>30371000</v>
      </c>
      <c r="BI8" s="7">
        <f t="shared" ref="BI8:BJ52" si="7">SUM(AQ8,AY8,BA8,BC8,BE8,BG8)</f>
        <v>29436</v>
      </c>
      <c r="BJ8" s="7">
        <f t="shared" si="7"/>
        <v>49483000</v>
      </c>
      <c r="BK8" s="7">
        <f t="shared" ref="BK8:BL52" si="8">SUM(AM8,BI8)</f>
        <v>196283</v>
      </c>
      <c r="BL8" s="7">
        <f t="shared" si="8"/>
        <v>189308000</v>
      </c>
    </row>
    <row r="9" spans="1:64" ht="20.25" x14ac:dyDescent="0.4">
      <c r="A9" s="14">
        <v>3</v>
      </c>
      <c r="B9" s="15" t="s">
        <v>45</v>
      </c>
      <c r="C9" s="8">
        <v>7060</v>
      </c>
      <c r="D9" s="8">
        <v>1640000</v>
      </c>
      <c r="E9" s="8">
        <v>1224</v>
      </c>
      <c r="F9" s="8">
        <v>1130000</v>
      </c>
      <c r="G9" s="19">
        <f t="shared" si="0"/>
        <v>8284</v>
      </c>
      <c r="H9" s="19">
        <f t="shared" si="0"/>
        <v>2770000</v>
      </c>
      <c r="I9" s="8">
        <v>130</v>
      </c>
      <c r="J9" s="8">
        <v>1400000</v>
      </c>
      <c r="K9" s="8">
        <v>1137</v>
      </c>
      <c r="L9" s="8">
        <v>1146000</v>
      </c>
      <c r="M9" s="7">
        <f t="shared" si="1"/>
        <v>9551</v>
      </c>
      <c r="N9" s="7">
        <f t="shared" si="1"/>
        <v>5316000</v>
      </c>
      <c r="O9" s="8">
        <v>21696</v>
      </c>
      <c r="P9" s="8">
        <v>13140400</v>
      </c>
      <c r="Q9" s="8">
        <v>9177</v>
      </c>
      <c r="R9" s="8">
        <v>5774400</v>
      </c>
      <c r="S9" s="8">
        <v>6910</v>
      </c>
      <c r="T9" s="8">
        <v>3458900</v>
      </c>
      <c r="U9" s="8">
        <v>8196</v>
      </c>
      <c r="V9" s="8">
        <v>3779000</v>
      </c>
      <c r="W9" s="8">
        <v>6628</v>
      </c>
      <c r="X9" s="8">
        <v>3903000</v>
      </c>
      <c r="Y9" s="7">
        <f t="shared" si="2"/>
        <v>52607</v>
      </c>
      <c r="Z9" s="7">
        <f t="shared" si="3"/>
        <v>30055700</v>
      </c>
      <c r="AA9" s="12">
        <v>1067</v>
      </c>
      <c r="AB9" s="12">
        <v>1280000</v>
      </c>
      <c r="AC9" s="12">
        <v>1266</v>
      </c>
      <c r="AD9" s="12">
        <v>1010000</v>
      </c>
      <c r="AE9" s="12">
        <v>2720</v>
      </c>
      <c r="AF9" s="12">
        <v>8170000</v>
      </c>
      <c r="AG9" s="12">
        <v>481</v>
      </c>
      <c r="AH9" s="12">
        <v>157500</v>
      </c>
      <c r="AI9" s="12">
        <v>246</v>
      </c>
      <c r="AJ9" s="12">
        <v>252500</v>
      </c>
      <c r="AK9" s="12">
        <v>0</v>
      </c>
      <c r="AL9" s="12">
        <v>0</v>
      </c>
      <c r="AM9" s="20">
        <f t="shared" si="4"/>
        <v>67938</v>
      </c>
      <c r="AN9" s="20">
        <f t="shared" si="5"/>
        <v>46241700</v>
      </c>
      <c r="AO9" s="12">
        <v>22380</v>
      </c>
      <c r="AP9" s="12">
        <v>13968000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330</v>
      </c>
      <c r="BB9" s="8">
        <v>423000</v>
      </c>
      <c r="BC9" s="8">
        <v>844</v>
      </c>
      <c r="BD9" s="8">
        <v>4330000</v>
      </c>
      <c r="BE9" s="8">
        <v>14394</v>
      </c>
      <c r="BF9" s="8">
        <v>4850000</v>
      </c>
      <c r="BG9" s="8">
        <v>3986</v>
      </c>
      <c r="BH9" s="8">
        <v>25892000</v>
      </c>
      <c r="BI9" s="7">
        <f t="shared" si="7"/>
        <v>19554</v>
      </c>
      <c r="BJ9" s="7">
        <f t="shared" si="7"/>
        <v>35495000</v>
      </c>
      <c r="BK9" s="7">
        <f t="shared" si="8"/>
        <v>87492</v>
      </c>
      <c r="BL9" s="7">
        <f t="shared" si="8"/>
        <v>81736700</v>
      </c>
    </row>
    <row r="10" spans="1:64" ht="20.25" x14ac:dyDescent="0.4">
      <c r="A10" s="14">
        <v>4</v>
      </c>
      <c r="B10" s="15" t="s">
        <v>46</v>
      </c>
      <c r="C10" s="9">
        <v>12320</v>
      </c>
      <c r="D10" s="9">
        <v>650000</v>
      </c>
      <c r="E10" s="9">
        <v>1122</v>
      </c>
      <c r="F10" s="9">
        <v>430000</v>
      </c>
      <c r="G10" s="19">
        <f t="shared" si="0"/>
        <v>13442</v>
      </c>
      <c r="H10" s="19">
        <f t="shared" si="0"/>
        <v>1080000</v>
      </c>
      <c r="I10" s="9">
        <v>85</v>
      </c>
      <c r="J10" s="9">
        <v>490000</v>
      </c>
      <c r="K10" s="9">
        <v>1296</v>
      </c>
      <c r="L10" s="9">
        <v>410000</v>
      </c>
      <c r="M10" s="7">
        <f t="shared" si="1"/>
        <v>14823</v>
      </c>
      <c r="N10" s="7">
        <f t="shared" si="1"/>
        <v>1980000</v>
      </c>
      <c r="O10" s="9">
        <v>4545</v>
      </c>
      <c r="P10" s="9">
        <v>11370800</v>
      </c>
      <c r="Q10" s="9">
        <v>3635</v>
      </c>
      <c r="R10" s="9">
        <v>7868900</v>
      </c>
      <c r="S10" s="9">
        <v>3342</v>
      </c>
      <c r="T10" s="9">
        <v>6313500</v>
      </c>
      <c r="U10" s="9">
        <v>3246</v>
      </c>
      <c r="V10" s="9">
        <v>3056000</v>
      </c>
      <c r="W10" s="9">
        <v>2625</v>
      </c>
      <c r="X10" s="9">
        <v>3132520</v>
      </c>
      <c r="Y10" s="7">
        <f t="shared" si="2"/>
        <v>17393</v>
      </c>
      <c r="Z10" s="7">
        <f t="shared" si="3"/>
        <v>31741720</v>
      </c>
      <c r="AA10" s="12">
        <v>423</v>
      </c>
      <c r="AB10" s="12">
        <v>1640000</v>
      </c>
      <c r="AC10" s="12">
        <v>1035</v>
      </c>
      <c r="AD10" s="12">
        <v>1010000</v>
      </c>
      <c r="AE10" s="12">
        <v>2225</v>
      </c>
      <c r="AF10" s="12">
        <v>5720000</v>
      </c>
      <c r="AG10" s="12">
        <v>394</v>
      </c>
      <c r="AH10" s="12">
        <v>105000</v>
      </c>
      <c r="AI10" s="12">
        <v>200</v>
      </c>
      <c r="AJ10" s="12">
        <v>175000</v>
      </c>
      <c r="AK10" s="12">
        <v>0</v>
      </c>
      <c r="AL10" s="12">
        <v>0</v>
      </c>
      <c r="AM10" s="20">
        <f t="shared" si="4"/>
        <v>36493</v>
      </c>
      <c r="AN10" s="20">
        <f t="shared" si="5"/>
        <v>42371720</v>
      </c>
      <c r="AO10" s="12">
        <v>11323</v>
      </c>
      <c r="AP10" s="12">
        <v>12188000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270</v>
      </c>
      <c r="BB10" s="9">
        <v>52000</v>
      </c>
      <c r="BC10" s="9">
        <v>690</v>
      </c>
      <c r="BD10" s="9">
        <v>4200000</v>
      </c>
      <c r="BE10" s="9">
        <v>1670</v>
      </c>
      <c r="BF10" s="9">
        <v>3080000</v>
      </c>
      <c r="BG10" s="9">
        <v>3260</v>
      </c>
      <c r="BH10" s="9">
        <v>16300500</v>
      </c>
      <c r="BI10" s="7">
        <f t="shared" si="7"/>
        <v>5890</v>
      </c>
      <c r="BJ10" s="7">
        <f t="shared" si="7"/>
        <v>23632500</v>
      </c>
      <c r="BK10" s="7">
        <f t="shared" si="8"/>
        <v>42383</v>
      </c>
      <c r="BL10" s="7">
        <f t="shared" si="8"/>
        <v>66004220</v>
      </c>
    </row>
    <row r="11" spans="1:64" ht="20.25" x14ac:dyDescent="0.4">
      <c r="A11" s="14">
        <v>5</v>
      </c>
      <c r="B11" s="15" t="s">
        <v>47</v>
      </c>
      <c r="C11" s="8">
        <v>11200</v>
      </c>
      <c r="D11" s="8">
        <v>870000</v>
      </c>
      <c r="E11" s="8">
        <v>210</v>
      </c>
      <c r="F11" s="8">
        <v>580000</v>
      </c>
      <c r="G11" s="19">
        <f t="shared" si="0"/>
        <v>11410</v>
      </c>
      <c r="H11" s="19">
        <f t="shared" si="0"/>
        <v>1450000</v>
      </c>
      <c r="I11" s="8">
        <v>77</v>
      </c>
      <c r="J11" s="8">
        <v>660000</v>
      </c>
      <c r="K11" s="8">
        <v>243</v>
      </c>
      <c r="L11" s="8">
        <v>524000</v>
      </c>
      <c r="M11" s="7">
        <f t="shared" si="1"/>
        <v>11730</v>
      </c>
      <c r="N11" s="7">
        <f t="shared" si="1"/>
        <v>2634000</v>
      </c>
      <c r="O11" s="8">
        <v>1775</v>
      </c>
      <c r="P11" s="8">
        <v>5456000</v>
      </c>
      <c r="Q11" s="8">
        <v>1420</v>
      </c>
      <c r="R11" s="8">
        <v>3299800</v>
      </c>
      <c r="S11" s="8">
        <v>1304</v>
      </c>
      <c r="T11" s="8">
        <v>1983000</v>
      </c>
      <c r="U11" s="8">
        <v>1269</v>
      </c>
      <c r="V11" s="8">
        <v>1274000</v>
      </c>
      <c r="W11" s="8">
        <v>1027</v>
      </c>
      <c r="X11" s="8">
        <v>1316800</v>
      </c>
      <c r="Y11" s="7">
        <f t="shared" si="2"/>
        <v>6795</v>
      </c>
      <c r="Z11" s="7">
        <f t="shared" si="3"/>
        <v>13329600</v>
      </c>
      <c r="AA11" s="12">
        <v>166</v>
      </c>
      <c r="AB11" s="12">
        <v>60000</v>
      </c>
      <c r="AC11" s="12">
        <v>748</v>
      </c>
      <c r="AD11" s="12">
        <v>180000</v>
      </c>
      <c r="AE11" s="12">
        <v>1607</v>
      </c>
      <c r="AF11" s="12">
        <v>1050000</v>
      </c>
      <c r="AG11" s="12">
        <v>284</v>
      </c>
      <c r="AH11" s="12">
        <v>15000</v>
      </c>
      <c r="AI11" s="12">
        <v>145</v>
      </c>
      <c r="AJ11" s="12">
        <v>25000</v>
      </c>
      <c r="AK11" s="12">
        <v>0</v>
      </c>
      <c r="AL11" s="12">
        <v>0</v>
      </c>
      <c r="AM11" s="20">
        <f t="shared" si="4"/>
        <v>21475</v>
      </c>
      <c r="AN11" s="20">
        <f t="shared" si="5"/>
        <v>17293600</v>
      </c>
      <c r="AO11" s="12">
        <v>11302</v>
      </c>
      <c r="AP11" s="12">
        <v>4916000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195</v>
      </c>
      <c r="BB11" s="8">
        <v>52000</v>
      </c>
      <c r="BC11" s="8">
        <v>498</v>
      </c>
      <c r="BD11" s="8">
        <v>2130000</v>
      </c>
      <c r="BE11" s="8">
        <v>1205</v>
      </c>
      <c r="BF11" s="8">
        <v>857500</v>
      </c>
      <c r="BG11" s="8">
        <v>2355</v>
      </c>
      <c r="BH11" s="8">
        <v>3084000</v>
      </c>
      <c r="BI11" s="7">
        <f t="shared" si="7"/>
        <v>4253</v>
      </c>
      <c r="BJ11" s="7">
        <f t="shared" si="7"/>
        <v>6123500</v>
      </c>
      <c r="BK11" s="7">
        <f t="shared" si="8"/>
        <v>25728</v>
      </c>
      <c r="BL11" s="7">
        <f t="shared" si="8"/>
        <v>23417100</v>
      </c>
    </row>
    <row r="12" spans="1:64" ht="20.25" x14ac:dyDescent="0.4">
      <c r="A12" s="14">
        <v>6</v>
      </c>
      <c r="B12" s="15" t="s">
        <v>48</v>
      </c>
      <c r="C12" s="8">
        <v>700</v>
      </c>
      <c r="D12" s="8">
        <v>120000</v>
      </c>
      <c r="E12" s="8">
        <v>210</v>
      </c>
      <c r="F12" s="8">
        <v>100000</v>
      </c>
      <c r="G12" s="19">
        <f t="shared" si="0"/>
        <v>910</v>
      </c>
      <c r="H12" s="19">
        <f t="shared" si="0"/>
        <v>220000</v>
      </c>
      <c r="I12" s="8">
        <v>91</v>
      </c>
      <c r="J12" s="8">
        <v>110000</v>
      </c>
      <c r="K12" s="8">
        <v>243</v>
      </c>
      <c r="L12" s="8">
        <v>92000</v>
      </c>
      <c r="M12" s="7">
        <f t="shared" si="1"/>
        <v>1244</v>
      </c>
      <c r="N12" s="7">
        <f t="shared" si="1"/>
        <v>422000</v>
      </c>
      <c r="O12" s="8">
        <v>1775</v>
      </c>
      <c r="P12" s="8">
        <v>4013900</v>
      </c>
      <c r="Q12" s="8">
        <v>1420</v>
      </c>
      <c r="R12" s="8">
        <v>2427100</v>
      </c>
      <c r="S12" s="8">
        <v>1304</v>
      </c>
      <c r="T12" s="8">
        <v>1459300</v>
      </c>
      <c r="U12" s="8">
        <v>1269</v>
      </c>
      <c r="V12" s="8">
        <v>936000</v>
      </c>
      <c r="W12" s="8">
        <v>1027</v>
      </c>
      <c r="X12" s="8">
        <v>967700</v>
      </c>
      <c r="Y12" s="7">
        <f t="shared" si="2"/>
        <v>6795</v>
      </c>
      <c r="Z12" s="7">
        <f t="shared" si="3"/>
        <v>9804000</v>
      </c>
      <c r="AA12" s="12">
        <v>166</v>
      </c>
      <c r="AB12" s="12">
        <v>50000</v>
      </c>
      <c r="AC12" s="12">
        <v>143</v>
      </c>
      <c r="AD12" s="12">
        <v>20000</v>
      </c>
      <c r="AE12" s="12">
        <v>309</v>
      </c>
      <c r="AF12" s="12">
        <v>1050000</v>
      </c>
      <c r="AG12" s="12">
        <v>55</v>
      </c>
      <c r="AH12" s="12">
        <v>15000</v>
      </c>
      <c r="AI12" s="12">
        <v>27</v>
      </c>
      <c r="AJ12" s="12">
        <v>25000</v>
      </c>
      <c r="AK12" s="12">
        <v>0</v>
      </c>
      <c r="AL12" s="12">
        <v>0</v>
      </c>
      <c r="AM12" s="20">
        <f t="shared" si="4"/>
        <v>8739</v>
      </c>
      <c r="AN12" s="20">
        <f t="shared" si="5"/>
        <v>11386000</v>
      </c>
      <c r="AO12" s="12">
        <v>2209</v>
      </c>
      <c r="AP12" s="12">
        <v>3080000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38</v>
      </c>
      <c r="BB12" s="8">
        <v>83200</v>
      </c>
      <c r="BC12" s="8">
        <v>96</v>
      </c>
      <c r="BD12" s="8">
        <v>1180000</v>
      </c>
      <c r="BE12" s="8">
        <v>231</v>
      </c>
      <c r="BF12" s="8">
        <v>380000</v>
      </c>
      <c r="BG12" s="8">
        <v>453</v>
      </c>
      <c r="BH12" s="8">
        <v>2029000</v>
      </c>
      <c r="BI12" s="7">
        <f t="shared" si="7"/>
        <v>818</v>
      </c>
      <c r="BJ12" s="7">
        <f t="shared" si="7"/>
        <v>3672200</v>
      </c>
      <c r="BK12" s="7">
        <f t="shared" si="8"/>
        <v>9557</v>
      </c>
      <c r="BL12" s="7">
        <f t="shared" si="8"/>
        <v>15058200</v>
      </c>
    </row>
    <row r="13" spans="1:64" ht="20.25" x14ac:dyDescent="0.4">
      <c r="A13" s="14">
        <v>7</v>
      </c>
      <c r="B13" s="15" t="s">
        <v>49</v>
      </c>
      <c r="C13" s="8">
        <v>2755</v>
      </c>
      <c r="D13" s="8">
        <v>90000</v>
      </c>
      <c r="E13" s="8">
        <v>220</v>
      </c>
      <c r="F13" s="8">
        <v>60000</v>
      </c>
      <c r="G13" s="19">
        <f t="shared" si="0"/>
        <v>2975</v>
      </c>
      <c r="H13" s="19">
        <f t="shared" si="0"/>
        <v>150000</v>
      </c>
      <c r="I13" s="8">
        <v>81</v>
      </c>
      <c r="J13" s="8">
        <v>70000</v>
      </c>
      <c r="K13" s="8">
        <v>256</v>
      </c>
      <c r="L13" s="8">
        <v>50000</v>
      </c>
      <c r="M13" s="7">
        <f t="shared" si="1"/>
        <v>3312</v>
      </c>
      <c r="N13" s="7">
        <f t="shared" si="1"/>
        <v>270000</v>
      </c>
      <c r="O13" s="8">
        <v>2449</v>
      </c>
      <c r="P13" s="8">
        <v>1606100</v>
      </c>
      <c r="Q13" s="8">
        <v>1959</v>
      </c>
      <c r="R13" s="8">
        <v>1967700</v>
      </c>
      <c r="S13" s="8">
        <v>1801</v>
      </c>
      <c r="T13" s="8">
        <v>586600</v>
      </c>
      <c r="U13" s="8">
        <v>1748</v>
      </c>
      <c r="V13" s="8">
        <v>383000</v>
      </c>
      <c r="W13" s="8">
        <v>1414</v>
      </c>
      <c r="X13" s="8">
        <v>396600</v>
      </c>
      <c r="Y13" s="7">
        <f t="shared" si="2"/>
        <v>9371</v>
      </c>
      <c r="Z13" s="7">
        <f t="shared" si="3"/>
        <v>4940000</v>
      </c>
      <c r="AA13" s="12">
        <v>228</v>
      </c>
      <c r="AB13" s="12">
        <v>50000</v>
      </c>
      <c r="AC13" s="12">
        <v>690</v>
      </c>
      <c r="AD13" s="12">
        <v>2000000</v>
      </c>
      <c r="AE13" s="12">
        <v>1483</v>
      </c>
      <c r="AF13" s="12">
        <v>2210000</v>
      </c>
      <c r="AG13" s="12">
        <v>262</v>
      </c>
      <c r="AH13" s="12">
        <v>35000</v>
      </c>
      <c r="AI13" s="12">
        <v>133</v>
      </c>
      <c r="AJ13" s="12">
        <v>45000</v>
      </c>
      <c r="AK13" s="12">
        <v>0</v>
      </c>
      <c r="AL13" s="12">
        <v>0</v>
      </c>
      <c r="AM13" s="20">
        <f t="shared" si="4"/>
        <v>15479</v>
      </c>
      <c r="AN13" s="20">
        <f t="shared" si="5"/>
        <v>9550000</v>
      </c>
      <c r="AO13" s="12">
        <v>4416</v>
      </c>
      <c r="AP13" s="12">
        <v>2828000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178</v>
      </c>
      <c r="BB13" s="8">
        <v>728000</v>
      </c>
      <c r="BC13" s="8">
        <v>460</v>
      </c>
      <c r="BD13" s="8">
        <v>470000</v>
      </c>
      <c r="BE13" s="8">
        <v>2290</v>
      </c>
      <c r="BF13" s="8">
        <v>580000</v>
      </c>
      <c r="BG13" s="8">
        <v>2173</v>
      </c>
      <c r="BH13" s="8">
        <v>3100500</v>
      </c>
      <c r="BI13" s="7">
        <f t="shared" si="7"/>
        <v>5101</v>
      </c>
      <c r="BJ13" s="7">
        <f t="shared" si="7"/>
        <v>4878500</v>
      </c>
      <c r="BK13" s="7">
        <f t="shared" si="8"/>
        <v>20580</v>
      </c>
      <c r="BL13" s="7">
        <f t="shared" si="8"/>
        <v>14428500</v>
      </c>
    </row>
    <row r="14" spans="1:64" ht="20.25" x14ac:dyDescent="0.4">
      <c r="A14" s="14">
        <v>8</v>
      </c>
      <c r="B14" s="15" t="s">
        <v>50</v>
      </c>
      <c r="C14" s="8">
        <v>2138</v>
      </c>
      <c r="D14" s="8">
        <v>1130000</v>
      </c>
      <c r="E14" s="8">
        <v>310</v>
      </c>
      <c r="F14" s="8">
        <v>750000</v>
      </c>
      <c r="G14" s="19">
        <f t="shared" si="0"/>
        <v>2448</v>
      </c>
      <c r="H14" s="19">
        <f t="shared" si="0"/>
        <v>1880000</v>
      </c>
      <c r="I14" s="8">
        <v>77</v>
      </c>
      <c r="J14" s="8">
        <v>850000</v>
      </c>
      <c r="K14" s="8">
        <v>362</v>
      </c>
      <c r="L14" s="8">
        <v>694000</v>
      </c>
      <c r="M14" s="7">
        <f t="shared" si="1"/>
        <v>2887</v>
      </c>
      <c r="N14" s="7">
        <f t="shared" si="1"/>
        <v>3424000</v>
      </c>
      <c r="O14" s="8">
        <v>3549</v>
      </c>
      <c r="P14" s="8">
        <v>2457600</v>
      </c>
      <c r="Q14" s="8">
        <v>2839</v>
      </c>
      <c r="R14" s="8">
        <v>1427400</v>
      </c>
      <c r="S14" s="8">
        <v>2608</v>
      </c>
      <c r="T14" s="8">
        <v>713600</v>
      </c>
      <c r="U14" s="8">
        <v>2535</v>
      </c>
      <c r="V14" s="8">
        <v>461000</v>
      </c>
      <c r="W14" s="8">
        <v>2050</v>
      </c>
      <c r="X14" s="8">
        <v>476100</v>
      </c>
      <c r="Y14" s="7">
        <f t="shared" si="2"/>
        <v>13581</v>
      </c>
      <c r="Z14" s="7">
        <f t="shared" si="3"/>
        <v>5535700</v>
      </c>
      <c r="AA14" s="12">
        <v>330</v>
      </c>
      <c r="AB14" s="12">
        <v>120000</v>
      </c>
      <c r="AC14" s="12">
        <v>999</v>
      </c>
      <c r="AD14" s="12">
        <v>300000</v>
      </c>
      <c r="AE14" s="12">
        <v>2149</v>
      </c>
      <c r="AF14" s="12">
        <v>1490000</v>
      </c>
      <c r="AG14" s="12">
        <v>380</v>
      </c>
      <c r="AH14" s="12">
        <v>32500</v>
      </c>
      <c r="AI14" s="12">
        <v>193</v>
      </c>
      <c r="AJ14" s="12">
        <v>57500</v>
      </c>
      <c r="AK14" s="12">
        <v>0</v>
      </c>
      <c r="AL14" s="12">
        <v>0</v>
      </c>
      <c r="AM14" s="20">
        <f t="shared" si="4"/>
        <v>20519</v>
      </c>
      <c r="AN14" s="20">
        <f t="shared" si="5"/>
        <v>10959700</v>
      </c>
      <c r="AO14" s="12">
        <v>5635</v>
      </c>
      <c r="AP14" s="12">
        <v>3544000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260</v>
      </c>
      <c r="BB14" s="8">
        <v>166400</v>
      </c>
      <c r="BC14" s="8">
        <v>667</v>
      </c>
      <c r="BD14" s="8">
        <v>1200000</v>
      </c>
      <c r="BE14" s="8">
        <v>4271</v>
      </c>
      <c r="BF14" s="8">
        <v>4150000</v>
      </c>
      <c r="BG14" s="8">
        <v>3148</v>
      </c>
      <c r="BH14" s="8">
        <v>22148000</v>
      </c>
      <c r="BI14" s="7">
        <f t="shared" si="7"/>
        <v>8346</v>
      </c>
      <c r="BJ14" s="7">
        <f t="shared" si="7"/>
        <v>27664400</v>
      </c>
      <c r="BK14" s="7">
        <f t="shared" si="8"/>
        <v>28865</v>
      </c>
      <c r="BL14" s="7">
        <f t="shared" si="8"/>
        <v>38624100</v>
      </c>
    </row>
    <row r="15" spans="1:64" ht="20.25" x14ac:dyDescent="0.4">
      <c r="A15" s="14">
        <v>9</v>
      </c>
      <c r="B15" s="15" t="s">
        <v>51</v>
      </c>
      <c r="C15" s="8">
        <v>360</v>
      </c>
      <c r="D15" s="8">
        <v>50000</v>
      </c>
      <c r="E15" s="8">
        <v>106</v>
      </c>
      <c r="F15" s="8">
        <v>40000</v>
      </c>
      <c r="G15" s="19">
        <f t="shared" si="0"/>
        <v>466</v>
      </c>
      <c r="H15" s="19">
        <f t="shared" si="0"/>
        <v>90000</v>
      </c>
      <c r="I15" s="8">
        <v>121</v>
      </c>
      <c r="J15" s="8">
        <v>40000</v>
      </c>
      <c r="K15" s="8">
        <v>128</v>
      </c>
      <c r="L15" s="8">
        <v>30000</v>
      </c>
      <c r="M15" s="7">
        <f t="shared" si="1"/>
        <v>715</v>
      </c>
      <c r="N15" s="7">
        <f t="shared" si="1"/>
        <v>160000</v>
      </c>
      <c r="O15" s="8">
        <v>1200</v>
      </c>
      <c r="P15" s="8">
        <v>1999000</v>
      </c>
      <c r="Q15" s="8">
        <v>961</v>
      </c>
      <c r="R15" s="8">
        <v>1205300</v>
      </c>
      <c r="S15" s="8">
        <v>882</v>
      </c>
      <c r="T15" s="8">
        <v>730200</v>
      </c>
      <c r="U15" s="8">
        <v>859</v>
      </c>
      <c r="V15" s="8">
        <v>475000</v>
      </c>
      <c r="W15" s="8">
        <v>695</v>
      </c>
      <c r="X15" s="8">
        <v>476100</v>
      </c>
      <c r="Y15" s="7">
        <f t="shared" si="2"/>
        <v>4597</v>
      </c>
      <c r="Z15" s="7">
        <f t="shared" si="3"/>
        <v>4885600</v>
      </c>
      <c r="AA15" s="12">
        <v>112</v>
      </c>
      <c r="AB15" s="12">
        <v>60000</v>
      </c>
      <c r="AC15" s="12">
        <v>300</v>
      </c>
      <c r="AD15" s="12">
        <v>70000</v>
      </c>
      <c r="AE15" s="12">
        <v>647</v>
      </c>
      <c r="AF15" s="12">
        <v>440000</v>
      </c>
      <c r="AG15" s="12">
        <v>114</v>
      </c>
      <c r="AH15" s="12">
        <v>20000</v>
      </c>
      <c r="AI15" s="12">
        <v>58</v>
      </c>
      <c r="AJ15" s="12">
        <v>40000</v>
      </c>
      <c r="AK15" s="12">
        <v>0</v>
      </c>
      <c r="AL15" s="12">
        <v>0</v>
      </c>
      <c r="AM15" s="20">
        <f t="shared" si="4"/>
        <v>6543</v>
      </c>
      <c r="AN15" s="20">
        <f t="shared" si="5"/>
        <v>5675600</v>
      </c>
      <c r="AO15" s="12">
        <v>1747</v>
      </c>
      <c r="AP15" s="12">
        <v>1536000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79</v>
      </c>
      <c r="BB15" s="8">
        <v>72800</v>
      </c>
      <c r="BC15" s="8">
        <v>200</v>
      </c>
      <c r="BD15" s="8">
        <v>780000</v>
      </c>
      <c r="BE15" s="8">
        <v>485</v>
      </c>
      <c r="BF15" s="8">
        <v>2130000</v>
      </c>
      <c r="BG15" s="8">
        <v>947</v>
      </c>
      <c r="BH15" s="8">
        <v>11353400</v>
      </c>
      <c r="BI15" s="7">
        <f t="shared" si="7"/>
        <v>1711</v>
      </c>
      <c r="BJ15" s="7">
        <f t="shared" si="7"/>
        <v>14336200</v>
      </c>
      <c r="BK15" s="7">
        <f t="shared" si="8"/>
        <v>8254</v>
      </c>
      <c r="BL15" s="7">
        <f t="shared" si="8"/>
        <v>20011800</v>
      </c>
    </row>
    <row r="16" spans="1:64" ht="20.25" x14ac:dyDescent="0.4">
      <c r="A16" s="14">
        <v>10</v>
      </c>
      <c r="B16" s="15" t="s">
        <v>52</v>
      </c>
      <c r="C16" s="8">
        <v>3710</v>
      </c>
      <c r="D16" s="8">
        <v>720000</v>
      </c>
      <c r="E16" s="8">
        <v>660</v>
      </c>
      <c r="F16" s="8">
        <v>500000</v>
      </c>
      <c r="G16" s="19">
        <f t="shared" si="0"/>
        <v>4370</v>
      </c>
      <c r="H16" s="19">
        <f t="shared" si="0"/>
        <v>1220000</v>
      </c>
      <c r="I16" s="8">
        <v>276</v>
      </c>
      <c r="J16" s="8">
        <v>550000</v>
      </c>
      <c r="K16" s="8">
        <v>738</v>
      </c>
      <c r="L16" s="8">
        <v>520000</v>
      </c>
      <c r="M16" s="7">
        <f t="shared" si="1"/>
        <v>5384</v>
      </c>
      <c r="N16" s="7">
        <f t="shared" si="1"/>
        <v>2290000</v>
      </c>
      <c r="O16" s="8">
        <v>5830</v>
      </c>
      <c r="P16" s="8">
        <v>9339900</v>
      </c>
      <c r="Q16" s="8">
        <v>4662</v>
      </c>
      <c r="R16" s="8">
        <v>3594100</v>
      </c>
      <c r="S16" s="8">
        <v>4114</v>
      </c>
      <c r="T16" s="8">
        <v>2776500</v>
      </c>
      <c r="U16" s="8">
        <v>4163</v>
      </c>
      <c r="V16" s="8">
        <v>3072000</v>
      </c>
      <c r="W16" s="8">
        <v>3366</v>
      </c>
      <c r="X16" s="8">
        <v>3172700</v>
      </c>
      <c r="Y16" s="7">
        <f t="shared" si="2"/>
        <v>22135</v>
      </c>
      <c r="Z16" s="7">
        <f t="shared" si="3"/>
        <v>21955200</v>
      </c>
      <c r="AA16" s="12">
        <v>542</v>
      </c>
      <c r="AB16" s="12">
        <v>210000</v>
      </c>
      <c r="AC16" s="12">
        <v>1174</v>
      </c>
      <c r="AD16" s="12">
        <v>350000</v>
      </c>
      <c r="AE16" s="12">
        <v>2522</v>
      </c>
      <c r="AF16" s="12">
        <v>3540000</v>
      </c>
      <c r="AG16" s="12">
        <v>446</v>
      </c>
      <c r="AH16" s="12">
        <v>37500</v>
      </c>
      <c r="AI16" s="12">
        <v>227</v>
      </c>
      <c r="AJ16" s="12">
        <v>52500</v>
      </c>
      <c r="AK16" s="12">
        <v>0</v>
      </c>
      <c r="AL16" s="12">
        <v>0</v>
      </c>
      <c r="AM16" s="20">
        <f t="shared" si="4"/>
        <v>32430</v>
      </c>
      <c r="AN16" s="20">
        <f t="shared" si="5"/>
        <v>28435200</v>
      </c>
      <c r="AO16" s="12">
        <v>11814</v>
      </c>
      <c r="AP16" s="12">
        <v>8070000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306</v>
      </c>
      <c r="BB16" s="8">
        <v>208000</v>
      </c>
      <c r="BC16" s="8">
        <v>782</v>
      </c>
      <c r="BD16" s="8">
        <v>1460000</v>
      </c>
      <c r="BE16" s="8">
        <v>1891</v>
      </c>
      <c r="BF16" s="8">
        <v>2780000</v>
      </c>
      <c r="BG16" s="8">
        <v>3696</v>
      </c>
      <c r="BH16" s="8">
        <v>14885000</v>
      </c>
      <c r="BI16" s="7">
        <f t="shared" si="7"/>
        <v>6675</v>
      </c>
      <c r="BJ16" s="7">
        <f t="shared" si="7"/>
        <v>19333000</v>
      </c>
      <c r="BK16" s="7">
        <f t="shared" si="8"/>
        <v>39105</v>
      </c>
      <c r="BL16" s="7">
        <f t="shared" si="8"/>
        <v>47768200</v>
      </c>
    </row>
    <row r="17" spans="1:64" ht="20.25" x14ac:dyDescent="0.4">
      <c r="A17" s="14">
        <v>11</v>
      </c>
      <c r="B17" s="15" t="s">
        <v>53</v>
      </c>
      <c r="C17" s="8">
        <v>140</v>
      </c>
      <c r="D17" s="8">
        <v>60000</v>
      </c>
      <c r="E17" s="8">
        <v>54</v>
      </c>
      <c r="F17" s="8">
        <v>40000</v>
      </c>
      <c r="G17" s="19">
        <f t="shared" si="0"/>
        <v>194</v>
      </c>
      <c r="H17" s="19">
        <f t="shared" si="0"/>
        <v>100000</v>
      </c>
      <c r="I17" s="8">
        <v>137</v>
      </c>
      <c r="J17" s="8">
        <v>40000</v>
      </c>
      <c r="K17" s="8">
        <v>59</v>
      </c>
      <c r="L17" s="8">
        <v>40000</v>
      </c>
      <c r="M17" s="7">
        <f t="shared" si="1"/>
        <v>390</v>
      </c>
      <c r="N17" s="7">
        <f t="shared" si="1"/>
        <v>180000</v>
      </c>
      <c r="O17" s="8">
        <v>488</v>
      </c>
      <c r="P17" s="8">
        <v>131200</v>
      </c>
      <c r="Q17" s="8">
        <v>391</v>
      </c>
      <c r="R17" s="8">
        <v>179500</v>
      </c>
      <c r="S17" s="8">
        <v>359</v>
      </c>
      <c r="T17" s="8">
        <v>149500</v>
      </c>
      <c r="U17" s="8">
        <v>349</v>
      </c>
      <c r="V17" s="8">
        <v>31000</v>
      </c>
      <c r="W17" s="8">
        <v>284</v>
      </c>
      <c r="X17" s="8">
        <v>32000</v>
      </c>
      <c r="Y17" s="7">
        <f t="shared" si="2"/>
        <v>1871</v>
      </c>
      <c r="Z17" s="7">
        <f t="shared" si="3"/>
        <v>523200</v>
      </c>
      <c r="AA17" s="12">
        <v>46</v>
      </c>
      <c r="AB17" s="12">
        <v>50000</v>
      </c>
      <c r="AC17" s="12">
        <v>176</v>
      </c>
      <c r="AD17" s="12">
        <v>30000</v>
      </c>
      <c r="AE17" s="12">
        <v>380</v>
      </c>
      <c r="AF17" s="12">
        <v>220000</v>
      </c>
      <c r="AG17" s="12">
        <v>67</v>
      </c>
      <c r="AH17" s="12">
        <v>12500</v>
      </c>
      <c r="AI17" s="12">
        <v>34</v>
      </c>
      <c r="AJ17" s="12">
        <v>17500</v>
      </c>
      <c r="AK17" s="12">
        <v>0</v>
      </c>
      <c r="AL17" s="12">
        <v>0</v>
      </c>
      <c r="AM17" s="20">
        <f t="shared" si="4"/>
        <v>2964</v>
      </c>
      <c r="AN17" s="20">
        <f t="shared" si="5"/>
        <v>1033200</v>
      </c>
      <c r="AO17" s="12">
        <v>830</v>
      </c>
      <c r="AP17" s="12">
        <v>284000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46</v>
      </c>
      <c r="BB17" s="8">
        <v>20800</v>
      </c>
      <c r="BC17" s="8">
        <v>118</v>
      </c>
      <c r="BD17" s="8">
        <v>240000</v>
      </c>
      <c r="BE17" s="8">
        <v>285</v>
      </c>
      <c r="BF17" s="8">
        <v>170000</v>
      </c>
      <c r="BG17" s="8">
        <v>557</v>
      </c>
      <c r="BH17" s="8">
        <v>946000</v>
      </c>
      <c r="BI17" s="7">
        <f t="shared" si="7"/>
        <v>1006</v>
      </c>
      <c r="BJ17" s="7">
        <f t="shared" si="7"/>
        <v>1376800</v>
      </c>
      <c r="BK17" s="7">
        <f t="shared" si="8"/>
        <v>3970</v>
      </c>
      <c r="BL17" s="7">
        <f t="shared" si="8"/>
        <v>2410000</v>
      </c>
    </row>
    <row r="18" spans="1:64" ht="20.25" x14ac:dyDescent="0.4">
      <c r="A18" s="14">
        <v>12</v>
      </c>
      <c r="B18" s="15" t="s">
        <v>54</v>
      </c>
      <c r="C18" s="8">
        <v>2043</v>
      </c>
      <c r="D18" s="8">
        <v>220000</v>
      </c>
      <c r="E18" s="8">
        <v>130</v>
      </c>
      <c r="F18" s="8">
        <v>150000</v>
      </c>
      <c r="G18" s="19">
        <f t="shared" si="0"/>
        <v>2173</v>
      </c>
      <c r="H18" s="19">
        <f t="shared" si="0"/>
        <v>370000</v>
      </c>
      <c r="I18" s="8">
        <v>60</v>
      </c>
      <c r="J18" s="8">
        <v>170000</v>
      </c>
      <c r="K18" s="8">
        <v>1381</v>
      </c>
      <c r="L18" s="8">
        <v>134000</v>
      </c>
      <c r="M18" s="7">
        <f t="shared" si="1"/>
        <v>3614</v>
      </c>
      <c r="N18" s="7">
        <f t="shared" si="1"/>
        <v>674000</v>
      </c>
      <c r="O18" s="8">
        <v>1651</v>
      </c>
      <c r="P18" s="8">
        <v>999500</v>
      </c>
      <c r="Q18" s="8">
        <v>1321</v>
      </c>
      <c r="R18" s="8">
        <v>603200</v>
      </c>
      <c r="S18" s="8">
        <v>1211</v>
      </c>
      <c r="T18" s="8">
        <v>364600</v>
      </c>
      <c r="U18" s="8">
        <v>1178</v>
      </c>
      <c r="V18" s="8">
        <v>230000</v>
      </c>
      <c r="W18" s="8">
        <v>953</v>
      </c>
      <c r="X18" s="8">
        <v>237500</v>
      </c>
      <c r="Y18" s="7">
        <f t="shared" si="2"/>
        <v>6314</v>
      </c>
      <c r="Z18" s="7">
        <f t="shared" si="3"/>
        <v>2434800</v>
      </c>
      <c r="AA18" s="12">
        <v>0</v>
      </c>
      <c r="AB18" s="12">
        <v>0</v>
      </c>
      <c r="AC18" s="12">
        <v>148</v>
      </c>
      <c r="AD18" s="12">
        <v>120000</v>
      </c>
      <c r="AE18" s="12">
        <v>321</v>
      </c>
      <c r="AF18" s="12">
        <v>1240000</v>
      </c>
      <c r="AG18" s="12">
        <v>57</v>
      </c>
      <c r="AH18" s="12">
        <v>312500</v>
      </c>
      <c r="AI18" s="12">
        <v>30</v>
      </c>
      <c r="AJ18" s="12">
        <v>317500</v>
      </c>
      <c r="AK18" s="12">
        <v>0</v>
      </c>
      <c r="AL18" s="12">
        <v>0</v>
      </c>
      <c r="AM18" s="20">
        <f t="shared" si="4"/>
        <v>10484</v>
      </c>
      <c r="AN18" s="20">
        <f t="shared" si="5"/>
        <v>5098800</v>
      </c>
      <c r="AO18" s="12">
        <v>2997</v>
      </c>
      <c r="AP18" s="12">
        <v>1672000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39</v>
      </c>
      <c r="BB18" s="8">
        <v>52000</v>
      </c>
      <c r="BC18" s="8">
        <v>100</v>
      </c>
      <c r="BD18" s="8">
        <v>470000</v>
      </c>
      <c r="BE18" s="8">
        <v>241</v>
      </c>
      <c r="BF18" s="8">
        <v>350000</v>
      </c>
      <c r="BG18" s="8">
        <v>470</v>
      </c>
      <c r="BH18" s="8">
        <v>1872000</v>
      </c>
      <c r="BI18" s="7">
        <f t="shared" si="7"/>
        <v>850</v>
      </c>
      <c r="BJ18" s="7">
        <f t="shared" si="7"/>
        <v>2744000</v>
      </c>
      <c r="BK18" s="7">
        <f t="shared" si="8"/>
        <v>11334</v>
      </c>
      <c r="BL18" s="7">
        <f t="shared" si="8"/>
        <v>7842800</v>
      </c>
    </row>
    <row r="19" spans="1:64" ht="20.25" x14ac:dyDescent="0.4">
      <c r="A19" s="14">
        <v>13</v>
      </c>
      <c r="B19" s="15" t="s">
        <v>55</v>
      </c>
      <c r="C19" s="8">
        <v>13440</v>
      </c>
      <c r="D19" s="8">
        <v>1280000</v>
      </c>
      <c r="E19" s="8">
        <v>296</v>
      </c>
      <c r="F19" s="8">
        <v>860000</v>
      </c>
      <c r="G19" s="19">
        <f t="shared" si="0"/>
        <v>13736</v>
      </c>
      <c r="H19" s="19">
        <f t="shared" si="0"/>
        <v>2140000</v>
      </c>
      <c r="I19" s="8">
        <v>91</v>
      </c>
      <c r="J19" s="8">
        <v>970000</v>
      </c>
      <c r="K19" s="8">
        <v>342</v>
      </c>
      <c r="L19" s="8">
        <v>804000</v>
      </c>
      <c r="M19" s="7">
        <f t="shared" si="1"/>
        <v>14169</v>
      </c>
      <c r="N19" s="7">
        <f t="shared" si="1"/>
        <v>3914000</v>
      </c>
      <c r="O19" s="8">
        <v>3300</v>
      </c>
      <c r="P19" s="8">
        <v>2506700</v>
      </c>
      <c r="Q19" s="8">
        <v>2640</v>
      </c>
      <c r="R19" s="8">
        <v>1523400</v>
      </c>
      <c r="S19" s="8">
        <v>2426</v>
      </c>
      <c r="T19" s="8">
        <v>904700</v>
      </c>
      <c r="U19" s="8">
        <v>2356</v>
      </c>
      <c r="V19" s="8">
        <v>584000</v>
      </c>
      <c r="W19" s="8">
        <v>1908</v>
      </c>
      <c r="X19" s="8">
        <v>603200</v>
      </c>
      <c r="Y19" s="7">
        <f t="shared" si="2"/>
        <v>12630</v>
      </c>
      <c r="Z19" s="7">
        <f t="shared" si="3"/>
        <v>6122000</v>
      </c>
      <c r="AA19" s="12">
        <v>307</v>
      </c>
      <c r="AB19" s="12">
        <v>50000</v>
      </c>
      <c r="AC19" s="12">
        <v>920</v>
      </c>
      <c r="AD19" s="12">
        <v>780000</v>
      </c>
      <c r="AE19" s="12">
        <v>1978</v>
      </c>
      <c r="AF19" s="12">
        <v>20000</v>
      </c>
      <c r="AG19" s="12">
        <v>348</v>
      </c>
      <c r="AH19" s="12">
        <v>12500</v>
      </c>
      <c r="AI19" s="12">
        <v>178</v>
      </c>
      <c r="AJ19" s="12">
        <v>17500</v>
      </c>
      <c r="AK19" s="12">
        <v>0</v>
      </c>
      <c r="AL19" s="12">
        <v>0</v>
      </c>
      <c r="AM19" s="20">
        <f t="shared" si="4"/>
        <v>30530</v>
      </c>
      <c r="AN19" s="20">
        <f t="shared" si="5"/>
        <v>10916000</v>
      </c>
      <c r="AO19" s="12">
        <v>14819</v>
      </c>
      <c r="AP19" s="12">
        <v>3436000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240</v>
      </c>
      <c r="BB19" s="8">
        <v>208000</v>
      </c>
      <c r="BC19" s="8">
        <v>613</v>
      </c>
      <c r="BD19" s="8">
        <v>26250000</v>
      </c>
      <c r="BE19" s="8">
        <v>1484</v>
      </c>
      <c r="BF19" s="8">
        <v>17520000</v>
      </c>
      <c r="BG19" s="8">
        <v>2898</v>
      </c>
      <c r="BH19" s="8">
        <v>21572600</v>
      </c>
      <c r="BI19" s="7">
        <f t="shared" si="7"/>
        <v>5235</v>
      </c>
      <c r="BJ19" s="7">
        <f t="shared" si="7"/>
        <v>65550600</v>
      </c>
      <c r="BK19" s="7">
        <f t="shared" si="8"/>
        <v>35765</v>
      </c>
      <c r="BL19" s="7">
        <f t="shared" si="8"/>
        <v>76466600</v>
      </c>
    </row>
    <row r="20" spans="1:64" ht="20.25" x14ac:dyDescent="0.4">
      <c r="A20" s="14">
        <v>14</v>
      </c>
      <c r="B20" s="15" t="s">
        <v>56</v>
      </c>
      <c r="C20" s="8">
        <v>730</v>
      </c>
      <c r="D20" s="8">
        <v>350000</v>
      </c>
      <c r="E20" s="8">
        <v>216</v>
      </c>
      <c r="F20" s="8">
        <v>230000</v>
      </c>
      <c r="G20" s="19">
        <f t="shared" si="0"/>
        <v>946</v>
      </c>
      <c r="H20" s="19">
        <f t="shared" si="0"/>
        <v>580000</v>
      </c>
      <c r="I20" s="8">
        <v>105</v>
      </c>
      <c r="J20" s="8">
        <v>260000</v>
      </c>
      <c r="K20" s="8">
        <v>248</v>
      </c>
      <c r="L20" s="8">
        <v>208000</v>
      </c>
      <c r="M20" s="7">
        <f t="shared" si="1"/>
        <v>1299</v>
      </c>
      <c r="N20" s="7">
        <f t="shared" si="1"/>
        <v>1048000</v>
      </c>
      <c r="O20" s="8">
        <v>2397</v>
      </c>
      <c r="P20" s="8">
        <v>2917400</v>
      </c>
      <c r="Q20" s="8">
        <v>1916</v>
      </c>
      <c r="R20" s="8">
        <v>1760900</v>
      </c>
      <c r="S20" s="8">
        <v>1761</v>
      </c>
      <c r="T20" s="8">
        <v>1048300</v>
      </c>
      <c r="U20" s="8">
        <v>1711</v>
      </c>
      <c r="V20" s="8">
        <v>680000</v>
      </c>
      <c r="W20" s="8">
        <v>1384</v>
      </c>
      <c r="X20" s="8">
        <v>702300</v>
      </c>
      <c r="Y20" s="7">
        <f t="shared" si="2"/>
        <v>9169</v>
      </c>
      <c r="Z20" s="7">
        <f t="shared" si="3"/>
        <v>7108900</v>
      </c>
      <c r="AA20" s="12">
        <v>223</v>
      </c>
      <c r="AB20" s="12">
        <v>210000</v>
      </c>
      <c r="AC20" s="12">
        <v>287</v>
      </c>
      <c r="AD20" s="12">
        <v>20000</v>
      </c>
      <c r="AE20" s="12">
        <v>618</v>
      </c>
      <c r="AF20" s="12">
        <v>440000</v>
      </c>
      <c r="AG20" s="12">
        <v>109</v>
      </c>
      <c r="AH20" s="12">
        <v>15000</v>
      </c>
      <c r="AI20" s="12">
        <v>56</v>
      </c>
      <c r="AJ20" s="12">
        <v>25000</v>
      </c>
      <c r="AK20" s="12">
        <v>0</v>
      </c>
      <c r="AL20" s="12">
        <v>0</v>
      </c>
      <c r="AM20" s="20">
        <f t="shared" si="4"/>
        <v>11761</v>
      </c>
      <c r="AN20" s="20">
        <f t="shared" si="5"/>
        <v>8866900</v>
      </c>
      <c r="AO20" s="12">
        <v>2968</v>
      </c>
      <c r="AP20" s="12">
        <v>2476000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75</v>
      </c>
      <c r="BB20" s="8">
        <v>20800</v>
      </c>
      <c r="BC20" s="8">
        <v>191</v>
      </c>
      <c r="BD20" s="8">
        <v>240000</v>
      </c>
      <c r="BE20" s="8">
        <v>1364</v>
      </c>
      <c r="BF20" s="8">
        <v>4600000</v>
      </c>
      <c r="BG20" s="8">
        <v>905</v>
      </c>
      <c r="BH20" s="8">
        <v>24820000</v>
      </c>
      <c r="BI20" s="7">
        <f t="shared" si="7"/>
        <v>2535</v>
      </c>
      <c r="BJ20" s="7">
        <f t="shared" si="7"/>
        <v>29680800</v>
      </c>
      <c r="BK20" s="7">
        <f t="shared" si="8"/>
        <v>14296</v>
      </c>
      <c r="BL20" s="7">
        <f t="shared" si="8"/>
        <v>38547700</v>
      </c>
    </row>
    <row r="21" spans="1:64" ht="20.25" x14ac:dyDescent="0.4">
      <c r="A21" s="14">
        <v>15</v>
      </c>
      <c r="B21" s="15" t="s">
        <v>57</v>
      </c>
      <c r="C21" s="8">
        <v>754</v>
      </c>
      <c r="D21" s="8">
        <v>350000</v>
      </c>
      <c r="E21" s="8">
        <v>220</v>
      </c>
      <c r="F21" s="8">
        <v>240000</v>
      </c>
      <c r="G21" s="19">
        <f t="shared" si="0"/>
        <v>974</v>
      </c>
      <c r="H21" s="19">
        <f t="shared" si="0"/>
        <v>590000</v>
      </c>
      <c r="I21" s="8">
        <v>49</v>
      </c>
      <c r="J21" s="8">
        <v>270000</v>
      </c>
      <c r="K21" s="8">
        <v>254</v>
      </c>
      <c r="L21" s="8">
        <v>208000</v>
      </c>
      <c r="M21" s="7">
        <f t="shared" si="1"/>
        <v>1277</v>
      </c>
      <c r="N21" s="7">
        <f t="shared" si="1"/>
        <v>1068000</v>
      </c>
      <c r="O21" s="8">
        <v>2468</v>
      </c>
      <c r="P21" s="8">
        <v>14352100</v>
      </c>
      <c r="Q21" s="8">
        <v>1973</v>
      </c>
      <c r="R21" s="8">
        <v>8680700</v>
      </c>
      <c r="S21" s="8">
        <v>1812</v>
      </c>
      <c r="T21" s="8">
        <v>5205300</v>
      </c>
      <c r="U21" s="8">
        <v>1762</v>
      </c>
      <c r="V21" s="8">
        <v>3365000</v>
      </c>
      <c r="W21" s="8">
        <v>1423</v>
      </c>
      <c r="X21" s="8">
        <v>4257800</v>
      </c>
      <c r="Y21" s="7">
        <f t="shared" si="2"/>
        <v>9438</v>
      </c>
      <c r="Z21" s="7">
        <f t="shared" si="3"/>
        <v>35860900</v>
      </c>
      <c r="AA21" s="12">
        <v>230</v>
      </c>
      <c r="AB21" s="12">
        <v>95000</v>
      </c>
      <c r="AC21" s="12">
        <v>368</v>
      </c>
      <c r="AD21" s="12">
        <v>40000</v>
      </c>
      <c r="AE21" s="12">
        <v>791</v>
      </c>
      <c r="AF21" s="12">
        <v>530000</v>
      </c>
      <c r="AG21" s="12">
        <v>140</v>
      </c>
      <c r="AH21" s="12">
        <v>12500</v>
      </c>
      <c r="AI21" s="12">
        <v>71</v>
      </c>
      <c r="AJ21" s="12">
        <v>17500</v>
      </c>
      <c r="AK21" s="12">
        <v>0</v>
      </c>
      <c r="AL21" s="12">
        <v>0</v>
      </c>
      <c r="AM21" s="20">
        <f t="shared" si="4"/>
        <v>12315</v>
      </c>
      <c r="AN21" s="20">
        <f t="shared" si="5"/>
        <v>37623900</v>
      </c>
      <c r="AO21" s="12">
        <v>3138</v>
      </c>
      <c r="AP21" s="12">
        <v>9464000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96</v>
      </c>
      <c r="BB21" s="8">
        <v>37960</v>
      </c>
      <c r="BC21" s="8">
        <v>172</v>
      </c>
      <c r="BD21" s="8">
        <v>1580000</v>
      </c>
      <c r="BE21" s="8">
        <v>1702</v>
      </c>
      <c r="BF21" s="8">
        <v>366000</v>
      </c>
      <c r="BG21" s="8">
        <v>1160</v>
      </c>
      <c r="BH21" s="8">
        <v>367000</v>
      </c>
      <c r="BI21" s="7">
        <f t="shared" si="7"/>
        <v>3130</v>
      </c>
      <c r="BJ21" s="7">
        <f t="shared" si="7"/>
        <v>2350960</v>
      </c>
      <c r="BK21" s="7">
        <f t="shared" si="8"/>
        <v>15445</v>
      </c>
      <c r="BL21" s="7">
        <f t="shared" si="8"/>
        <v>39974860</v>
      </c>
    </row>
    <row r="22" spans="1:64" ht="20.25" x14ac:dyDescent="0.4">
      <c r="A22" s="14">
        <v>16</v>
      </c>
      <c r="B22" s="15" t="s">
        <v>58</v>
      </c>
      <c r="C22" s="8">
        <v>780</v>
      </c>
      <c r="D22" s="8">
        <v>50000</v>
      </c>
      <c r="E22" s="8">
        <v>230</v>
      </c>
      <c r="F22" s="8">
        <v>40000</v>
      </c>
      <c r="G22" s="19">
        <f t="shared" si="0"/>
        <v>1010</v>
      </c>
      <c r="H22" s="19">
        <f t="shared" si="0"/>
        <v>90000</v>
      </c>
      <c r="I22" s="8">
        <v>52</v>
      </c>
      <c r="J22" s="8">
        <v>40000</v>
      </c>
      <c r="K22" s="8">
        <v>266</v>
      </c>
      <c r="L22" s="8">
        <v>30000</v>
      </c>
      <c r="M22" s="7">
        <f t="shared" si="1"/>
        <v>1328</v>
      </c>
      <c r="N22" s="7">
        <f t="shared" si="1"/>
        <v>160000</v>
      </c>
      <c r="O22" s="8">
        <v>2575</v>
      </c>
      <c r="P22" s="8">
        <v>757300</v>
      </c>
      <c r="Q22" s="8">
        <v>2058</v>
      </c>
      <c r="R22" s="8">
        <v>459600</v>
      </c>
      <c r="S22" s="8">
        <v>1892</v>
      </c>
      <c r="T22" s="8">
        <v>269600</v>
      </c>
      <c r="U22" s="8">
        <v>1839</v>
      </c>
      <c r="V22" s="8">
        <v>185000</v>
      </c>
      <c r="W22" s="8">
        <v>1485</v>
      </c>
      <c r="X22" s="8">
        <v>175600</v>
      </c>
      <c r="Y22" s="7">
        <f t="shared" si="2"/>
        <v>9849</v>
      </c>
      <c r="Z22" s="7">
        <f t="shared" si="3"/>
        <v>1847100</v>
      </c>
      <c r="AA22" s="12">
        <v>0</v>
      </c>
      <c r="AB22" s="12">
        <v>0</v>
      </c>
      <c r="AC22" s="12">
        <v>115</v>
      </c>
      <c r="AD22" s="12">
        <v>10000</v>
      </c>
      <c r="AE22" s="12">
        <v>247</v>
      </c>
      <c r="AF22" s="12">
        <v>160000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11539</v>
      </c>
      <c r="AN22" s="20">
        <f t="shared" si="5"/>
        <v>2177100</v>
      </c>
      <c r="AO22" s="12">
        <v>2751</v>
      </c>
      <c r="AP22" s="12">
        <v>592000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30</v>
      </c>
      <c r="BB22" s="8">
        <v>208000</v>
      </c>
      <c r="BC22" s="8">
        <v>76</v>
      </c>
      <c r="BD22" s="8">
        <v>1600000</v>
      </c>
      <c r="BE22" s="8">
        <v>186</v>
      </c>
      <c r="BF22" s="8">
        <v>2080000</v>
      </c>
      <c r="BG22" s="8">
        <v>362</v>
      </c>
      <c r="BH22" s="8">
        <v>11097000</v>
      </c>
      <c r="BI22" s="7">
        <f t="shared" si="7"/>
        <v>654</v>
      </c>
      <c r="BJ22" s="7">
        <f t="shared" si="7"/>
        <v>14985000</v>
      </c>
      <c r="BK22" s="7">
        <f t="shared" si="8"/>
        <v>12193</v>
      </c>
      <c r="BL22" s="7">
        <f t="shared" si="8"/>
        <v>17162100</v>
      </c>
    </row>
    <row r="23" spans="1:64" ht="20.25" x14ac:dyDescent="0.4">
      <c r="A23" s="14">
        <v>17</v>
      </c>
      <c r="B23" s="15" t="s">
        <v>59</v>
      </c>
      <c r="C23" s="8">
        <v>750</v>
      </c>
      <c r="D23" s="8">
        <v>170000</v>
      </c>
      <c r="E23" s="8">
        <v>220</v>
      </c>
      <c r="F23" s="8">
        <v>120000</v>
      </c>
      <c r="G23" s="19">
        <f t="shared" si="0"/>
        <v>970</v>
      </c>
      <c r="H23" s="19">
        <f t="shared" si="0"/>
        <v>290000</v>
      </c>
      <c r="I23" s="8">
        <v>67</v>
      </c>
      <c r="J23" s="8">
        <v>140000</v>
      </c>
      <c r="K23" s="8">
        <v>255</v>
      </c>
      <c r="L23" s="8">
        <v>108000</v>
      </c>
      <c r="M23" s="7">
        <f t="shared" si="1"/>
        <v>1292</v>
      </c>
      <c r="N23" s="7">
        <f t="shared" si="1"/>
        <v>538000</v>
      </c>
      <c r="O23" s="8">
        <v>2484</v>
      </c>
      <c r="P23" s="8">
        <v>394700</v>
      </c>
      <c r="Q23" s="8">
        <v>1987</v>
      </c>
      <c r="R23" s="8">
        <v>237500</v>
      </c>
      <c r="S23" s="8">
        <v>1826</v>
      </c>
      <c r="T23" s="8">
        <v>144600</v>
      </c>
      <c r="U23" s="8">
        <v>1776</v>
      </c>
      <c r="V23" s="8">
        <v>95000</v>
      </c>
      <c r="W23" s="8">
        <v>1434</v>
      </c>
      <c r="X23" s="8">
        <v>98100</v>
      </c>
      <c r="Y23" s="7">
        <f t="shared" si="2"/>
        <v>9507</v>
      </c>
      <c r="Z23" s="7">
        <f t="shared" si="3"/>
        <v>969900</v>
      </c>
      <c r="AA23" s="12">
        <v>0</v>
      </c>
      <c r="AB23" s="12">
        <v>0</v>
      </c>
      <c r="AC23" s="12">
        <v>115</v>
      </c>
      <c r="AD23" s="12">
        <v>10000</v>
      </c>
      <c r="AE23" s="12">
        <v>247</v>
      </c>
      <c r="AF23" s="12">
        <v>160000</v>
      </c>
      <c r="AG23" s="12">
        <v>43</v>
      </c>
      <c r="AH23" s="12">
        <v>15000</v>
      </c>
      <c r="AI23" s="12">
        <v>22</v>
      </c>
      <c r="AJ23" s="12">
        <v>25000</v>
      </c>
      <c r="AK23" s="12">
        <v>0</v>
      </c>
      <c r="AL23" s="12">
        <v>0</v>
      </c>
      <c r="AM23" s="20">
        <f t="shared" si="4"/>
        <v>11226</v>
      </c>
      <c r="AN23" s="20">
        <f t="shared" si="5"/>
        <v>1717900</v>
      </c>
      <c r="AO23" s="12">
        <v>2691</v>
      </c>
      <c r="AP23" s="12">
        <v>540000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30</v>
      </c>
      <c r="BB23" s="8">
        <v>20800</v>
      </c>
      <c r="BC23" s="8">
        <v>76</v>
      </c>
      <c r="BD23" s="8">
        <v>570000</v>
      </c>
      <c r="BE23" s="8">
        <v>186</v>
      </c>
      <c r="BF23" s="8">
        <v>480000</v>
      </c>
      <c r="BG23" s="8">
        <v>362</v>
      </c>
      <c r="BH23" s="8">
        <v>2558000</v>
      </c>
      <c r="BI23" s="7">
        <f t="shared" si="7"/>
        <v>654</v>
      </c>
      <c r="BJ23" s="7">
        <f t="shared" si="7"/>
        <v>3628800</v>
      </c>
      <c r="BK23" s="7">
        <f t="shared" si="8"/>
        <v>11880</v>
      </c>
      <c r="BL23" s="7">
        <f t="shared" si="8"/>
        <v>5346700</v>
      </c>
    </row>
    <row r="24" spans="1:64" ht="20.25" x14ac:dyDescent="0.4">
      <c r="A24" s="14">
        <v>18</v>
      </c>
      <c r="B24" s="15" t="s">
        <v>60</v>
      </c>
      <c r="C24" s="8">
        <v>80</v>
      </c>
      <c r="D24" s="8">
        <v>40000</v>
      </c>
      <c r="E24" s="8">
        <v>17</v>
      </c>
      <c r="F24" s="8">
        <v>30000</v>
      </c>
      <c r="G24" s="19">
        <f t="shared" si="0"/>
        <v>97</v>
      </c>
      <c r="H24" s="19">
        <f t="shared" si="0"/>
        <v>70000</v>
      </c>
      <c r="I24" s="8">
        <v>47</v>
      </c>
      <c r="J24" s="8">
        <v>30000</v>
      </c>
      <c r="K24" s="8">
        <v>21</v>
      </c>
      <c r="L24" s="8">
        <v>20000</v>
      </c>
      <c r="M24" s="7">
        <f t="shared" si="1"/>
        <v>165</v>
      </c>
      <c r="N24" s="7">
        <f t="shared" si="1"/>
        <v>120000</v>
      </c>
      <c r="O24" s="8">
        <v>268</v>
      </c>
      <c r="P24" s="8">
        <v>147200</v>
      </c>
      <c r="Q24" s="8">
        <v>213</v>
      </c>
      <c r="R24" s="8">
        <v>95000</v>
      </c>
      <c r="S24" s="8">
        <v>196</v>
      </c>
      <c r="T24" s="8">
        <v>47500</v>
      </c>
      <c r="U24" s="8">
        <v>190</v>
      </c>
      <c r="V24" s="8">
        <v>31000</v>
      </c>
      <c r="W24" s="8">
        <v>152</v>
      </c>
      <c r="X24" s="8">
        <v>62000</v>
      </c>
      <c r="Y24" s="7">
        <f t="shared" si="2"/>
        <v>1019</v>
      </c>
      <c r="Z24" s="7">
        <f t="shared" si="3"/>
        <v>382700</v>
      </c>
      <c r="AA24" s="12">
        <v>0</v>
      </c>
      <c r="AB24" s="12">
        <v>0</v>
      </c>
      <c r="AC24" s="12">
        <v>57</v>
      </c>
      <c r="AD24" s="12">
        <v>10000</v>
      </c>
      <c r="AE24" s="12">
        <v>124</v>
      </c>
      <c r="AF24" s="12">
        <v>110000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1365</v>
      </c>
      <c r="AN24" s="20">
        <f t="shared" si="5"/>
        <v>622700</v>
      </c>
      <c r="AO24" s="12">
        <v>353</v>
      </c>
      <c r="AP24" s="12">
        <v>184000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33</v>
      </c>
      <c r="BB24" s="8">
        <v>27000</v>
      </c>
      <c r="BC24" s="8">
        <v>39</v>
      </c>
      <c r="BD24" s="8">
        <v>950000</v>
      </c>
      <c r="BE24" s="8">
        <v>92</v>
      </c>
      <c r="BF24" s="8">
        <v>350000</v>
      </c>
      <c r="BG24" s="8">
        <v>182</v>
      </c>
      <c r="BH24" s="8">
        <v>1869000</v>
      </c>
      <c r="BI24" s="7">
        <f t="shared" si="7"/>
        <v>346</v>
      </c>
      <c r="BJ24" s="7">
        <f t="shared" si="7"/>
        <v>3196000</v>
      </c>
      <c r="BK24" s="7">
        <f t="shared" si="8"/>
        <v>1711</v>
      </c>
      <c r="BL24" s="7">
        <f t="shared" si="8"/>
        <v>3818700</v>
      </c>
    </row>
    <row r="25" spans="1:64" ht="20.25" x14ac:dyDescent="0.4">
      <c r="A25" s="14">
        <v>19</v>
      </c>
      <c r="B25" s="15" t="s">
        <v>61</v>
      </c>
      <c r="C25" s="8">
        <v>10640</v>
      </c>
      <c r="D25" s="8">
        <v>1190000</v>
      </c>
      <c r="E25" s="8">
        <v>638</v>
      </c>
      <c r="F25" s="8">
        <v>780000</v>
      </c>
      <c r="G25" s="19">
        <f t="shared" si="0"/>
        <v>11278</v>
      </c>
      <c r="H25" s="19">
        <f t="shared" si="0"/>
        <v>1970000</v>
      </c>
      <c r="I25" s="8">
        <v>73</v>
      </c>
      <c r="J25" s="8">
        <v>890000</v>
      </c>
      <c r="K25" s="8">
        <v>737</v>
      </c>
      <c r="L25" s="8">
        <v>718000</v>
      </c>
      <c r="M25" s="7">
        <f t="shared" si="1"/>
        <v>12088</v>
      </c>
      <c r="N25" s="7">
        <f t="shared" si="1"/>
        <v>3578000</v>
      </c>
      <c r="O25" s="8">
        <v>6600</v>
      </c>
      <c r="P25" s="8">
        <v>8536600</v>
      </c>
      <c r="Q25" s="8">
        <v>5278</v>
      </c>
      <c r="R25" s="8">
        <v>5171200</v>
      </c>
      <c r="S25" s="8">
        <v>4342</v>
      </c>
      <c r="T25" s="8">
        <v>3093200</v>
      </c>
      <c r="U25" s="8">
        <v>4716</v>
      </c>
      <c r="V25" s="8">
        <v>1997000</v>
      </c>
      <c r="W25" s="8">
        <v>3810</v>
      </c>
      <c r="X25" s="8">
        <v>2062500</v>
      </c>
      <c r="Y25" s="7">
        <f t="shared" si="2"/>
        <v>24746</v>
      </c>
      <c r="Z25" s="7">
        <f t="shared" si="3"/>
        <v>20860500</v>
      </c>
      <c r="AA25" s="12">
        <v>0</v>
      </c>
      <c r="AB25" s="12">
        <v>0</v>
      </c>
      <c r="AC25" s="12">
        <v>173</v>
      </c>
      <c r="AD25" s="12">
        <v>10000</v>
      </c>
      <c r="AE25" s="12">
        <v>370</v>
      </c>
      <c r="AF25" s="12">
        <v>160000</v>
      </c>
      <c r="AG25" s="12">
        <v>66</v>
      </c>
      <c r="AH25" s="12">
        <v>15000</v>
      </c>
      <c r="AI25" s="12">
        <v>33</v>
      </c>
      <c r="AJ25" s="12">
        <v>25000</v>
      </c>
      <c r="AK25" s="12">
        <v>0</v>
      </c>
      <c r="AL25" s="12">
        <v>0</v>
      </c>
      <c r="AM25" s="20">
        <f t="shared" si="4"/>
        <v>37476</v>
      </c>
      <c r="AN25" s="20">
        <f t="shared" si="5"/>
        <v>24648500</v>
      </c>
      <c r="AO25" s="12">
        <v>15411</v>
      </c>
      <c r="AP25" s="12">
        <v>6720000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45</v>
      </c>
      <c r="BB25" s="8">
        <v>20800</v>
      </c>
      <c r="BC25" s="8">
        <v>115</v>
      </c>
      <c r="BD25" s="8">
        <v>130000</v>
      </c>
      <c r="BE25" s="8">
        <v>304</v>
      </c>
      <c r="BF25" s="8">
        <v>368000</v>
      </c>
      <c r="BG25" s="8">
        <v>543</v>
      </c>
      <c r="BH25" s="8">
        <v>206000</v>
      </c>
      <c r="BI25" s="7">
        <f t="shared" si="7"/>
        <v>1007</v>
      </c>
      <c r="BJ25" s="7">
        <f t="shared" si="7"/>
        <v>724800</v>
      </c>
      <c r="BK25" s="7">
        <f t="shared" si="8"/>
        <v>38483</v>
      </c>
      <c r="BL25" s="7">
        <f t="shared" si="8"/>
        <v>25373300</v>
      </c>
    </row>
    <row r="26" spans="1:64" ht="20.25" x14ac:dyDescent="0.4">
      <c r="A26" s="14">
        <v>20</v>
      </c>
      <c r="B26" s="15" t="s">
        <v>62</v>
      </c>
      <c r="C26" s="8">
        <v>113</v>
      </c>
      <c r="D26" s="8">
        <v>50000</v>
      </c>
      <c r="E26" s="8">
        <v>34</v>
      </c>
      <c r="F26" s="8">
        <v>40000</v>
      </c>
      <c r="G26" s="19">
        <f t="shared" si="0"/>
        <v>147</v>
      </c>
      <c r="H26" s="19">
        <f t="shared" si="0"/>
        <v>90000</v>
      </c>
      <c r="I26" s="8">
        <v>87</v>
      </c>
      <c r="J26" s="8">
        <v>40000</v>
      </c>
      <c r="K26" s="8">
        <v>39</v>
      </c>
      <c r="L26" s="8">
        <v>40000</v>
      </c>
      <c r="M26" s="7">
        <f t="shared" si="1"/>
        <v>273</v>
      </c>
      <c r="N26" s="7">
        <f t="shared" si="1"/>
        <v>170000</v>
      </c>
      <c r="O26" s="8">
        <v>382</v>
      </c>
      <c r="P26" s="8">
        <v>98100</v>
      </c>
      <c r="Q26" s="8">
        <v>307</v>
      </c>
      <c r="R26" s="8">
        <v>163000</v>
      </c>
      <c r="S26" s="8">
        <v>281</v>
      </c>
      <c r="T26" s="8">
        <v>132000</v>
      </c>
      <c r="U26" s="8">
        <v>272</v>
      </c>
      <c r="V26" s="8">
        <v>31000</v>
      </c>
      <c r="W26" s="8">
        <v>221</v>
      </c>
      <c r="X26" s="8">
        <v>32000</v>
      </c>
      <c r="Y26" s="7">
        <f t="shared" si="2"/>
        <v>1463</v>
      </c>
      <c r="Z26" s="7">
        <f t="shared" si="3"/>
        <v>456100</v>
      </c>
      <c r="AA26" s="12">
        <v>0</v>
      </c>
      <c r="AB26" s="12">
        <v>0</v>
      </c>
      <c r="AC26" s="12">
        <v>115</v>
      </c>
      <c r="AD26" s="12">
        <v>10000</v>
      </c>
      <c r="AE26" s="12">
        <v>247</v>
      </c>
      <c r="AF26" s="12">
        <v>210000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2098</v>
      </c>
      <c r="AN26" s="20">
        <f t="shared" si="5"/>
        <v>846100</v>
      </c>
      <c r="AO26" s="12">
        <v>562</v>
      </c>
      <c r="AP26" s="12">
        <v>220000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30</v>
      </c>
      <c r="BB26" s="8">
        <v>20800</v>
      </c>
      <c r="BC26" s="8">
        <v>76</v>
      </c>
      <c r="BD26" s="8">
        <v>100000</v>
      </c>
      <c r="BE26" s="8">
        <v>807</v>
      </c>
      <c r="BF26" s="8">
        <v>1050000</v>
      </c>
      <c r="BG26" s="8">
        <v>362</v>
      </c>
      <c r="BH26" s="8">
        <v>2944000</v>
      </c>
      <c r="BI26" s="7">
        <f t="shared" si="7"/>
        <v>1275</v>
      </c>
      <c r="BJ26" s="7">
        <f t="shared" si="7"/>
        <v>4114800</v>
      </c>
      <c r="BK26" s="7">
        <f t="shared" si="8"/>
        <v>3373</v>
      </c>
      <c r="BL26" s="7">
        <f t="shared" si="8"/>
        <v>4960900</v>
      </c>
    </row>
    <row r="27" spans="1:64" ht="20.25" x14ac:dyDescent="0.4">
      <c r="A27" s="14">
        <v>21</v>
      </c>
      <c r="B27" s="15" t="s">
        <v>63</v>
      </c>
      <c r="C27" s="8">
        <v>280</v>
      </c>
      <c r="D27" s="8">
        <v>90000</v>
      </c>
      <c r="E27" s="8">
        <v>86</v>
      </c>
      <c r="F27" s="8">
        <v>60000</v>
      </c>
      <c r="G27" s="19">
        <f t="shared" si="0"/>
        <v>366</v>
      </c>
      <c r="H27" s="19">
        <f t="shared" si="0"/>
        <v>150000</v>
      </c>
      <c r="I27" s="8">
        <v>93</v>
      </c>
      <c r="J27" s="8">
        <v>70000</v>
      </c>
      <c r="K27" s="8">
        <v>98</v>
      </c>
      <c r="L27" s="8">
        <v>58000</v>
      </c>
      <c r="M27" s="7">
        <f t="shared" si="1"/>
        <v>557</v>
      </c>
      <c r="N27" s="7">
        <f t="shared" si="1"/>
        <v>278000</v>
      </c>
      <c r="O27" s="8">
        <v>932</v>
      </c>
      <c r="P27" s="8">
        <v>1002700</v>
      </c>
      <c r="Q27" s="8">
        <v>746</v>
      </c>
      <c r="R27" s="8">
        <v>604200</v>
      </c>
      <c r="S27" s="8">
        <v>685</v>
      </c>
      <c r="T27" s="8">
        <v>366600</v>
      </c>
      <c r="U27" s="8">
        <v>665</v>
      </c>
      <c r="V27" s="8">
        <v>230000</v>
      </c>
      <c r="W27" s="8">
        <v>538</v>
      </c>
      <c r="X27" s="8">
        <v>237500</v>
      </c>
      <c r="Y27" s="7">
        <f t="shared" si="2"/>
        <v>3566</v>
      </c>
      <c r="Z27" s="7">
        <f t="shared" si="3"/>
        <v>2441000</v>
      </c>
      <c r="AA27" s="12">
        <v>87</v>
      </c>
      <c r="AB27" s="12">
        <v>20000</v>
      </c>
      <c r="AC27" s="12">
        <v>230</v>
      </c>
      <c r="AD27" s="12">
        <v>20000</v>
      </c>
      <c r="AE27" s="12">
        <v>495</v>
      </c>
      <c r="AF27" s="12">
        <v>50000</v>
      </c>
      <c r="AG27" s="12">
        <v>87</v>
      </c>
      <c r="AH27" s="12">
        <v>12500</v>
      </c>
      <c r="AI27" s="12">
        <v>44</v>
      </c>
      <c r="AJ27" s="12">
        <v>17500</v>
      </c>
      <c r="AK27" s="12">
        <v>0</v>
      </c>
      <c r="AL27" s="12">
        <v>0</v>
      </c>
      <c r="AM27" s="20">
        <f t="shared" si="4"/>
        <v>5066</v>
      </c>
      <c r="AN27" s="20">
        <f t="shared" si="5"/>
        <v>2839000</v>
      </c>
      <c r="AO27" s="12">
        <v>1351</v>
      </c>
      <c r="AP27" s="12">
        <v>768000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60</v>
      </c>
      <c r="BB27" s="8">
        <v>52000</v>
      </c>
      <c r="BC27" s="8">
        <v>154</v>
      </c>
      <c r="BD27" s="8">
        <v>6870000</v>
      </c>
      <c r="BE27" s="8">
        <v>1582</v>
      </c>
      <c r="BF27" s="8">
        <v>3120000</v>
      </c>
      <c r="BG27" s="8">
        <v>725</v>
      </c>
      <c r="BH27" s="8">
        <v>13471000</v>
      </c>
      <c r="BI27" s="7">
        <f t="shared" si="7"/>
        <v>2521</v>
      </c>
      <c r="BJ27" s="7">
        <f t="shared" si="7"/>
        <v>23513000</v>
      </c>
      <c r="BK27" s="7">
        <f t="shared" si="8"/>
        <v>7587</v>
      </c>
      <c r="BL27" s="7">
        <f t="shared" si="8"/>
        <v>26352000</v>
      </c>
    </row>
    <row r="28" spans="1:64" ht="20.25" x14ac:dyDescent="0.4">
      <c r="A28" s="14">
        <v>22</v>
      </c>
      <c r="B28" s="15" t="s">
        <v>64</v>
      </c>
      <c r="C28" s="8">
        <v>280</v>
      </c>
      <c r="D28" s="8">
        <v>390000</v>
      </c>
      <c r="E28" s="8">
        <v>86</v>
      </c>
      <c r="F28" s="8">
        <v>260000</v>
      </c>
      <c r="G28" s="19">
        <f t="shared" si="0"/>
        <v>366</v>
      </c>
      <c r="H28" s="19">
        <f t="shared" si="0"/>
        <v>650000</v>
      </c>
      <c r="I28" s="8">
        <v>100</v>
      </c>
      <c r="J28" s="8">
        <v>290000</v>
      </c>
      <c r="K28" s="8">
        <v>98</v>
      </c>
      <c r="L28" s="8">
        <v>242000</v>
      </c>
      <c r="M28" s="7">
        <f t="shared" si="1"/>
        <v>564</v>
      </c>
      <c r="N28" s="7">
        <f t="shared" si="1"/>
        <v>1182000</v>
      </c>
      <c r="O28" s="8">
        <v>578</v>
      </c>
      <c r="P28" s="8">
        <v>475700</v>
      </c>
      <c r="Q28" s="8">
        <v>461</v>
      </c>
      <c r="R28" s="8">
        <v>269600</v>
      </c>
      <c r="S28" s="8">
        <v>423</v>
      </c>
      <c r="T28" s="8">
        <v>160100</v>
      </c>
      <c r="U28" s="8">
        <v>412</v>
      </c>
      <c r="V28" s="8">
        <v>110000</v>
      </c>
      <c r="W28" s="8">
        <v>334</v>
      </c>
      <c r="X28" s="8">
        <v>192683</v>
      </c>
      <c r="Y28" s="7">
        <f t="shared" si="2"/>
        <v>2208</v>
      </c>
      <c r="Z28" s="7">
        <f t="shared" si="3"/>
        <v>1208083</v>
      </c>
      <c r="AA28" s="12">
        <v>53</v>
      </c>
      <c r="AB28" s="12">
        <v>60000</v>
      </c>
      <c r="AC28" s="12">
        <v>115</v>
      </c>
      <c r="AD28" s="12">
        <v>10000</v>
      </c>
      <c r="AE28" s="12">
        <v>247</v>
      </c>
      <c r="AF28" s="12">
        <v>40000</v>
      </c>
      <c r="AG28" s="12">
        <v>43</v>
      </c>
      <c r="AH28" s="12">
        <v>20000</v>
      </c>
      <c r="AI28" s="12">
        <v>22</v>
      </c>
      <c r="AJ28" s="12">
        <v>20000</v>
      </c>
      <c r="AK28" s="12">
        <v>0</v>
      </c>
      <c r="AL28" s="12">
        <v>0</v>
      </c>
      <c r="AM28" s="20">
        <f t="shared" si="4"/>
        <v>3252</v>
      </c>
      <c r="AN28" s="20">
        <f t="shared" si="5"/>
        <v>2540083</v>
      </c>
      <c r="AO28" s="12">
        <v>882</v>
      </c>
      <c r="AP28" s="12">
        <v>808000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33</v>
      </c>
      <c r="BB28" s="8">
        <v>27000</v>
      </c>
      <c r="BC28" s="8">
        <v>138</v>
      </c>
      <c r="BD28" s="8">
        <v>400000</v>
      </c>
      <c r="BE28" s="8">
        <v>506</v>
      </c>
      <c r="BF28" s="8">
        <v>2550000</v>
      </c>
      <c r="BG28" s="8">
        <v>362</v>
      </c>
      <c r="BH28" s="8">
        <v>4386000</v>
      </c>
      <c r="BI28" s="7">
        <f t="shared" si="7"/>
        <v>1039</v>
      </c>
      <c r="BJ28" s="7">
        <f t="shared" si="7"/>
        <v>7363000</v>
      </c>
      <c r="BK28" s="7">
        <f t="shared" si="8"/>
        <v>4291</v>
      </c>
      <c r="BL28" s="7">
        <f t="shared" si="8"/>
        <v>9903083</v>
      </c>
    </row>
    <row r="29" spans="1:64" ht="20.25" x14ac:dyDescent="0.4">
      <c r="A29" s="14">
        <v>23</v>
      </c>
      <c r="B29" s="15" t="s">
        <v>65</v>
      </c>
      <c r="C29" s="8">
        <v>938</v>
      </c>
      <c r="D29" s="8">
        <v>650000</v>
      </c>
      <c r="E29" s="8">
        <v>280</v>
      </c>
      <c r="F29" s="8">
        <v>430000</v>
      </c>
      <c r="G29" s="19">
        <f t="shared" si="0"/>
        <v>1218</v>
      </c>
      <c r="H29" s="19">
        <f t="shared" si="0"/>
        <v>1080000</v>
      </c>
      <c r="I29" s="8">
        <v>51</v>
      </c>
      <c r="J29" s="8">
        <v>485000</v>
      </c>
      <c r="K29" s="8">
        <v>324</v>
      </c>
      <c r="L29" s="8">
        <v>392000</v>
      </c>
      <c r="M29" s="7">
        <f t="shared" si="1"/>
        <v>1593</v>
      </c>
      <c r="N29" s="7">
        <f t="shared" si="1"/>
        <v>1957000</v>
      </c>
      <c r="O29" s="8">
        <v>2220</v>
      </c>
      <c r="P29" s="8">
        <v>4016000</v>
      </c>
      <c r="Q29" s="8">
        <v>1775</v>
      </c>
      <c r="R29" s="8">
        <v>2427100</v>
      </c>
      <c r="S29" s="8">
        <v>1631</v>
      </c>
      <c r="T29" s="8">
        <v>1461400</v>
      </c>
      <c r="U29" s="8">
        <v>1584</v>
      </c>
      <c r="V29" s="8">
        <v>940000</v>
      </c>
      <c r="W29" s="8">
        <v>1282</v>
      </c>
      <c r="X29" s="8">
        <v>970800</v>
      </c>
      <c r="Y29" s="7">
        <f t="shared" si="2"/>
        <v>8492</v>
      </c>
      <c r="Z29" s="7">
        <f t="shared" si="3"/>
        <v>9815300</v>
      </c>
      <c r="AA29" s="12">
        <v>0</v>
      </c>
      <c r="AB29" s="12">
        <v>0</v>
      </c>
      <c r="AC29" s="12">
        <v>115</v>
      </c>
      <c r="AD29" s="12">
        <v>10000</v>
      </c>
      <c r="AE29" s="12">
        <v>247</v>
      </c>
      <c r="AF29" s="12">
        <v>20000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10447</v>
      </c>
      <c r="AN29" s="20">
        <f t="shared" si="5"/>
        <v>11802300</v>
      </c>
      <c r="AO29" s="12">
        <v>2570</v>
      </c>
      <c r="AP29" s="12">
        <v>3242000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73</v>
      </c>
      <c r="BB29" s="8">
        <v>141600</v>
      </c>
      <c r="BC29" s="8">
        <v>112</v>
      </c>
      <c r="BD29" s="8">
        <v>225000</v>
      </c>
      <c r="BE29" s="8">
        <v>186</v>
      </c>
      <c r="BF29" s="8">
        <v>980500</v>
      </c>
      <c r="BG29" s="8">
        <v>362</v>
      </c>
      <c r="BH29" s="8">
        <v>3902000</v>
      </c>
      <c r="BI29" s="7">
        <f t="shared" si="7"/>
        <v>733</v>
      </c>
      <c r="BJ29" s="7">
        <f t="shared" si="7"/>
        <v>5249100</v>
      </c>
      <c r="BK29" s="7">
        <f t="shared" si="8"/>
        <v>11180</v>
      </c>
      <c r="BL29" s="7">
        <f t="shared" si="8"/>
        <v>17051400</v>
      </c>
    </row>
    <row r="30" spans="1:64" ht="24.75" customHeight="1" x14ac:dyDescent="0.4">
      <c r="A30" s="14">
        <v>24</v>
      </c>
      <c r="B30" s="15" t="s">
        <v>66</v>
      </c>
      <c r="C30" s="8">
        <v>534</v>
      </c>
      <c r="D30" s="8">
        <v>220000</v>
      </c>
      <c r="E30" s="8">
        <v>170</v>
      </c>
      <c r="F30" s="8">
        <v>150000</v>
      </c>
      <c r="G30" s="19">
        <f t="shared" si="0"/>
        <v>704</v>
      </c>
      <c r="H30" s="19">
        <f t="shared" si="0"/>
        <v>370000</v>
      </c>
      <c r="I30" s="8">
        <v>78</v>
      </c>
      <c r="J30" s="8">
        <v>170000</v>
      </c>
      <c r="K30" s="8">
        <v>197</v>
      </c>
      <c r="L30" s="8">
        <v>134000</v>
      </c>
      <c r="M30" s="7">
        <f t="shared" si="1"/>
        <v>979</v>
      </c>
      <c r="N30" s="7">
        <f t="shared" si="1"/>
        <v>674000</v>
      </c>
      <c r="O30" s="8">
        <v>3129</v>
      </c>
      <c r="P30" s="8">
        <v>2000000</v>
      </c>
      <c r="Q30" s="8">
        <v>2503</v>
      </c>
      <c r="R30" s="8">
        <v>1208400</v>
      </c>
      <c r="S30" s="8">
        <v>2300</v>
      </c>
      <c r="T30" s="8">
        <v>733300</v>
      </c>
      <c r="U30" s="8">
        <v>2236</v>
      </c>
      <c r="V30" s="8">
        <v>476000</v>
      </c>
      <c r="W30" s="8">
        <v>1807</v>
      </c>
      <c r="X30" s="8">
        <v>476100</v>
      </c>
      <c r="Y30" s="7">
        <f t="shared" si="2"/>
        <v>11975</v>
      </c>
      <c r="Z30" s="7">
        <f t="shared" si="3"/>
        <v>4893800</v>
      </c>
      <c r="AA30" s="12">
        <v>0</v>
      </c>
      <c r="AB30" s="12">
        <v>0</v>
      </c>
      <c r="AC30" s="12">
        <v>345</v>
      </c>
      <c r="AD30" s="12">
        <v>30000</v>
      </c>
      <c r="AE30" s="12">
        <v>742</v>
      </c>
      <c r="AF30" s="12">
        <v>640000</v>
      </c>
      <c r="AG30" s="12">
        <v>131</v>
      </c>
      <c r="AH30" s="12">
        <v>20000</v>
      </c>
      <c r="AI30" s="12">
        <v>67</v>
      </c>
      <c r="AJ30" s="12">
        <v>20000</v>
      </c>
      <c r="AK30" s="12">
        <v>0</v>
      </c>
      <c r="AL30" s="12">
        <v>0</v>
      </c>
      <c r="AM30" s="20">
        <f t="shared" si="4"/>
        <v>14239</v>
      </c>
      <c r="AN30" s="20">
        <f t="shared" si="5"/>
        <v>6277800</v>
      </c>
      <c r="AO30" s="12">
        <v>3428</v>
      </c>
      <c r="AP30" s="12">
        <v>1772000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90</v>
      </c>
      <c r="BB30" s="8">
        <v>31200</v>
      </c>
      <c r="BC30" s="8">
        <v>230</v>
      </c>
      <c r="BD30" s="8">
        <v>480000</v>
      </c>
      <c r="BE30" s="8">
        <v>557</v>
      </c>
      <c r="BF30" s="8">
        <v>2550000</v>
      </c>
      <c r="BG30" s="8">
        <v>1087</v>
      </c>
      <c r="BH30" s="8">
        <v>4480000</v>
      </c>
      <c r="BI30" s="7">
        <f t="shared" si="7"/>
        <v>1964</v>
      </c>
      <c r="BJ30" s="7">
        <f t="shared" si="7"/>
        <v>7541200</v>
      </c>
      <c r="BK30" s="7">
        <f t="shared" si="8"/>
        <v>16203</v>
      </c>
      <c r="BL30" s="7">
        <f t="shared" si="8"/>
        <v>13819000</v>
      </c>
    </row>
    <row r="31" spans="1:64" ht="20.25" x14ac:dyDescent="0.4">
      <c r="A31" s="14">
        <v>25</v>
      </c>
      <c r="B31" s="15" t="s">
        <v>67</v>
      </c>
      <c r="C31" s="8">
        <v>140</v>
      </c>
      <c r="D31" s="8">
        <v>30000</v>
      </c>
      <c r="E31" s="8">
        <v>40</v>
      </c>
      <c r="F31" s="8">
        <v>20000</v>
      </c>
      <c r="G31" s="19">
        <f t="shared" si="0"/>
        <v>180</v>
      </c>
      <c r="H31" s="19">
        <f t="shared" si="0"/>
        <v>50000</v>
      </c>
      <c r="I31" s="8">
        <v>73</v>
      </c>
      <c r="J31" s="8">
        <v>20000</v>
      </c>
      <c r="K31" s="8">
        <v>46</v>
      </c>
      <c r="L31" s="8">
        <v>20000</v>
      </c>
      <c r="M31" s="7">
        <f t="shared" si="1"/>
        <v>299</v>
      </c>
      <c r="N31" s="7">
        <f t="shared" si="1"/>
        <v>90000</v>
      </c>
      <c r="O31" s="8">
        <v>2094</v>
      </c>
      <c r="P31" s="8">
        <v>570000</v>
      </c>
      <c r="Q31" s="8">
        <v>1676</v>
      </c>
      <c r="R31" s="8">
        <v>335700</v>
      </c>
      <c r="S31" s="8">
        <v>1539</v>
      </c>
      <c r="T31" s="8">
        <v>191100</v>
      </c>
      <c r="U31" s="8">
        <v>1495</v>
      </c>
      <c r="V31" s="8">
        <v>125000</v>
      </c>
      <c r="W31" s="8">
        <v>1210</v>
      </c>
      <c r="X31" s="8">
        <v>129100</v>
      </c>
      <c r="Y31" s="7">
        <f t="shared" si="2"/>
        <v>8014</v>
      </c>
      <c r="Z31" s="7">
        <f t="shared" si="3"/>
        <v>1350900</v>
      </c>
      <c r="AA31" s="12">
        <v>0</v>
      </c>
      <c r="AB31" s="12">
        <v>0</v>
      </c>
      <c r="AC31" s="12">
        <v>230</v>
      </c>
      <c r="AD31" s="12">
        <v>20000</v>
      </c>
      <c r="AE31" s="12">
        <v>495</v>
      </c>
      <c r="AF31" s="12">
        <v>20000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9038</v>
      </c>
      <c r="AN31" s="20">
        <f t="shared" si="5"/>
        <v>1480900</v>
      </c>
      <c r="AO31" s="12">
        <v>2097</v>
      </c>
      <c r="AP31" s="12">
        <v>384000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60</v>
      </c>
      <c r="BB31" s="8">
        <v>10400</v>
      </c>
      <c r="BC31" s="8">
        <v>154</v>
      </c>
      <c r="BD31" s="8">
        <v>50000</v>
      </c>
      <c r="BE31" s="8">
        <v>1910</v>
      </c>
      <c r="BF31" s="8">
        <v>495000</v>
      </c>
      <c r="BG31" s="8">
        <v>725</v>
      </c>
      <c r="BH31" s="8">
        <v>320000</v>
      </c>
      <c r="BI31" s="7">
        <f t="shared" si="7"/>
        <v>2849</v>
      </c>
      <c r="BJ31" s="7">
        <f t="shared" si="7"/>
        <v>875400</v>
      </c>
      <c r="BK31" s="7">
        <f t="shared" si="8"/>
        <v>11887</v>
      </c>
      <c r="BL31" s="7">
        <f t="shared" si="8"/>
        <v>2356300</v>
      </c>
    </row>
    <row r="32" spans="1:64" ht="20.25" x14ac:dyDescent="0.4">
      <c r="A32" s="14">
        <v>26</v>
      </c>
      <c r="B32" s="15" t="s">
        <v>68</v>
      </c>
      <c r="C32" s="8">
        <v>1470</v>
      </c>
      <c r="D32" s="8">
        <v>350000</v>
      </c>
      <c r="E32" s="8">
        <v>436</v>
      </c>
      <c r="F32" s="8">
        <v>230000</v>
      </c>
      <c r="G32" s="19">
        <f t="shared" si="0"/>
        <v>1906</v>
      </c>
      <c r="H32" s="19">
        <f t="shared" si="0"/>
        <v>580000</v>
      </c>
      <c r="I32" s="8">
        <v>47</v>
      </c>
      <c r="J32" s="8">
        <v>260000</v>
      </c>
      <c r="K32" s="8">
        <v>503</v>
      </c>
      <c r="L32" s="8">
        <v>208000</v>
      </c>
      <c r="M32" s="7">
        <f t="shared" si="1"/>
        <v>2456</v>
      </c>
      <c r="N32" s="7">
        <f t="shared" si="1"/>
        <v>1048000</v>
      </c>
      <c r="O32" s="8">
        <v>3309</v>
      </c>
      <c r="P32" s="8">
        <v>8880100</v>
      </c>
      <c r="Q32" s="8">
        <v>2645</v>
      </c>
      <c r="R32" s="8">
        <v>5377800</v>
      </c>
      <c r="S32" s="8">
        <v>2432</v>
      </c>
      <c r="T32" s="8">
        <v>3220300</v>
      </c>
      <c r="U32" s="8">
        <v>2364</v>
      </c>
      <c r="V32" s="8">
        <v>2074000</v>
      </c>
      <c r="W32" s="8">
        <v>1911</v>
      </c>
      <c r="X32" s="8">
        <v>2142000</v>
      </c>
      <c r="Y32" s="7">
        <f t="shared" si="2"/>
        <v>12661</v>
      </c>
      <c r="Z32" s="7">
        <f t="shared" si="3"/>
        <v>21694200</v>
      </c>
      <c r="AA32" s="12">
        <v>0</v>
      </c>
      <c r="AB32" s="12">
        <v>0</v>
      </c>
      <c r="AC32" s="12">
        <v>230</v>
      </c>
      <c r="AD32" s="12">
        <v>20000</v>
      </c>
      <c r="AE32" s="12">
        <v>495</v>
      </c>
      <c r="AF32" s="12">
        <v>210000</v>
      </c>
      <c r="AG32" s="12">
        <v>87</v>
      </c>
      <c r="AH32" s="12">
        <v>12500</v>
      </c>
      <c r="AI32" s="12">
        <v>44</v>
      </c>
      <c r="AJ32" s="12">
        <v>17500</v>
      </c>
      <c r="AK32" s="12">
        <v>0</v>
      </c>
      <c r="AL32" s="12">
        <v>0</v>
      </c>
      <c r="AM32" s="20">
        <f t="shared" si="4"/>
        <v>15973</v>
      </c>
      <c r="AN32" s="20">
        <f t="shared" si="5"/>
        <v>23002200</v>
      </c>
      <c r="AO32" s="12">
        <v>7990</v>
      </c>
      <c r="AP32" s="12">
        <v>5940000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60</v>
      </c>
      <c r="BB32" s="8">
        <v>36400</v>
      </c>
      <c r="BC32" s="8">
        <v>154</v>
      </c>
      <c r="BD32" s="8">
        <v>380000</v>
      </c>
      <c r="BE32" s="8">
        <v>1958</v>
      </c>
      <c r="BF32" s="8">
        <v>589500</v>
      </c>
      <c r="BG32" s="8">
        <v>725</v>
      </c>
      <c r="BH32" s="8">
        <v>2152000</v>
      </c>
      <c r="BI32" s="7">
        <f t="shared" si="7"/>
        <v>2897</v>
      </c>
      <c r="BJ32" s="7">
        <f t="shared" si="7"/>
        <v>3157900</v>
      </c>
      <c r="BK32" s="7">
        <f t="shared" si="8"/>
        <v>18870</v>
      </c>
      <c r="BL32" s="7">
        <f t="shared" si="8"/>
        <v>26160100</v>
      </c>
    </row>
    <row r="33" spans="1:64" ht="20.25" x14ac:dyDescent="0.4">
      <c r="A33" s="14">
        <v>27</v>
      </c>
      <c r="B33" s="15" t="s">
        <v>69</v>
      </c>
      <c r="C33" s="8">
        <v>10640</v>
      </c>
      <c r="D33" s="8">
        <v>2770000</v>
      </c>
      <c r="E33" s="8">
        <v>1173</v>
      </c>
      <c r="F33" s="8">
        <v>1850000</v>
      </c>
      <c r="G33" s="19">
        <f t="shared" si="0"/>
        <v>11813</v>
      </c>
      <c r="H33" s="19">
        <f t="shared" si="0"/>
        <v>4620000</v>
      </c>
      <c r="I33" s="8">
        <v>54</v>
      </c>
      <c r="J33" s="8">
        <v>2100000</v>
      </c>
      <c r="K33" s="8">
        <v>1355</v>
      </c>
      <c r="L33" s="8">
        <v>1724000</v>
      </c>
      <c r="M33" s="7">
        <f t="shared" si="1"/>
        <v>13222</v>
      </c>
      <c r="N33" s="7">
        <f t="shared" si="1"/>
        <v>8444000</v>
      </c>
      <c r="O33" s="8">
        <v>4172</v>
      </c>
      <c r="P33" s="8">
        <v>12730800</v>
      </c>
      <c r="Q33" s="8">
        <v>3335</v>
      </c>
      <c r="R33" s="8">
        <v>17709900</v>
      </c>
      <c r="S33" s="8">
        <v>3065</v>
      </c>
      <c r="T33" s="8">
        <v>4616600</v>
      </c>
      <c r="U33" s="8">
        <v>2980</v>
      </c>
      <c r="V33" s="8">
        <v>2980000</v>
      </c>
      <c r="W33" s="8">
        <v>2408</v>
      </c>
      <c r="X33" s="8">
        <v>3077700</v>
      </c>
      <c r="Y33" s="7">
        <f t="shared" si="2"/>
        <v>15960</v>
      </c>
      <c r="Z33" s="7">
        <f t="shared" si="3"/>
        <v>41115000</v>
      </c>
      <c r="AA33" s="12">
        <v>388</v>
      </c>
      <c r="AB33" s="12">
        <v>320000</v>
      </c>
      <c r="AC33" s="12">
        <v>1438</v>
      </c>
      <c r="AD33" s="12">
        <v>290000</v>
      </c>
      <c r="AE33" s="12">
        <v>3091</v>
      </c>
      <c r="AF33" s="12">
        <v>5360000</v>
      </c>
      <c r="AG33" s="12">
        <v>546</v>
      </c>
      <c r="AH33" s="12">
        <v>47500</v>
      </c>
      <c r="AI33" s="12">
        <v>279</v>
      </c>
      <c r="AJ33" s="12">
        <v>102500</v>
      </c>
      <c r="AK33" s="12">
        <v>0</v>
      </c>
      <c r="AL33" s="12">
        <v>0</v>
      </c>
      <c r="AM33" s="20">
        <f t="shared" si="4"/>
        <v>34924</v>
      </c>
      <c r="AN33" s="20">
        <f t="shared" si="5"/>
        <v>55679000</v>
      </c>
      <c r="AO33" s="12">
        <v>15947</v>
      </c>
      <c r="AP33" s="12">
        <v>13576000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373</v>
      </c>
      <c r="BB33" s="8">
        <v>62400</v>
      </c>
      <c r="BC33" s="8">
        <v>957</v>
      </c>
      <c r="BD33" s="8">
        <v>2650000</v>
      </c>
      <c r="BE33" s="8">
        <v>2318</v>
      </c>
      <c r="BF33" s="8">
        <v>4530000</v>
      </c>
      <c r="BG33" s="8">
        <v>4527</v>
      </c>
      <c r="BH33" s="8">
        <v>103582000</v>
      </c>
      <c r="BI33" s="7">
        <f t="shared" si="7"/>
        <v>8175</v>
      </c>
      <c r="BJ33" s="7">
        <f t="shared" si="7"/>
        <v>110824400</v>
      </c>
      <c r="BK33" s="7">
        <f t="shared" si="8"/>
        <v>43099</v>
      </c>
      <c r="BL33" s="7">
        <f t="shared" si="8"/>
        <v>166503400</v>
      </c>
    </row>
    <row r="34" spans="1:64" ht="20.25" x14ac:dyDescent="0.4">
      <c r="A34" s="14">
        <v>28</v>
      </c>
      <c r="B34" s="15" t="s">
        <v>70</v>
      </c>
      <c r="C34" s="8">
        <v>363</v>
      </c>
      <c r="D34" s="8">
        <v>50000</v>
      </c>
      <c r="E34" s="8">
        <v>103</v>
      </c>
      <c r="F34" s="8">
        <v>50000</v>
      </c>
      <c r="G34" s="19">
        <f t="shared" si="0"/>
        <v>466</v>
      </c>
      <c r="H34" s="19">
        <f t="shared" si="0"/>
        <v>100000</v>
      </c>
      <c r="I34" s="8">
        <v>87</v>
      </c>
      <c r="J34" s="8">
        <v>40000</v>
      </c>
      <c r="K34" s="8">
        <v>119</v>
      </c>
      <c r="L34" s="8">
        <v>28000</v>
      </c>
      <c r="M34" s="7">
        <f t="shared" si="1"/>
        <v>672</v>
      </c>
      <c r="N34" s="7">
        <f t="shared" si="1"/>
        <v>168000</v>
      </c>
      <c r="O34" s="8">
        <v>1110</v>
      </c>
      <c r="P34" s="8">
        <v>9895600</v>
      </c>
      <c r="Q34" s="8">
        <v>887</v>
      </c>
      <c r="R34" s="8">
        <v>5996400</v>
      </c>
      <c r="S34" s="8">
        <v>815</v>
      </c>
      <c r="T34" s="8">
        <v>3601400</v>
      </c>
      <c r="U34" s="8">
        <v>793</v>
      </c>
      <c r="V34" s="8">
        <v>2319000</v>
      </c>
      <c r="W34" s="8">
        <v>641</v>
      </c>
      <c r="X34" s="8">
        <v>2395100</v>
      </c>
      <c r="Y34" s="7">
        <f t="shared" si="2"/>
        <v>4246</v>
      </c>
      <c r="Z34" s="7">
        <f t="shared" si="3"/>
        <v>24207500</v>
      </c>
      <c r="AA34" s="12">
        <v>103</v>
      </c>
      <c r="AB34" s="12">
        <v>310000</v>
      </c>
      <c r="AC34" s="12">
        <v>414</v>
      </c>
      <c r="AD34" s="12">
        <v>600000</v>
      </c>
      <c r="AE34" s="12">
        <v>890</v>
      </c>
      <c r="AF34" s="12">
        <v>2100000</v>
      </c>
      <c r="AG34" s="12">
        <v>157</v>
      </c>
      <c r="AH34" s="12">
        <v>27500</v>
      </c>
      <c r="AI34" s="12">
        <v>80</v>
      </c>
      <c r="AJ34" s="12">
        <v>62500</v>
      </c>
      <c r="AK34" s="12">
        <v>0</v>
      </c>
      <c r="AL34" s="12">
        <v>0</v>
      </c>
      <c r="AM34" s="20">
        <f t="shared" si="4"/>
        <v>6562</v>
      </c>
      <c r="AN34" s="20">
        <f t="shared" si="5"/>
        <v>27475500</v>
      </c>
      <c r="AO34" s="12">
        <v>1820</v>
      </c>
      <c r="AP34" s="12">
        <v>7352000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109</v>
      </c>
      <c r="BB34" s="8">
        <v>93600</v>
      </c>
      <c r="BC34" s="8">
        <v>275</v>
      </c>
      <c r="BD34" s="8">
        <v>15750000</v>
      </c>
      <c r="BE34" s="8">
        <v>737</v>
      </c>
      <c r="BF34" s="8">
        <v>6060000</v>
      </c>
      <c r="BG34" s="8">
        <v>1304</v>
      </c>
      <c r="BH34" s="8">
        <v>29596000</v>
      </c>
      <c r="BI34" s="7">
        <f t="shared" si="7"/>
        <v>2425</v>
      </c>
      <c r="BJ34" s="7">
        <f t="shared" si="7"/>
        <v>51499600</v>
      </c>
      <c r="BK34" s="7">
        <f t="shared" si="8"/>
        <v>8987</v>
      </c>
      <c r="BL34" s="7">
        <f t="shared" si="8"/>
        <v>78975100</v>
      </c>
    </row>
    <row r="35" spans="1:64" ht="20.25" x14ac:dyDescent="0.4">
      <c r="A35" s="14">
        <v>29</v>
      </c>
      <c r="B35" s="15" t="s">
        <v>71</v>
      </c>
      <c r="C35" s="8">
        <v>3809</v>
      </c>
      <c r="D35" s="8">
        <v>870000</v>
      </c>
      <c r="E35" s="8">
        <v>1200</v>
      </c>
      <c r="F35" s="8">
        <v>580000</v>
      </c>
      <c r="G35" s="19">
        <f t="shared" si="0"/>
        <v>5009</v>
      </c>
      <c r="H35" s="19">
        <f t="shared" si="0"/>
        <v>1450000</v>
      </c>
      <c r="I35" s="8">
        <v>57</v>
      </c>
      <c r="J35" s="8">
        <v>660000</v>
      </c>
      <c r="K35" s="8">
        <v>1386</v>
      </c>
      <c r="L35" s="8">
        <v>524000</v>
      </c>
      <c r="M35" s="7">
        <f t="shared" si="1"/>
        <v>6452</v>
      </c>
      <c r="N35" s="7">
        <f t="shared" si="1"/>
        <v>2634000</v>
      </c>
      <c r="O35" s="8">
        <v>3994</v>
      </c>
      <c r="P35" s="8">
        <v>15655700</v>
      </c>
      <c r="Q35" s="8">
        <v>3193</v>
      </c>
      <c r="R35" s="8">
        <v>13941800</v>
      </c>
      <c r="S35" s="8">
        <v>2935</v>
      </c>
      <c r="T35" s="8">
        <v>11771100</v>
      </c>
      <c r="U35" s="8">
        <v>2852</v>
      </c>
      <c r="V35" s="8">
        <v>6958000</v>
      </c>
      <c r="W35" s="8">
        <v>2305</v>
      </c>
      <c r="X35" s="8">
        <v>7186200</v>
      </c>
      <c r="Y35" s="7">
        <f t="shared" si="2"/>
        <v>15279</v>
      </c>
      <c r="Z35" s="7">
        <f t="shared" si="3"/>
        <v>55512800</v>
      </c>
      <c r="AA35" s="12">
        <v>371</v>
      </c>
      <c r="AB35" s="12">
        <v>340000</v>
      </c>
      <c r="AC35" s="12">
        <v>1610</v>
      </c>
      <c r="AD35" s="12">
        <v>290000</v>
      </c>
      <c r="AE35" s="12">
        <v>3461</v>
      </c>
      <c r="AF35" s="12">
        <v>1580000</v>
      </c>
      <c r="AG35" s="12">
        <v>612</v>
      </c>
      <c r="AH35" s="12">
        <v>47500</v>
      </c>
      <c r="AI35" s="12">
        <v>312</v>
      </c>
      <c r="AJ35" s="12">
        <v>102500</v>
      </c>
      <c r="AK35" s="12">
        <v>0</v>
      </c>
      <c r="AL35" s="12">
        <v>0</v>
      </c>
      <c r="AM35" s="20">
        <f t="shared" si="4"/>
        <v>28097</v>
      </c>
      <c r="AN35" s="20">
        <f t="shared" si="5"/>
        <v>60506800</v>
      </c>
      <c r="AO35" s="12">
        <v>15346</v>
      </c>
      <c r="AP35" s="12">
        <v>20104000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418</v>
      </c>
      <c r="BB35" s="8">
        <v>208000</v>
      </c>
      <c r="BC35" s="8">
        <v>1073</v>
      </c>
      <c r="BD35" s="8">
        <v>210000</v>
      </c>
      <c r="BE35" s="8">
        <v>2597</v>
      </c>
      <c r="BF35" s="8">
        <v>22613500</v>
      </c>
      <c r="BG35" s="8">
        <v>5071</v>
      </c>
      <c r="BH35" s="8">
        <v>79689000</v>
      </c>
      <c r="BI35" s="7">
        <f t="shared" si="7"/>
        <v>9159</v>
      </c>
      <c r="BJ35" s="7">
        <f t="shared" si="7"/>
        <v>102720500</v>
      </c>
      <c r="BK35" s="7">
        <f t="shared" si="8"/>
        <v>37256</v>
      </c>
      <c r="BL35" s="7">
        <f t="shared" si="8"/>
        <v>163227300</v>
      </c>
    </row>
    <row r="36" spans="1:64" ht="20.25" x14ac:dyDescent="0.4">
      <c r="A36" s="14">
        <v>30</v>
      </c>
      <c r="B36" s="15" t="s">
        <v>72</v>
      </c>
      <c r="C36" s="8">
        <v>800</v>
      </c>
      <c r="D36" s="8">
        <v>600000</v>
      </c>
      <c r="E36" s="8">
        <v>238</v>
      </c>
      <c r="F36" s="8">
        <v>390000</v>
      </c>
      <c r="G36" s="19">
        <f t="shared" si="0"/>
        <v>1038</v>
      </c>
      <c r="H36" s="19">
        <f t="shared" si="0"/>
        <v>990000</v>
      </c>
      <c r="I36" s="8">
        <v>52</v>
      </c>
      <c r="J36" s="8">
        <v>450000</v>
      </c>
      <c r="K36" s="8">
        <v>274</v>
      </c>
      <c r="L36" s="8">
        <v>358000</v>
      </c>
      <c r="M36" s="7">
        <f t="shared" si="1"/>
        <v>1364</v>
      </c>
      <c r="N36" s="7">
        <f t="shared" si="1"/>
        <v>1798000</v>
      </c>
      <c r="O36" s="8">
        <v>2648</v>
      </c>
      <c r="P36" s="8">
        <v>11731300</v>
      </c>
      <c r="Q36" s="8">
        <v>2119</v>
      </c>
      <c r="R36" s="8">
        <v>6996200</v>
      </c>
      <c r="S36" s="8">
        <v>1947</v>
      </c>
      <c r="T36" s="8">
        <v>4203500</v>
      </c>
      <c r="U36" s="8">
        <v>1892</v>
      </c>
      <c r="V36" s="8">
        <v>2718000</v>
      </c>
      <c r="W36" s="8">
        <v>1529</v>
      </c>
      <c r="X36" s="8">
        <v>2808200</v>
      </c>
      <c r="Y36" s="7">
        <f t="shared" si="2"/>
        <v>10135</v>
      </c>
      <c r="Z36" s="7">
        <f t="shared" si="3"/>
        <v>28457200</v>
      </c>
      <c r="AA36" s="12">
        <v>247</v>
      </c>
      <c r="AB36" s="12">
        <v>50000</v>
      </c>
      <c r="AC36" s="12">
        <v>373</v>
      </c>
      <c r="AD36" s="12">
        <v>180000</v>
      </c>
      <c r="AE36" s="12">
        <v>803</v>
      </c>
      <c r="AF36" s="12">
        <v>440000</v>
      </c>
      <c r="AG36" s="12">
        <v>143</v>
      </c>
      <c r="AH36" s="12">
        <v>27500</v>
      </c>
      <c r="AI36" s="12">
        <v>73</v>
      </c>
      <c r="AJ36" s="12">
        <v>42500</v>
      </c>
      <c r="AK36" s="12">
        <v>0</v>
      </c>
      <c r="AL36" s="12">
        <v>0</v>
      </c>
      <c r="AM36" s="20">
        <f t="shared" si="4"/>
        <v>13138</v>
      </c>
      <c r="AN36" s="20">
        <f t="shared" si="5"/>
        <v>30995200</v>
      </c>
      <c r="AO36" s="12">
        <v>3336</v>
      </c>
      <c r="AP36" s="12">
        <v>8120000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97</v>
      </c>
      <c r="BB36" s="8">
        <v>37440</v>
      </c>
      <c r="BC36" s="8">
        <v>255</v>
      </c>
      <c r="BD36" s="8">
        <v>335000</v>
      </c>
      <c r="BE36" s="8">
        <v>603</v>
      </c>
      <c r="BF36" s="8">
        <v>4700000</v>
      </c>
      <c r="BG36" s="8">
        <v>1178</v>
      </c>
      <c r="BH36" s="8">
        <v>22140000</v>
      </c>
      <c r="BI36" s="7">
        <f t="shared" si="7"/>
        <v>2133</v>
      </c>
      <c r="BJ36" s="7">
        <f t="shared" si="7"/>
        <v>27212440</v>
      </c>
      <c r="BK36" s="7">
        <f t="shared" si="8"/>
        <v>15271</v>
      </c>
      <c r="BL36" s="7">
        <f t="shared" si="8"/>
        <v>58207640</v>
      </c>
    </row>
    <row r="37" spans="1:64" ht="20.25" x14ac:dyDescent="0.4">
      <c r="A37" s="14">
        <v>31</v>
      </c>
      <c r="B37" s="15" t="s">
        <v>73</v>
      </c>
      <c r="C37" s="8">
        <v>1134</v>
      </c>
      <c r="D37" s="8">
        <v>2000</v>
      </c>
      <c r="E37" s="8">
        <v>147</v>
      </c>
      <c r="F37" s="8">
        <v>1000</v>
      </c>
      <c r="G37" s="19">
        <f t="shared" si="0"/>
        <v>1281</v>
      </c>
      <c r="H37" s="19">
        <f t="shared" si="0"/>
        <v>3000</v>
      </c>
      <c r="I37" s="8">
        <v>52</v>
      </c>
      <c r="J37" s="8">
        <v>1000</v>
      </c>
      <c r="K37" s="8">
        <v>208</v>
      </c>
      <c r="L37" s="8">
        <v>1000</v>
      </c>
      <c r="M37" s="7">
        <f t="shared" si="1"/>
        <v>1541</v>
      </c>
      <c r="N37" s="7">
        <f t="shared" si="1"/>
        <v>5000</v>
      </c>
      <c r="O37" s="8">
        <v>1134</v>
      </c>
      <c r="P37" s="8">
        <v>2000</v>
      </c>
      <c r="Q37" s="8">
        <v>147</v>
      </c>
      <c r="R37" s="8">
        <v>1000</v>
      </c>
      <c r="S37" s="8">
        <v>1281</v>
      </c>
      <c r="T37" s="8">
        <v>3000</v>
      </c>
      <c r="U37" s="8">
        <v>52</v>
      </c>
      <c r="V37" s="8">
        <v>1000</v>
      </c>
      <c r="W37" s="8">
        <v>208</v>
      </c>
      <c r="X37" s="8">
        <v>1000</v>
      </c>
      <c r="Y37" s="7">
        <f t="shared" si="2"/>
        <v>2822</v>
      </c>
      <c r="Z37" s="7">
        <f t="shared" si="3"/>
        <v>8000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4363</v>
      </c>
      <c r="AN37" s="20">
        <f t="shared" si="5"/>
        <v>13000</v>
      </c>
      <c r="AO37" s="12">
        <v>5091</v>
      </c>
      <c r="AP37" s="12">
        <v>8000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4223</v>
      </c>
      <c r="BH37" s="8">
        <v>31600</v>
      </c>
      <c r="BI37" s="7">
        <f t="shared" si="7"/>
        <v>4223</v>
      </c>
      <c r="BJ37" s="7">
        <f t="shared" si="7"/>
        <v>31600</v>
      </c>
      <c r="BK37" s="7">
        <f t="shared" si="8"/>
        <v>8586</v>
      </c>
      <c r="BL37" s="7">
        <f t="shared" si="8"/>
        <v>44600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1920</v>
      </c>
      <c r="P39" s="8">
        <v>7000</v>
      </c>
      <c r="Q39" s="8">
        <v>1535</v>
      </c>
      <c r="R39" s="8">
        <v>4000</v>
      </c>
      <c r="S39" s="8">
        <v>1344</v>
      </c>
      <c r="T39" s="8">
        <v>2000</v>
      </c>
      <c r="U39" s="8">
        <v>1441</v>
      </c>
      <c r="V39" s="8">
        <v>1100</v>
      </c>
      <c r="W39" s="8">
        <v>1056</v>
      </c>
      <c r="X39" s="8">
        <v>1100</v>
      </c>
      <c r="Y39" s="7">
        <f t="shared" si="2"/>
        <v>7296</v>
      </c>
      <c r="Z39" s="7">
        <f t="shared" si="3"/>
        <v>15200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7296</v>
      </c>
      <c r="AN39" s="20">
        <f t="shared" si="5"/>
        <v>15200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7296</v>
      </c>
      <c r="BL39" s="7">
        <f t="shared" si="8"/>
        <v>15200</v>
      </c>
    </row>
    <row r="40" spans="1:64" ht="20.25" x14ac:dyDescent="0.4">
      <c r="A40" s="14">
        <v>34</v>
      </c>
      <c r="B40" s="15" t="s">
        <v>76</v>
      </c>
      <c r="C40" s="8">
        <v>690</v>
      </c>
      <c r="D40" s="8">
        <v>90000</v>
      </c>
      <c r="E40" s="8">
        <v>204</v>
      </c>
      <c r="F40" s="8">
        <v>60000</v>
      </c>
      <c r="G40" s="19">
        <f t="shared" si="0"/>
        <v>894</v>
      </c>
      <c r="H40" s="19">
        <f t="shared" si="0"/>
        <v>150000</v>
      </c>
      <c r="I40" s="8">
        <v>68</v>
      </c>
      <c r="J40" s="8">
        <v>70000</v>
      </c>
      <c r="K40" s="8">
        <v>235</v>
      </c>
      <c r="L40" s="8">
        <v>58000</v>
      </c>
      <c r="M40" s="7">
        <f t="shared" si="1"/>
        <v>1197</v>
      </c>
      <c r="N40" s="7">
        <f t="shared" si="1"/>
        <v>278000</v>
      </c>
      <c r="O40" s="8">
        <v>1376</v>
      </c>
      <c r="P40" s="8">
        <v>90000</v>
      </c>
      <c r="Q40" s="8">
        <v>1100</v>
      </c>
      <c r="R40" s="8">
        <v>50000</v>
      </c>
      <c r="S40" s="8">
        <v>963</v>
      </c>
      <c r="T40" s="8">
        <v>30000</v>
      </c>
      <c r="U40" s="8">
        <v>1031</v>
      </c>
      <c r="V40" s="8">
        <v>20000</v>
      </c>
      <c r="W40" s="8">
        <v>757</v>
      </c>
      <c r="X40" s="8">
        <v>20000</v>
      </c>
      <c r="Y40" s="7">
        <f t="shared" si="2"/>
        <v>5227</v>
      </c>
      <c r="Z40" s="7">
        <f t="shared" si="3"/>
        <v>210000</v>
      </c>
      <c r="AA40" s="12">
        <v>0</v>
      </c>
      <c r="AB40" s="12">
        <v>0</v>
      </c>
      <c r="AC40" s="12">
        <v>115</v>
      </c>
      <c r="AD40" s="12">
        <v>20000</v>
      </c>
      <c r="AE40" s="12">
        <v>247</v>
      </c>
      <c r="AF40" s="12">
        <v>540000</v>
      </c>
      <c r="AG40" s="12">
        <v>43</v>
      </c>
      <c r="AH40" s="12">
        <v>12500</v>
      </c>
      <c r="AI40" s="12">
        <v>22</v>
      </c>
      <c r="AJ40" s="12">
        <v>17500</v>
      </c>
      <c r="AK40" s="12">
        <v>0</v>
      </c>
      <c r="AL40" s="12">
        <v>0</v>
      </c>
      <c r="AM40" s="20">
        <f t="shared" si="4"/>
        <v>6851</v>
      </c>
      <c r="AN40" s="20">
        <f t="shared" si="5"/>
        <v>1078000</v>
      </c>
      <c r="AO40" s="12">
        <v>2438</v>
      </c>
      <c r="AP40" s="12">
        <v>432000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362</v>
      </c>
      <c r="BH40" s="8">
        <v>259500</v>
      </c>
      <c r="BI40" s="7">
        <f t="shared" si="7"/>
        <v>362</v>
      </c>
      <c r="BJ40" s="7">
        <f t="shared" si="7"/>
        <v>259500</v>
      </c>
      <c r="BK40" s="7">
        <f t="shared" si="8"/>
        <v>7213</v>
      </c>
      <c r="BL40" s="7">
        <f t="shared" si="8"/>
        <v>1337500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450</v>
      </c>
      <c r="D42" s="8">
        <v>40000</v>
      </c>
      <c r="E42" s="8">
        <v>66</v>
      </c>
      <c r="F42" s="8">
        <v>30000</v>
      </c>
      <c r="G42" s="19">
        <f t="shared" si="0"/>
        <v>516</v>
      </c>
      <c r="H42" s="19">
        <f t="shared" si="0"/>
        <v>70000</v>
      </c>
      <c r="I42" s="8">
        <v>18</v>
      </c>
      <c r="J42" s="8">
        <v>30000</v>
      </c>
      <c r="K42" s="8">
        <v>21</v>
      </c>
      <c r="L42" s="8">
        <v>20000</v>
      </c>
      <c r="M42" s="7">
        <f t="shared" si="1"/>
        <v>555</v>
      </c>
      <c r="N42" s="7">
        <f t="shared" si="1"/>
        <v>120000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555</v>
      </c>
      <c r="AN42" s="20">
        <f t="shared" si="5"/>
        <v>120000</v>
      </c>
      <c r="AO42" s="12">
        <v>395</v>
      </c>
      <c r="AP42" s="12">
        <v>48000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137</v>
      </c>
      <c r="BH42" s="8">
        <v>2347000</v>
      </c>
      <c r="BI42" s="7">
        <f t="shared" si="7"/>
        <v>137</v>
      </c>
      <c r="BJ42" s="7">
        <f t="shared" si="7"/>
        <v>2347000</v>
      </c>
      <c r="BK42" s="7">
        <f t="shared" si="8"/>
        <v>692</v>
      </c>
      <c r="BL42" s="7">
        <f t="shared" si="8"/>
        <v>2467000</v>
      </c>
    </row>
    <row r="43" spans="1:64" ht="20.25" x14ac:dyDescent="0.4">
      <c r="A43" s="14">
        <v>37</v>
      </c>
      <c r="B43" s="15" t="s">
        <v>79</v>
      </c>
      <c r="C43" s="8">
        <v>438</v>
      </c>
      <c r="D43" s="8">
        <v>210000</v>
      </c>
      <c r="E43" s="8">
        <v>168</v>
      </c>
      <c r="F43" s="8">
        <v>140000</v>
      </c>
      <c r="G43" s="19">
        <f t="shared" si="0"/>
        <v>606</v>
      </c>
      <c r="H43" s="19">
        <f t="shared" si="0"/>
        <v>350000</v>
      </c>
      <c r="I43" s="8">
        <v>54</v>
      </c>
      <c r="J43" s="8">
        <v>160000</v>
      </c>
      <c r="K43" s="8">
        <v>228</v>
      </c>
      <c r="L43" s="8">
        <v>124000</v>
      </c>
      <c r="M43" s="7">
        <f t="shared" si="1"/>
        <v>888</v>
      </c>
      <c r="N43" s="7">
        <f t="shared" si="1"/>
        <v>634000</v>
      </c>
      <c r="O43" s="8">
        <v>1069</v>
      </c>
      <c r="P43" s="8">
        <v>90000</v>
      </c>
      <c r="Q43" s="8">
        <v>1158</v>
      </c>
      <c r="R43" s="8">
        <v>50000</v>
      </c>
      <c r="S43" s="8">
        <v>896</v>
      </c>
      <c r="T43" s="8">
        <v>30000</v>
      </c>
      <c r="U43" s="8">
        <v>993</v>
      </c>
      <c r="V43" s="8">
        <v>20000</v>
      </c>
      <c r="W43" s="8">
        <v>892</v>
      </c>
      <c r="X43" s="8">
        <v>20000</v>
      </c>
      <c r="Y43" s="7">
        <f t="shared" si="2"/>
        <v>5008</v>
      </c>
      <c r="Z43" s="7">
        <f t="shared" si="3"/>
        <v>210000</v>
      </c>
      <c r="AA43" s="12">
        <v>0</v>
      </c>
      <c r="AB43" s="12">
        <v>0</v>
      </c>
      <c r="AC43" s="12">
        <v>0</v>
      </c>
      <c r="AD43" s="12">
        <v>0</v>
      </c>
      <c r="AE43" s="12">
        <v>140</v>
      </c>
      <c r="AF43" s="12">
        <v>110000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6036</v>
      </c>
      <c r="AN43" s="20">
        <f t="shared" si="5"/>
        <v>954000</v>
      </c>
      <c r="AO43" s="12">
        <v>3277</v>
      </c>
      <c r="AP43" s="12">
        <v>384000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140</v>
      </c>
      <c r="BH43" s="8">
        <v>4315500</v>
      </c>
      <c r="BI43" s="7">
        <f t="shared" si="7"/>
        <v>140</v>
      </c>
      <c r="BJ43" s="7">
        <f t="shared" si="7"/>
        <v>4315500</v>
      </c>
      <c r="BK43" s="7">
        <f t="shared" si="8"/>
        <v>6176</v>
      </c>
      <c r="BL43" s="7">
        <f t="shared" si="8"/>
        <v>5269500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1815</v>
      </c>
      <c r="P45" s="8">
        <v>1530000</v>
      </c>
      <c r="Q45" s="8">
        <v>1452</v>
      </c>
      <c r="R45" s="8">
        <v>950000</v>
      </c>
      <c r="S45" s="8">
        <v>1272</v>
      </c>
      <c r="T45" s="8">
        <v>570000</v>
      </c>
      <c r="U45" s="8">
        <v>1361</v>
      </c>
      <c r="V45" s="8">
        <v>380000</v>
      </c>
      <c r="W45" s="8">
        <v>998</v>
      </c>
      <c r="X45" s="8">
        <v>380000</v>
      </c>
      <c r="Y45" s="7">
        <f t="shared" si="2"/>
        <v>6898</v>
      </c>
      <c r="Z45" s="7">
        <f t="shared" si="3"/>
        <v>3810000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6898</v>
      </c>
      <c r="AN45" s="20">
        <f t="shared" si="5"/>
        <v>3810000</v>
      </c>
      <c r="AO45" s="12">
        <v>2361</v>
      </c>
      <c r="AP45" s="12">
        <v>1524000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489</v>
      </c>
      <c r="BH45" s="8">
        <v>23802000</v>
      </c>
      <c r="BI45" s="7">
        <f t="shared" si="7"/>
        <v>489</v>
      </c>
      <c r="BJ45" s="7">
        <f t="shared" si="7"/>
        <v>23802000</v>
      </c>
      <c r="BK45" s="7">
        <f t="shared" si="8"/>
        <v>7387</v>
      </c>
      <c r="BL45" s="7">
        <f t="shared" si="8"/>
        <v>27612000</v>
      </c>
    </row>
    <row r="46" spans="1:64" ht="26.25" customHeight="1" x14ac:dyDescent="0.4">
      <c r="A46" s="14">
        <v>40</v>
      </c>
      <c r="B46" s="15" t="s">
        <v>82</v>
      </c>
      <c r="C46" s="8">
        <v>1533</v>
      </c>
      <c r="D46" s="8">
        <v>2000</v>
      </c>
      <c r="E46" s="8">
        <v>251</v>
      </c>
      <c r="F46" s="8">
        <v>1000</v>
      </c>
      <c r="G46" s="19">
        <f t="shared" si="0"/>
        <v>1784</v>
      </c>
      <c r="H46" s="19">
        <f t="shared" si="0"/>
        <v>3000</v>
      </c>
      <c r="I46" s="8">
        <v>58</v>
      </c>
      <c r="J46" s="8">
        <v>1000</v>
      </c>
      <c r="K46" s="8">
        <v>181</v>
      </c>
      <c r="L46" s="8">
        <v>1000</v>
      </c>
      <c r="M46" s="7">
        <f t="shared" si="1"/>
        <v>2023</v>
      </c>
      <c r="N46" s="7">
        <f t="shared" si="1"/>
        <v>5000</v>
      </c>
      <c r="O46" s="8">
        <v>1920</v>
      </c>
      <c r="P46" s="8">
        <v>7000</v>
      </c>
      <c r="Q46" s="8">
        <v>1535</v>
      </c>
      <c r="R46" s="8">
        <v>4000</v>
      </c>
      <c r="S46" s="8">
        <v>1344</v>
      </c>
      <c r="T46" s="8">
        <v>2000</v>
      </c>
      <c r="U46" s="8">
        <v>1441</v>
      </c>
      <c r="V46" s="8">
        <v>1100</v>
      </c>
      <c r="W46" s="8">
        <v>1056</v>
      </c>
      <c r="X46" s="8">
        <v>1100</v>
      </c>
      <c r="Y46" s="7">
        <f t="shared" si="2"/>
        <v>7296</v>
      </c>
      <c r="Z46" s="7">
        <f t="shared" si="3"/>
        <v>15200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9319</v>
      </c>
      <c r="AN46" s="20">
        <f t="shared" si="5"/>
        <v>20200</v>
      </c>
      <c r="AO46" s="12">
        <v>5304</v>
      </c>
      <c r="AP46" s="12">
        <v>8000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3258</v>
      </c>
      <c r="BH46" s="8">
        <v>31600</v>
      </c>
      <c r="BI46" s="7">
        <f t="shared" si="7"/>
        <v>3258</v>
      </c>
      <c r="BJ46" s="7">
        <f t="shared" si="7"/>
        <v>31600</v>
      </c>
      <c r="BK46" s="7">
        <f t="shared" si="8"/>
        <v>12577</v>
      </c>
      <c r="BL46" s="7">
        <f t="shared" si="8"/>
        <v>51800</v>
      </c>
    </row>
    <row r="47" spans="1:64" ht="24" customHeight="1" x14ac:dyDescent="0.4">
      <c r="A47" s="14">
        <v>41</v>
      </c>
      <c r="B47" s="15" t="s">
        <v>83</v>
      </c>
      <c r="C47" s="11">
        <v>904</v>
      </c>
      <c r="D47" s="11">
        <v>2000</v>
      </c>
      <c r="E47" s="11">
        <v>331</v>
      </c>
      <c r="F47" s="11">
        <v>1000</v>
      </c>
      <c r="G47" s="19">
        <f t="shared" si="0"/>
        <v>1235</v>
      </c>
      <c r="H47" s="19">
        <f t="shared" si="0"/>
        <v>3000</v>
      </c>
      <c r="I47" s="11">
        <v>39</v>
      </c>
      <c r="J47" s="11">
        <v>1000</v>
      </c>
      <c r="K47" s="11">
        <v>184</v>
      </c>
      <c r="L47" s="11">
        <v>1000</v>
      </c>
      <c r="M47" s="7">
        <f t="shared" si="1"/>
        <v>1458</v>
      </c>
      <c r="N47" s="7">
        <f t="shared" si="1"/>
        <v>5000</v>
      </c>
      <c r="O47" s="11">
        <v>1920</v>
      </c>
      <c r="P47" s="11">
        <v>7000</v>
      </c>
      <c r="Q47" s="11">
        <v>1535</v>
      </c>
      <c r="R47" s="11">
        <v>4000</v>
      </c>
      <c r="S47" s="11">
        <v>1344</v>
      </c>
      <c r="T47" s="11">
        <v>2000</v>
      </c>
      <c r="U47" s="11">
        <v>1441</v>
      </c>
      <c r="V47" s="11">
        <v>1100</v>
      </c>
      <c r="W47" s="11">
        <v>1056</v>
      </c>
      <c r="X47" s="11">
        <v>1100</v>
      </c>
      <c r="Y47" s="7">
        <f t="shared" si="2"/>
        <v>7296</v>
      </c>
      <c r="Z47" s="7">
        <f t="shared" si="3"/>
        <v>15200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8754</v>
      </c>
      <c r="AN47" s="20">
        <f t="shared" si="5"/>
        <v>20200</v>
      </c>
      <c r="AO47" s="12">
        <v>4956</v>
      </c>
      <c r="AP47" s="12">
        <v>8000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2896</v>
      </c>
      <c r="BH47" s="11">
        <v>31400</v>
      </c>
      <c r="BI47" s="7">
        <f t="shared" si="7"/>
        <v>2896</v>
      </c>
      <c r="BJ47" s="7">
        <f t="shared" si="7"/>
        <v>31400</v>
      </c>
      <c r="BK47" s="7">
        <f t="shared" si="8"/>
        <v>11650</v>
      </c>
      <c r="BL47" s="7">
        <f t="shared" si="8"/>
        <v>51600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ref="G48:G50" si="9">SUM(C48,E48)</f>
        <v>0</v>
      </c>
      <c r="H48" s="19">
        <f t="shared" ref="H48:H50" si="10">SUM(D48,F48)</f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ref="M48:M50" si="11">SUM(G48,I48,K48)</f>
        <v>0</v>
      </c>
      <c r="N48" s="7">
        <f t="shared" ref="N48:N50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ref="Y48:Y50" si="13">SUM(O48+Q48+S48+U48+W48)</f>
        <v>0</v>
      </c>
      <c r="Z48" s="7">
        <f t="shared" ref="Z48:Z50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50" si="15">SUM(M48,Y48,AA48,AC48,AE48,AG48,AI48,AK48)</f>
        <v>0</v>
      </c>
      <c r="AN48" s="20">
        <f t="shared" ref="AN48:AN50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50" si="17">SUM(AS48+AU48+AW48)</f>
        <v>0</v>
      </c>
      <c r="AZ48" s="7">
        <f t="shared" ref="AZ48:AZ50" si="18">SUM(AT48+AV48+AX48)</f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ref="BI48:BI50" si="19">SUM(AQ48,AY48,BA48,BC48,BE48,BG48)</f>
        <v>0</v>
      </c>
      <c r="BJ48" s="7">
        <f t="shared" ref="BJ48:BJ50" si="20">SUM(AR48,AZ48,BB48,BD48,BF48,BH48)</f>
        <v>0</v>
      </c>
      <c r="BK48" s="7">
        <f t="shared" ref="BK48:BK50" si="21">SUM(AM48,BI48)</f>
        <v>0</v>
      </c>
      <c r="BL48" s="7">
        <f t="shared" ref="BL48:BL50" si="22">SUM(AN48,BJ48)</f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1920</v>
      </c>
      <c r="P49" s="8">
        <v>7000</v>
      </c>
      <c r="Q49" s="8">
        <v>1535</v>
      </c>
      <c r="R49" s="8">
        <v>4000</v>
      </c>
      <c r="S49" s="8">
        <v>1344</v>
      </c>
      <c r="T49" s="8">
        <v>2000</v>
      </c>
      <c r="U49" s="8">
        <v>1441</v>
      </c>
      <c r="V49" s="8">
        <v>1100</v>
      </c>
      <c r="W49" s="8">
        <v>1056</v>
      </c>
      <c r="X49" s="8">
        <v>1100</v>
      </c>
      <c r="Y49" s="7">
        <f t="shared" si="13"/>
        <v>7296</v>
      </c>
      <c r="Z49" s="7">
        <f t="shared" si="14"/>
        <v>15200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7296</v>
      </c>
      <c r="AN49" s="20">
        <f t="shared" si="16"/>
        <v>15200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7296</v>
      </c>
      <c r="BL49" s="7">
        <f t="shared" si="22"/>
        <v>15200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2.5" x14ac:dyDescent="0.45">
      <c r="A52" s="13"/>
      <c r="B52" s="30" t="s">
        <v>88</v>
      </c>
      <c r="C52" s="13">
        <f>SUM(C7:C51)</f>
        <v>136164</v>
      </c>
      <c r="D52" s="13">
        <f>SUM(D7:D51)</f>
        <v>20876000</v>
      </c>
      <c r="E52" s="13">
        <f>SUM(E7:E51)</f>
        <v>20844</v>
      </c>
      <c r="F52" s="13">
        <f>SUM(F7:F51)</f>
        <v>13963000</v>
      </c>
      <c r="G52" s="19">
        <f t="shared" si="0"/>
        <v>157008</v>
      </c>
      <c r="H52" s="19">
        <f t="shared" si="0"/>
        <v>34839000</v>
      </c>
      <c r="I52" s="13">
        <f>SUM(I7:I51)</f>
        <v>3007</v>
      </c>
      <c r="J52" s="13">
        <f>SUM(J7:J51)</f>
        <v>16058000</v>
      </c>
      <c r="K52" s="13">
        <f>SUM(K7:K51)</f>
        <v>28060</v>
      </c>
      <c r="L52" s="13">
        <f>SUM(L7:L51)</f>
        <v>12923000</v>
      </c>
      <c r="M52" s="7">
        <f t="shared" si="1"/>
        <v>188075</v>
      </c>
      <c r="N52" s="7">
        <f t="shared" si="1"/>
        <v>63820000</v>
      </c>
      <c r="O52" s="13">
        <f t="shared" ref="O52:X52" si="23">SUM(O7:O51)</f>
        <v>214053</v>
      </c>
      <c r="P52" s="13">
        <f t="shared" si="23"/>
        <v>198478500</v>
      </c>
      <c r="Q52" s="13">
        <f t="shared" si="23"/>
        <v>110620</v>
      </c>
      <c r="R52" s="13">
        <f t="shared" si="23"/>
        <v>132359500</v>
      </c>
      <c r="S52" s="13">
        <f t="shared" si="23"/>
        <v>83666</v>
      </c>
      <c r="T52" s="13">
        <f t="shared" si="23"/>
        <v>78330600</v>
      </c>
      <c r="U52" s="13">
        <f t="shared" si="23"/>
        <v>99055</v>
      </c>
      <c r="V52" s="13">
        <f t="shared" si="23"/>
        <v>51636400</v>
      </c>
      <c r="W52" s="13">
        <f t="shared" si="23"/>
        <v>79729</v>
      </c>
      <c r="X52" s="13">
        <f t="shared" si="23"/>
        <v>56150703</v>
      </c>
      <c r="Y52" s="7">
        <f t="shared" si="2"/>
        <v>587123</v>
      </c>
      <c r="Z52" s="7">
        <f t="shared" si="3"/>
        <v>516955703</v>
      </c>
      <c r="AA52" s="13">
        <f t="shared" ref="AA52:AL52" si="24">SUM(AA7:AA51)</f>
        <v>9405</v>
      </c>
      <c r="AB52" s="13">
        <f t="shared" si="24"/>
        <v>15840000</v>
      </c>
      <c r="AC52" s="13">
        <f t="shared" si="24"/>
        <v>17320</v>
      </c>
      <c r="AD52" s="13">
        <f t="shared" si="24"/>
        <v>14230000</v>
      </c>
      <c r="AE52" s="13">
        <f t="shared" si="24"/>
        <v>37383</v>
      </c>
      <c r="AF52" s="13">
        <f t="shared" si="24"/>
        <v>106670000</v>
      </c>
      <c r="AG52" s="13">
        <f t="shared" si="24"/>
        <v>6341</v>
      </c>
      <c r="AH52" s="13">
        <f t="shared" si="24"/>
        <v>1335000</v>
      </c>
      <c r="AI52" s="13">
        <f t="shared" si="24"/>
        <v>3230</v>
      </c>
      <c r="AJ52" s="13">
        <f t="shared" si="24"/>
        <v>2145000</v>
      </c>
      <c r="AK52" s="13">
        <f t="shared" si="24"/>
        <v>0</v>
      </c>
      <c r="AL52" s="13">
        <f t="shared" si="24"/>
        <v>0</v>
      </c>
      <c r="AM52" s="20">
        <f t="shared" si="4"/>
        <v>848877</v>
      </c>
      <c r="AN52" s="20">
        <f t="shared" si="4"/>
        <v>720995703</v>
      </c>
      <c r="AO52" s="13">
        <f t="shared" ref="AO52:AX52" si="25">SUM(AO7:AO51)</f>
        <v>370853</v>
      </c>
      <c r="AP52" s="13">
        <f t="shared" si="25"/>
        <v>212270000</v>
      </c>
      <c r="AQ52" s="13">
        <f t="shared" si="25"/>
        <v>0</v>
      </c>
      <c r="AR52" s="13">
        <f t="shared" si="25"/>
        <v>0</v>
      </c>
      <c r="AS52" s="13">
        <f t="shared" si="25"/>
        <v>0</v>
      </c>
      <c r="AT52" s="13">
        <f t="shared" si="25"/>
        <v>0</v>
      </c>
      <c r="AU52" s="13">
        <f t="shared" si="25"/>
        <v>0</v>
      </c>
      <c r="AV52" s="13">
        <f t="shared" si="25"/>
        <v>0</v>
      </c>
      <c r="AW52" s="13">
        <f t="shared" si="25"/>
        <v>0</v>
      </c>
      <c r="AX52" s="13">
        <f t="shared" si="25"/>
        <v>0</v>
      </c>
      <c r="AY52" s="7">
        <f t="shared" si="6"/>
        <v>0</v>
      </c>
      <c r="AZ52" s="7">
        <f t="shared" si="6"/>
        <v>0</v>
      </c>
      <c r="BA52" s="13">
        <f t="shared" ref="BA52:BH52" si="26">SUM(BA7:BA51)</f>
        <v>4544</v>
      </c>
      <c r="BB52" s="13">
        <f t="shared" si="26"/>
        <v>4898400</v>
      </c>
      <c r="BC52" s="13">
        <f t="shared" si="26"/>
        <v>11497</v>
      </c>
      <c r="BD52" s="13">
        <f t="shared" si="26"/>
        <v>89670000</v>
      </c>
      <c r="BE52" s="13">
        <f t="shared" si="26"/>
        <v>86697</v>
      </c>
      <c r="BF52" s="13">
        <f t="shared" si="26"/>
        <v>126100000</v>
      </c>
      <c r="BG52" s="13">
        <f t="shared" si="26"/>
        <v>65709</v>
      </c>
      <c r="BH52" s="13">
        <f t="shared" si="26"/>
        <v>619331600</v>
      </c>
      <c r="BI52" s="7">
        <f t="shared" si="7"/>
        <v>168447</v>
      </c>
      <c r="BJ52" s="7">
        <f t="shared" si="7"/>
        <v>840000000</v>
      </c>
      <c r="BK52" s="7">
        <f t="shared" si="8"/>
        <v>1017324</v>
      </c>
      <c r="BL52" s="7">
        <f t="shared" si="8"/>
        <v>1560995703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3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4.28515625" style="1" customWidth="1"/>
    <col min="5" max="5" width="10.140625" style="1" customWidth="1"/>
    <col min="6" max="6" width="14.425781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11.28515625" style="1" bestFit="1" customWidth="1"/>
    <col min="29" max="29" width="9.42578125" style="1" customWidth="1"/>
    <col min="30" max="30" width="8" style="1" customWidth="1"/>
    <col min="31" max="31" width="9.28515625" style="1" customWidth="1"/>
    <col min="32" max="32" width="11.28515625" style="1" bestFit="1" customWidth="1"/>
    <col min="33" max="33" width="10" style="1" bestFit="1" customWidth="1"/>
    <col min="34" max="34" width="11.28515625" style="1" bestFit="1" customWidth="1"/>
    <col min="35" max="35" width="10" style="1" bestFit="1" customWidth="1"/>
    <col min="36" max="36" width="11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9.855468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97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18.75" customHeight="1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8820</v>
      </c>
      <c r="D7" s="8">
        <v>2877095</v>
      </c>
      <c r="E7" s="8">
        <v>8184</v>
      </c>
      <c r="F7" s="8">
        <v>1692815</v>
      </c>
      <c r="G7" s="19">
        <f>SUM(C7,E7)</f>
        <v>17004</v>
      </c>
      <c r="H7" s="19">
        <f>SUM(D7,F7)</f>
        <v>4569910</v>
      </c>
      <c r="I7" s="8">
        <v>0</v>
      </c>
      <c r="J7" s="8">
        <v>0</v>
      </c>
      <c r="K7" s="8">
        <v>0</v>
      </c>
      <c r="L7" s="8">
        <v>0</v>
      </c>
      <c r="M7" s="7">
        <f>SUM(G7,I7,K7)</f>
        <v>17004</v>
      </c>
      <c r="N7" s="7">
        <f>SUM(H7,J7,L7)</f>
        <v>4569910</v>
      </c>
      <c r="O7" s="8">
        <v>507</v>
      </c>
      <c r="P7" s="8">
        <v>265800</v>
      </c>
      <c r="Q7" s="8">
        <v>387</v>
      </c>
      <c r="R7" s="8">
        <v>203000</v>
      </c>
      <c r="S7" s="8">
        <v>240</v>
      </c>
      <c r="T7" s="8">
        <v>125700</v>
      </c>
      <c r="U7" s="8">
        <v>214</v>
      </c>
      <c r="V7" s="8">
        <v>111900</v>
      </c>
      <c r="W7" s="8">
        <v>812</v>
      </c>
      <c r="X7" s="8">
        <v>425211</v>
      </c>
      <c r="Y7" s="7">
        <f>SUM(O7+Q7+S7+U7+W7)</f>
        <v>2160</v>
      </c>
      <c r="Z7" s="7">
        <f>SUM(P7+R7+T7+V7+X7)</f>
        <v>1131611</v>
      </c>
      <c r="AA7" s="12">
        <v>0</v>
      </c>
      <c r="AB7" s="12">
        <v>0</v>
      </c>
      <c r="AC7" s="12">
        <v>130</v>
      </c>
      <c r="AD7" s="12">
        <v>43000</v>
      </c>
      <c r="AE7" s="12">
        <v>445</v>
      </c>
      <c r="AF7" s="12">
        <v>267000</v>
      </c>
      <c r="AG7" s="12">
        <v>920</v>
      </c>
      <c r="AH7" s="12">
        <v>124500</v>
      </c>
      <c r="AI7" s="12">
        <v>0</v>
      </c>
      <c r="AJ7" s="12">
        <v>0</v>
      </c>
      <c r="AK7" s="12">
        <v>1907</v>
      </c>
      <c r="AL7" s="12">
        <v>209579</v>
      </c>
      <c r="AM7" s="20">
        <f>SUM(M7,Y7,AA7,AC7,AE7,AG7,AI7,AK7)</f>
        <v>22566</v>
      </c>
      <c r="AN7" s="20">
        <f>SUM(N7,Z7,AB7,AD7,AF7,AH7,AJ7,AL7)</f>
        <v>6345600</v>
      </c>
      <c r="AO7" s="12">
        <v>13694</v>
      </c>
      <c r="AP7" s="12">
        <v>3620616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1326</v>
      </c>
      <c r="BF7" s="8">
        <v>220000</v>
      </c>
      <c r="BG7" s="8">
        <v>0</v>
      </c>
      <c r="BH7" s="8">
        <v>0</v>
      </c>
      <c r="BI7" s="7">
        <f>SUM(AQ7,AY7,BA7,BC7,BE7,BG7)</f>
        <v>1326</v>
      </c>
      <c r="BJ7" s="7">
        <f>SUM(AR7,AZ7,BB7,BD7,BF7,BH7)</f>
        <v>220000</v>
      </c>
      <c r="BK7" s="7">
        <f>SUM(AM7,BI7)</f>
        <v>23892</v>
      </c>
      <c r="BL7" s="7">
        <f>SUM(AN7,BJ7)</f>
        <v>6565600</v>
      </c>
    </row>
    <row r="8" spans="1:64" ht="20.25" x14ac:dyDescent="0.4">
      <c r="A8" s="14">
        <v>2</v>
      </c>
      <c r="B8" s="15" t="s">
        <v>44</v>
      </c>
      <c r="C8" s="8">
        <v>13365</v>
      </c>
      <c r="D8" s="8">
        <v>4589995</v>
      </c>
      <c r="E8" s="8">
        <v>10895</v>
      </c>
      <c r="F8" s="8">
        <v>2700646</v>
      </c>
      <c r="G8" s="19">
        <f t="shared" ref="G8:H53" si="0">SUM(C8,E8)</f>
        <v>24260</v>
      </c>
      <c r="H8" s="19">
        <f t="shared" si="0"/>
        <v>7290641</v>
      </c>
      <c r="I8" s="8">
        <v>0</v>
      </c>
      <c r="J8" s="8">
        <v>0</v>
      </c>
      <c r="K8" s="8">
        <v>0</v>
      </c>
      <c r="L8" s="8">
        <v>0</v>
      </c>
      <c r="M8" s="7">
        <f t="shared" ref="M8:N53" si="1">SUM(G8,I8,K8)</f>
        <v>24260</v>
      </c>
      <c r="N8" s="7">
        <f t="shared" si="1"/>
        <v>7290641</v>
      </c>
      <c r="O8" s="8">
        <v>1100</v>
      </c>
      <c r="P8" s="8">
        <v>436800</v>
      </c>
      <c r="Q8" s="8">
        <v>950</v>
      </c>
      <c r="R8" s="8">
        <v>377300</v>
      </c>
      <c r="S8" s="8">
        <v>560</v>
      </c>
      <c r="T8" s="8">
        <v>222400</v>
      </c>
      <c r="U8" s="8">
        <v>275</v>
      </c>
      <c r="V8" s="8">
        <v>109200</v>
      </c>
      <c r="W8" s="8">
        <v>1661</v>
      </c>
      <c r="X8" s="8">
        <v>659624</v>
      </c>
      <c r="Y8" s="7">
        <f t="shared" ref="Y8:Y53" si="2">SUM(O8+Q8+S8+U8+W8)</f>
        <v>4546</v>
      </c>
      <c r="Z8" s="7">
        <f t="shared" ref="Z8:Z53" si="3">SUM(P8+R8+T8+V8+X8)</f>
        <v>1805324</v>
      </c>
      <c r="AA8" s="12">
        <v>0</v>
      </c>
      <c r="AB8" s="12">
        <v>0</v>
      </c>
      <c r="AC8" s="12">
        <v>250</v>
      </c>
      <c r="AD8" s="12">
        <v>100000</v>
      </c>
      <c r="AE8" s="12">
        <v>800</v>
      </c>
      <c r="AF8" s="12">
        <v>700000</v>
      </c>
      <c r="AG8" s="12">
        <v>350</v>
      </c>
      <c r="AH8" s="12">
        <v>70000</v>
      </c>
      <c r="AI8" s="12">
        <v>0</v>
      </c>
      <c r="AJ8" s="12">
        <v>0</v>
      </c>
      <c r="AK8" s="12">
        <v>4435</v>
      </c>
      <c r="AL8" s="12">
        <v>157535</v>
      </c>
      <c r="AM8" s="20">
        <f t="shared" ref="AM8:AN53" si="4">SUM(M8,Y8,AA8,AC8,AE8,AG8,AI8,AK8)</f>
        <v>34641</v>
      </c>
      <c r="AN8" s="20">
        <f t="shared" ref="AN8:AN52" si="5">SUM(N8+Z8+AB8+AD8+AF8+AH8+AJ8+AL8)</f>
        <v>10123500</v>
      </c>
      <c r="AO8" s="12">
        <v>21289</v>
      </c>
      <c r="AP8" s="12">
        <v>5922247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1500</v>
      </c>
      <c r="BF8" s="8">
        <v>200000</v>
      </c>
      <c r="BG8" s="8">
        <v>0</v>
      </c>
      <c r="BH8" s="8">
        <v>0</v>
      </c>
      <c r="BI8" s="7">
        <f t="shared" ref="BI8:BJ53" si="7">SUM(AQ8,AY8,BA8,BC8,BE8,BG8)</f>
        <v>1500</v>
      </c>
      <c r="BJ8" s="7">
        <f t="shared" si="7"/>
        <v>200000</v>
      </c>
      <c r="BK8" s="7">
        <f t="shared" ref="BK8:BL53" si="8">SUM(AM8,BI8)</f>
        <v>36141</v>
      </c>
      <c r="BL8" s="7">
        <f t="shared" si="8"/>
        <v>10323500</v>
      </c>
    </row>
    <row r="9" spans="1:64" ht="20.25" x14ac:dyDescent="0.4">
      <c r="A9" s="14">
        <v>3</v>
      </c>
      <c r="B9" s="15" t="s">
        <v>45</v>
      </c>
      <c r="C9" s="8">
        <v>1795</v>
      </c>
      <c r="D9" s="8">
        <v>510075</v>
      </c>
      <c r="E9" s="8">
        <v>1801</v>
      </c>
      <c r="F9" s="8">
        <v>300163</v>
      </c>
      <c r="G9" s="19">
        <f t="shared" si="0"/>
        <v>3596</v>
      </c>
      <c r="H9" s="19">
        <f t="shared" si="0"/>
        <v>810238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3596</v>
      </c>
      <c r="N9" s="7">
        <f t="shared" si="1"/>
        <v>810238</v>
      </c>
      <c r="O9" s="8">
        <v>133</v>
      </c>
      <c r="P9" s="8">
        <v>47500</v>
      </c>
      <c r="Q9" s="8">
        <v>102</v>
      </c>
      <c r="R9" s="8">
        <v>36300</v>
      </c>
      <c r="S9" s="8">
        <v>63</v>
      </c>
      <c r="T9" s="8">
        <v>22500</v>
      </c>
      <c r="U9" s="8">
        <v>54</v>
      </c>
      <c r="V9" s="8">
        <v>19400</v>
      </c>
      <c r="W9" s="8">
        <v>210</v>
      </c>
      <c r="X9" s="8">
        <v>74923</v>
      </c>
      <c r="Y9" s="7">
        <f t="shared" si="2"/>
        <v>562</v>
      </c>
      <c r="Z9" s="7">
        <f t="shared" si="3"/>
        <v>200623</v>
      </c>
      <c r="AA9" s="12">
        <v>0</v>
      </c>
      <c r="AB9" s="12">
        <v>0</v>
      </c>
      <c r="AC9" s="12">
        <v>31</v>
      </c>
      <c r="AD9" s="12">
        <v>12400</v>
      </c>
      <c r="AE9" s="12">
        <v>88</v>
      </c>
      <c r="AF9" s="12">
        <v>61000</v>
      </c>
      <c r="AG9" s="12">
        <v>255</v>
      </c>
      <c r="AH9" s="12">
        <v>12000</v>
      </c>
      <c r="AI9" s="12">
        <v>0</v>
      </c>
      <c r="AJ9" s="12">
        <v>0</v>
      </c>
      <c r="AK9" s="12">
        <v>393</v>
      </c>
      <c r="AL9" s="12">
        <v>28739</v>
      </c>
      <c r="AM9" s="20">
        <f t="shared" si="4"/>
        <v>4925</v>
      </c>
      <c r="AN9" s="20">
        <f t="shared" si="5"/>
        <v>1125000</v>
      </c>
      <c r="AO9" s="12">
        <v>3075</v>
      </c>
      <c r="AP9" s="12">
        <v>673093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482</v>
      </c>
      <c r="BF9" s="8">
        <v>90000</v>
      </c>
      <c r="BG9" s="8">
        <v>0</v>
      </c>
      <c r="BH9" s="8">
        <v>0</v>
      </c>
      <c r="BI9" s="7">
        <f t="shared" si="7"/>
        <v>482</v>
      </c>
      <c r="BJ9" s="7">
        <f t="shared" si="7"/>
        <v>90000</v>
      </c>
      <c r="BK9" s="7">
        <f t="shared" si="8"/>
        <v>5407</v>
      </c>
      <c r="BL9" s="7">
        <f t="shared" si="8"/>
        <v>1215000</v>
      </c>
    </row>
    <row r="10" spans="1:64" ht="20.25" x14ac:dyDescent="0.4">
      <c r="A10" s="14">
        <v>4</v>
      </c>
      <c r="B10" s="15" t="s">
        <v>46</v>
      </c>
      <c r="C10" s="9">
        <v>1155</v>
      </c>
      <c r="D10" s="9">
        <v>496473</v>
      </c>
      <c r="E10" s="9">
        <v>2031</v>
      </c>
      <c r="F10" s="9">
        <v>292113</v>
      </c>
      <c r="G10" s="19">
        <f t="shared" si="0"/>
        <v>3186</v>
      </c>
      <c r="H10" s="19">
        <f t="shared" si="0"/>
        <v>788586</v>
      </c>
      <c r="I10" s="9">
        <v>0</v>
      </c>
      <c r="J10" s="9">
        <v>0</v>
      </c>
      <c r="K10" s="9">
        <v>0</v>
      </c>
      <c r="L10" s="9">
        <v>0</v>
      </c>
      <c r="M10" s="7">
        <f t="shared" si="1"/>
        <v>3186</v>
      </c>
      <c r="N10" s="7">
        <f t="shared" si="1"/>
        <v>788586</v>
      </c>
      <c r="O10" s="9">
        <v>350</v>
      </c>
      <c r="P10" s="9">
        <v>46200</v>
      </c>
      <c r="Q10" s="9">
        <v>260</v>
      </c>
      <c r="R10" s="9">
        <v>34300</v>
      </c>
      <c r="S10" s="9">
        <v>170</v>
      </c>
      <c r="T10" s="9">
        <v>22400</v>
      </c>
      <c r="U10" s="9">
        <v>150</v>
      </c>
      <c r="V10" s="9">
        <v>19800</v>
      </c>
      <c r="W10" s="9">
        <v>550</v>
      </c>
      <c r="X10" s="9">
        <v>72571</v>
      </c>
      <c r="Y10" s="7">
        <f t="shared" si="2"/>
        <v>1480</v>
      </c>
      <c r="Z10" s="7">
        <f t="shared" si="3"/>
        <v>195271</v>
      </c>
      <c r="AA10" s="12">
        <v>0</v>
      </c>
      <c r="AB10" s="12">
        <v>0</v>
      </c>
      <c r="AC10" s="12">
        <v>30</v>
      </c>
      <c r="AD10" s="12">
        <v>12000</v>
      </c>
      <c r="AE10" s="12">
        <v>80</v>
      </c>
      <c r="AF10" s="12">
        <v>54000</v>
      </c>
      <c r="AG10" s="12">
        <v>40</v>
      </c>
      <c r="AH10" s="12">
        <v>8000</v>
      </c>
      <c r="AI10" s="12">
        <v>0</v>
      </c>
      <c r="AJ10" s="12">
        <v>0</v>
      </c>
      <c r="AK10" s="12">
        <v>700</v>
      </c>
      <c r="AL10" s="12">
        <v>37143</v>
      </c>
      <c r="AM10" s="20">
        <f t="shared" si="4"/>
        <v>5516</v>
      </c>
      <c r="AN10" s="20">
        <f t="shared" si="5"/>
        <v>1095000</v>
      </c>
      <c r="AO10" s="12">
        <v>3175</v>
      </c>
      <c r="AP10" s="12">
        <v>634900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295</v>
      </c>
      <c r="BF10" s="9">
        <v>70000</v>
      </c>
      <c r="BG10" s="9">
        <v>0</v>
      </c>
      <c r="BH10" s="9">
        <v>0</v>
      </c>
      <c r="BI10" s="7">
        <f t="shared" si="7"/>
        <v>295</v>
      </c>
      <c r="BJ10" s="7">
        <f t="shared" si="7"/>
        <v>70000</v>
      </c>
      <c r="BK10" s="7">
        <f t="shared" si="8"/>
        <v>5811</v>
      </c>
      <c r="BL10" s="7">
        <f t="shared" si="8"/>
        <v>1165000</v>
      </c>
    </row>
    <row r="11" spans="1:64" ht="20.25" x14ac:dyDescent="0.4">
      <c r="A11" s="14">
        <v>5</v>
      </c>
      <c r="B11" s="15" t="s">
        <v>47</v>
      </c>
      <c r="C11" s="8">
        <v>520</v>
      </c>
      <c r="D11" s="8">
        <v>65743</v>
      </c>
      <c r="E11" s="8">
        <v>375</v>
      </c>
      <c r="F11" s="8">
        <v>38682</v>
      </c>
      <c r="G11" s="19">
        <f t="shared" si="0"/>
        <v>895</v>
      </c>
      <c r="H11" s="19">
        <f t="shared" si="0"/>
        <v>104425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895</v>
      </c>
      <c r="N11" s="7">
        <f t="shared" si="1"/>
        <v>104425</v>
      </c>
      <c r="O11" s="8">
        <v>27</v>
      </c>
      <c r="P11" s="8">
        <v>6100</v>
      </c>
      <c r="Q11" s="8">
        <v>21</v>
      </c>
      <c r="R11" s="8">
        <v>4700</v>
      </c>
      <c r="S11" s="8">
        <v>13</v>
      </c>
      <c r="T11" s="8">
        <v>2900</v>
      </c>
      <c r="U11" s="8">
        <v>11</v>
      </c>
      <c r="V11" s="8">
        <v>2500</v>
      </c>
      <c r="W11" s="8">
        <v>43</v>
      </c>
      <c r="X11" s="8">
        <v>9658</v>
      </c>
      <c r="Y11" s="7">
        <f t="shared" si="2"/>
        <v>115</v>
      </c>
      <c r="Z11" s="7">
        <f t="shared" si="3"/>
        <v>25858</v>
      </c>
      <c r="AA11" s="12">
        <v>0</v>
      </c>
      <c r="AB11" s="12">
        <v>0</v>
      </c>
      <c r="AC11" s="12">
        <v>6</v>
      </c>
      <c r="AD11" s="12">
        <v>2400</v>
      </c>
      <c r="AE11" s="12">
        <v>18</v>
      </c>
      <c r="AF11" s="12">
        <v>8000</v>
      </c>
      <c r="AG11" s="12">
        <v>45</v>
      </c>
      <c r="AH11" s="12">
        <v>1800</v>
      </c>
      <c r="AI11" s="12">
        <v>0</v>
      </c>
      <c r="AJ11" s="12">
        <v>0</v>
      </c>
      <c r="AK11" s="12">
        <v>73</v>
      </c>
      <c r="AL11" s="12">
        <v>2517</v>
      </c>
      <c r="AM11" s="20">
        <f t="shared" si="4"/>
        <v>1152</v>
      </c>
      <c r="AN11" s="20">
        <f t="shared" si="5"/>
        <v>145000</v>
      </c>
      <c r="AO11" s="12">
        <v>495</v>
      </c>
      <c r="AP11" s="12">
        <v>74412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76</v>
      </c>
      <c r="BF11" s="8">
        <v>20000</v>
      </c>
      <c r="BG11" s="8">
        <v>0</v>
      </c>
      <c r="BH11" s="8">
        <v>0</v>
      </c>
      <c r="BI11" s="7">
        <f t="shared" si="7"/>
        <v>76</v>
      </c>
      <c r="BJ11" s="7">
        <f t="shared" si="7"/>
        <v>20000</v>
      </c>
      <c r="BK11" s="7">
        <f t="shared" si="8"/>
        <v>1228</v>
      </c>
      <c r="BL11" s="7">
        <f t="shared" si="8"/>
        <v>165000</v>
      </c>
    </row>
    <row r="12" spans="1:64" ht="20.25" x14ac:dyDescent="0.4">
      <c r="A12" s="14">
        <v>6</v>
      </c>
      <c r="B12" s="15" t="s">
        <v>48</v>
      </c>
      <c r="C12" s="8">
        <v>515</v>
      </c>
      <c r="D12" s="8">
        <v>65743</v>
      </c>
      <c r="E12" s="8">
        <v>332</v>
      </c>
      <c r="F12" s="8">
        <v>38682</v>
      </c>
      <c r="G12" s="19">
        <f t="shared" si="0"/>
        <v>847</v>
      </c>
      <c r="H12" s="19">
        <f t="shared" si="0"/>
        <v>104425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847</v>
      </c>
      <c r="N12" s="7">
        <f t="shared" si="1"/>
        <v>104425</v>
      </c>
      <c r="O12" s="8">
        <v>21</v>
      </c>
      <c r="P12" s="8">
        <v>6100</v>
      </c>
      <c r="Q12" s="8">
        <v>16</v>
      </c>
      <c r="R12" s="8">
        <v>4500</v>
      </c>
      <c r="S12" s="8">
        <v>10</v>
      </c>
      <c r="T12" s="8">
        <v>2900</v>
      </c>
      <c r="U12" s="8">
        <v>9</v>
      </c>
      <c r="V12" s="8">
        <v>2600</v>
      </c>
      <c r="W12" s="8">
        <v>34</v>
      </c>
      <c r="X12" s="8">
        <v>9758</v>
      </c>
      <c r="Y12" s="7">
        <f t="shared" si="2"/>
        <v>90</v>
      </c>
      <c r="Z12" s="7">
        <f t="shared" si="3"/>
        <v>25858</v>
      </c>
      <c r="AA12" s="12">
        <v>0</v>
      </c>
      <c r="AB12" s="12">
        <v>0</v>
      </c>
      <c r="AC12" s="12">
        <v>10</v>
      </c>
      <c r="AD12" s="12">
        <v>3000</v>
      </c>
      <c r="AE12" s="12">
        <v>20</v>
      </c>
      <c r="AF12" s="12">
        <v>8000</v>
      </c>
      <c r="AG12" s="12">
        <v>50</v>
      </c>
      <c r="AH12" s="12">
        <v>1500</v>
      </c>
      <c r="AI12" s="12">
        <v>0</v>
      </c>
      <c r="AJ12" s="12">
        <v>0</v>
      </c>
      <c r="AK12" s="12">
        <v>75</v>
      </c>
      <c r="AL12" s="12">
        <v>2217</v>
      </c>
      <c r="AM12" s="20">
        <f t="shared" si="4"/>
        <v>1092</v>
      </c>
      <c r="AN12" s="20">
        <f t="shared" si="5"/>
        <v>145000</v>
      </c>
      <c r="AO12" s="12">
        <v>696</v>
      </c>
      <c r="AP12" s="12">
        <v>84100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92</v>
      </c>
      <c r="BF12" s="8">
        <v>20000</v>
      </c>
      <c r="BG12" s="8">
        <v>0</v>
      </c>
      <c r="BH12" s="8">
        <v>0</v>
      </c>
      <c r="BI12" s="7">
        <f t="shared" si="7"/>
        <v>92</v>
      </c>
      <c r="BJ12" s="7">
        <f t="shared" si="7"/>
        <v>20000</v>
      </c>
      <c r="BK12" s="7">
        <f t="shared" si="8"/>
        <v>1184</v>
      </c>
      <c r="BL12" s="7">
        <f t="shared" si="8"/>
        <v>165000</v>
      </c>
    </row>
    <row r="13" spans="1:64" ht="20.25" x14ac:dyDescent="0.4">
      <c r="A13" s="14">
        <v>7</v>
      </c>
      <c r="B13" s="15" t="s">
        <v>49</v>
      </c>
      <c r="C13" s="8">
        <v>400</v>
      </c>
      <c r="D13" s="8">
        <v>61209</v>
      </c>
      <c r="E13" s="8">
        <v>212</v>
      </c>
      <c r="F13" s="8">
        <v>36060</v>
      </c>
      <c r="G13" s="19">
        <f t="shared" si="0"/>
        <v>612</v>
      </c>
      <c r="H13" s="19">
        <f t="shared" si="0"/>
        <v>97269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612</v>
      </c>
      <c r="N13" s="7">
        <f t="shared" si="1"/>
        <v>97269</v>
      </c>
      <c r="O13" s="8">
        <v>17</v>
      </c>
      <c r="P13" s="8">
        <v>5600</v>
      </c>
      <c r="Q13" s="8">
        <v>13</v>
      </c>
      <c r="R13" s="8">
        <v>4300</v>
      </c>
      <c r="S13" s="8">
        <v>8</v>
      </c>
      <c r="T13" s="8">
        <v>2700</v>
      </c>
      <c r="U13" s="8">
        <v>7</v>
      </c>
      <c r="V13" s="8">
        <v>2400</v>
      </c>
      <c r="W13" s="8">
        <v>27</v>
      </c>
      <c r="X13" s="8">
        <v>9075</v>
      </c>
      <c r="Y13" s="7">
        <f t="shared" si="2"/>
        <v>72</v>
      </c>
      <c r="Z13" s="7">
        <f t="shared" si="3"/>
        <v>24075</v>
      </c>
      <c r="AA13" s="12">
        <v>0</v>
      </c>
      <c r="AB13" s="12">
        <v>0</v>
      </c>
      <c r="AC13" s="12">
        <v>5</v>
      </c>
      <c r="AD13" s="12">
        <v>2000</v>
      </c>
      <c r="AE13" s="12">
        <v>10</v>
      </c>
      <c r="AF13" s="12">
        <v>5000</v>
      </c>
      <c r="AG13" s="12">
        <v>30</v>
      </c>
      <c r="AH13" s="12">
        <v>1200</v>
      </c>
      <c r="AI13" s="12">
        <v>0</v>
      </c>
      <c r="AJ13" s="12">
        <v>0</v>
      </c>
      <c r="AK13" s="12">
        <v>50</v>
      </c>
      <c r="AL13" s="12">
        <v>5456</v>
      </c>
      <c r="AM13" s="20">
        <f t="shared" si="4"/>
        <v>779</v>
      </c>
      <c r="AN13" s="20">
        <f t="shared" si="5"/>
        <v>135000</v>
      </c>
      <c r="AO13" s="12">
        <v>475</v>
      </c>
      <c r="AP13" s="12">
        <v>79668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76</v>
      </c>
      <c r="BF13" s="8">
        <v>20000</v>
      </c>
      <c r="BG13" s="8">
        <v>0</v>
      </c>
      <c r="BH13" s="8">
        <v>0</v>
      </c>
      <c r="BI13" s="7">
        <f t="shared" si="7"/>
        <v>76</v>
      </c>
      <c r="BJ13" s="7">
        <f t="shared" si="7"/>
        <v>20000</v>
      </c>
      <c r="BK13" s="7">
        <f t="shared" si="8"/>
        <v>855</v>
      </c>
      <c r="BL13" s="7">
        <f t="shared" si="8"/>
        <v>155000</v>
      </c>
    </row>
    <row r="14" spans="1:64" ht="20.25" x14ac:dyDescent="0.4">
      <c r="A14" s="14">
        <v>8</v>
      </c>
      <c r="B14" s="15" t="s">
        <v>50</v>
      </c>
      <c r="C14" s="8">
        <v>960</v>
      </c>
      <c r="D14" s="8">
        <v>136247</v>
      </c>
      <c r="E14" s="8">
        <v>598</v>
      </c>
      <c r="F14" s="8">
        <v>80165</v>
      </c>
      <c r="G14" s="19">
        <f t="shared" si="0"/>
        <v>1558</v>
      </c>
      <c r="H14" s="19">
        <f t="shared" si="0"/>
        <v>216412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1558</v>
      </c>
      <c r="N14" s="7">
        <f t="shared" si="1"/>
        <v>216412</v>
      </c>
      <c r="O14" s="8">
        <v>37</v>
      </c>
      <c r="P14" s="8">
        <v>12500</v>
      </c>
      <c r="Q14" s="8">
        <v>28</v>
      </c>
      <c r="R14" s="8">
        <v>9400</v>
      </c>
      <c r="S14" s="8">
        <v>18</v>
      </c>
      <c r="T14" s="8">
        <v>6200</v>
      </c>
      <c r="U14" s="8">
        <v>16</v>
      </c>
      <c r="V14" s="8">
        <v>5400</v>
      </c>
      <c r="W14" s="8">
        <v>59</v>
      </c>
      <c r="X14" s="8">
        <v>20088</v>
      </c>
      <c r="Y14" s="7">
        <f t="shared" si="2"/>
        <v>158</v>
      </c>
      <c r="Z14" s="7">
        <f t="shared" si="3"/>
        <v>53588</v>
      </c>
      <c r="AA14" s="12">
        <v>0</v>
      </c>
      <c r="AB14" s="12">
        <v>0</v>
      </c>
      <c r="AC14" s="12">
        <v>10</v>
      </c>
      <c r="AD14" s="12">
        <v>4000</v>
      </c>
      <c r="AE14" s="12">
        <v>27</v>
      </c>
      <c r="AF14" s="12">
        <v>15000</v>
      </c>
      <c r="AG14" s="12">
        <v>80</v>
      </c>
      <c r="AH14" s="12">
        <v>3500</v>
      </c>
      <c r="AI14" s="12">
        <v>0</v>
      </c>
      <c r="AJ14" s="12">
        <v>0</v>
      </c>
      <c r="AK14" s="12">
        <v>149</v>
      </c>
      <c r="AL14" s="12">
        <v>8000</v>
      </c>
      <c r="AM14" s="20">
        <f t="shared" si="4"/>
        <v>1982</v>
      </c>
      <c r="AN14" s="20">
        <f t="shared" si="5"/>
        <v>300500</v>
      </c>
      <c r="AO14" s="12">
        <v>1197</v>
      </c>
      <c r="AP14" s="12">
        <v>183264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152</v>
      </c>
      <c r="BF14" s="8">
        <v>40000</v>
      </c>
      <c r="BG14" s="8">
        <v>0</v>
      </c>
      <c r="BH14" s="8">
        <v>0</v>
      </c>
      <c r="BI14" s="7">
        <f t="shared" si="7"/>
        <v>152</v>
      </c>
      <c r="BJ14" s="7">
        <f t="shared" si="7"/>
        <v>40000</v>
      </c>
      <c r="BK14" s="7">
        <f t="shared" si="8"/>
        <v>2134</v>
      </c>
      <c r="BL14" s="7">
        <f t="shared" si="8"/>
        <v>340500</v>
      </c>
    </row>
    <row r="15" spans="1:64" ht="20.25" x14ac:dyDescent="0.4">
      <c r="A15" s="14">
        <v>9</v>
      </c>
      <c r="B15" s="15" t="s">
        <v>51</v>
      </c>
      <c r="C15" s="8">
        <v>1150</v>
      </c>
      <c r="D15" s="8">
        <v>295843</v>
      </c>
      <c r="E15" s="8">
        <v>1105</v>
      </c>
      <c r="F15" s="8">
        <v>174067</v>
      </c>
      <c r="G15" s="19">
        <f t="shared" si="0"/>
        <v>2255</v>
      </c>
      <c r="H15" s="19">
        <f t="shared" si="0"/>
        <v>469910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2255</v>
      </c>
      <c r="N15" s="7">
        <f t="shared" si="1"/>
        <v>469910</v>
      </c>
      <c r="O15" s="8">
        <v>68</v>
      </c>
      <c r="P15" s="8">
        <v>28200</v>
      </c>
      <c r="Q15" s="8">
        <v>50</v>
      </c>
      <c r="R15" s="8">
        <v>20800</v>
      </c>
      <c r="S15" s="8">
        <v>29</v>
      </c>
      <c r="T15" s="8">
        <v>12100</v>
      </c>
      <c r="U15" s="8">
        <v>27</v>
      </c>
      <c r="V15" s="8">
        <v>11200</v>
      </c>
      <c r="W15" s="8">
        <v>106</v>
      </c>
      <c r="X15" s="8">
        <v>44060</v>
      </c>
      <c r="Y15" s="7">
        <f t="shared" si="2"/>
        <v>280</v>
      </c>
      <c r="Z15" s="7">
        <f t="shared" si="3"/>
        <v>116360</v>
      </c>
      <c r="AA15" s="12">
        <v>0</v>
      </c>
      <c r="AB15" s="12">
        <v>0</v>
      </c>
      <c r="AC15" s="12">
        <v>10</v>
      </c>
      <c r="AD15" s="12">
        <v>4000</v>
      </c>
      <c r="AE15" s="12">
        <v>40</v>
      </c>
      <c r="AF15" s="12">
        <v>36000</v>
      </c>
      <c r="AG15" s="12">
        <v>125</v>
      </c>
      <c r="AH15" s="12">
        <v>6500</v>
      </c>
      <c r="AI15" s="12">
        <v>0</v>
      </c>
      <c r="AJ15" s="12">
        <v>0</v>
      </c>
      <c r="AK15" s="12">
        <v>185</v>
      </c>
      <c r="AL15" s="12">
        <v>19730</v>
      </c>
      <c r="AM15" s="20">
        <f t="shared" si="4"/>
        <v>2895</v>
      </c>
      <c r="AN15" s="20">
        <f t="shared" si="5"/>
        <v>652500</v>
      </c>
      <c r="AO15" s="12">
        <v>1753</v>
      </c>
      <c r="AP15" s="12">
        <v>399180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76</v>
      </c>
      <c r="BF15" s="8">
        <v>20000</v>
      </c>
      <c r="BG15" s="8">
        <v>0</v>
      </c>
      <c r="BH15" s="8">
        <v>0</v>
      </c>
      <c r="BI15" s="7">
        <f t="shared" si="7"/>
        <v>76</v>
      </c>
      <c r="BJ15" s="7">
        <f t="shared" si="7"/>
        <v>20000</v>
      </c>
      <c r="BK15" s="7">
        <f t="shared" si="8"/>
        <v>2971</v>
      </c>
      <c r="BL15" s="7">
        <f t="shared" si="8"/>
        <v>672500</v>
      </c>
    </row>
    <row r="16" spans="1:64" ht="20.25" x14ac:dyDescent="0.4">
      <c r="A16" s="14">
        <v>10</v>
      </c>
      <c r="B16" s="15" t="s">
        <v>52</v>
      </c>
      <c r="C16" s="8">
        <v>2080</v>
      </c>
      <c r="D16" s="8">
        <v>472896</v>
      </c>
      <c r="E16" s="8">
        <v>1560</v>
      </c>
      <c r="F16" s="8">
        <v>278242</v>
      </c>
      <c r="G16" s="19">
        <f t="shared" si="0"/>
        <v>3640</v>
      </c>
      <c r="H16" s="19">
        <f t="shared" si="0"/>
        <v>751138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3640</v>
      </c>
      <c r="N16" s="7">
        <f t="shared" si="1"/>
        <v>751138</v>
      </c>
      <c r="O16" s="8">
        <v>102</v>
      </c>
      <c r="P16" s="8">
        <v>44000</v>
      </c>
      <c r="Q16" s="8">
        <v>76</v>
      </c>
      <c r="R16" s="8">
        <v>32500</v>
      </c>
      <c r="S16" s="8">
        <v>49</v>
      </c>
      <c r="T16" s="8">
        <v>21200</v>
      </c>
      <c r="U16" s="8">
        <v>44</v>
      </c>
      <c r="V16" s="8">
        <v>19100</v>
      </c>
      <c r="W16" s="8">
        <v>161</v>
      </c>
      <c r="X16" s="8">
        <v>69202</v>
      </c>
      <c r="Y16" s="7">
        <f t="shared" si="2"/>
        <v>432</v>
      </c>
      <c r="Z16" s="7">
        <f t="shared" si="3"/>
        <v>186002</v>
      </c>
      <c r="AA16" s="12">
        <v>0</v>
      </c>
      <c r="AB16" s="12">
        <v>0</v>
      </c>
      <c r="AC16" s="12">
        <v>35</v>
      </c>
      <c r="AD16" s="12">
        <v>15500</v>
      </c>
      <c r="AE16" s="12">
        <v>87</v>
      </c>
      <c r="AF16" s="12">
        <v>61000</v>
      </c>
      <c r="AG16" s="12">
        <v>230</v>
      </c>
      <c r="AH16" s="12">
        <v>12300</v>
      </c>
      <c r="AI16" s="12">
        <v>0</v>
      </c>
      <c r="AJ16" s="12">
        <v>0</v>
      </c>
      <c r="AK16" s="12">
        <v>313</v>
      </c>
      <c r="AL16" s="12">
        <v>17060</v>
      </c>
      <c r="AM16" s="20">
        <f t="shared" si="4"/>
        <v>4737</v>
      </c>
      <c r="AN16" s="20">
        <f t="shared" si="5"/>
        <v>1043000</v>
      </c>
      <c r="AO16" s="12">
        <v>2977</v>
      </c>
      <c r="AP16" s="12">
        <v>543767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457</v>
      </c>
      <c r="BF16" s="8">
        <v>90000</v>
      </c>
      <c r="BG16" s="8">
        <v>0</v>
      </c>
      <c r="BH16" s="8">
        <v>0</v>
      </c>
      <c r="BI16" s="7">
        <f t="shared" si="7"/>
        <v>457</v>
      </c>
      <c r="BJ16" s="7">
        <f t="shared" si="7"/>
        <v>90000</v>
      </c>
      <c r="BK16" s="7">
        <f t="shared" si="8"/>
        <v>5194</v>
      </c>
      <c r="BL16" s="7">
        <f t="shared" si="8"/>
        <v>1133000</v>
      </c>
    </row>
    <row r="17" spans="1:64" ht="20.25" x14ac:dyDescent="0.4">
      <c r="A17" s="14">
        <v>11</v>
      </c>
      <c r="B17" s="15" t="s">
        <v>53</v>
      </c>
      <c r="C17" s="8">
        <v>430</v>
      </c>
      <c r="D17" s="8">
        <v>65743</v>
      </c>
      <c r="E17" s="8">
        <v>385</v>
      </c>
      <c r="F17" s="8">
        <v>38682</v>
      </c>
      <c r="G17" s="19">
        <f t="shared" si="0"/>
        <v>815</v>
      </c>
      <c r="H17" s="19">
        <f t="shared" si="0"/>
        <v>104425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815</v>
      </c>
      <c r="N17" s="7">
        <f t="shared" si="1"/>
        <v>104425</v>
      </c>
      <c r="O17" s="8">
        <v>27</v>
      </c>
      <c r="P17" s="8">
        <v>6100</v>
      </c>
      <c r="Q17" s="8">
        <v>21</v>
      </c>
      <c r="R17" s="8">
        <v>4700</v>
      </c>
      <c r="S17" s="8">
        <v>13</v>
      </c>
      <c r="T17" s="8">
        <v>2900</v>
      </c>
      <c r="U17" s="8">
        <v>11</v>
      </c>
      <c r="V17" s="8">
        <v>2500</v>
      </c>
      <c r="W17" s="8">
        <v>43</v>
      </c>
      <c r="X17" s="8">
        <v>9658</v>
      </c>
      <c r="Y17" s="7">
        <f t="shared" si="2"/>
        <v>115</v>
      </c>
      <c r="Z17" s="7">
        <f t="shared" si="3"/>
        <v>25858</v>
      </c>
      <c r="AA17" s="12">
        <v>0</v>
      </c>
      <c r="AB17" s="12">
        <v>0</v>
      </c>
      <c r="AC17" s="12">
        <v>6</v>
      </c>
      <c r="AD17" s="12">
        <v>2400</v>
      </c>
      <c r="AE17" s="12">
        <v>18</v>
      </c>
      <c r="AF17" s="12">
        <v>8000</v>
      </c>
      <c r="AG17" s="12">
        <v>45</v>
      </c>
      <c r="AH17" s="12">
        <v>1800</v>
      </c>
      <c r="AI17" s="12">
        <v>0</v>
      </c>
      <c r="AJ17" s="12">
        <v>0</v>
      </c>
      <c r="AK17" s="12">
        <v>73</v>
      </c>
      <c r="AL17" s="12">
        <v>2517</v>
      </c>
      <c r="AM17" s="20">
        <f t="shared" si="4"/>
        <v>1072</v>
      </c>
      <c r="AN17" s="20">
        <f t="shared" si="5"/>
        <v>145000</v>
      </c>
      <c r="AO17" s="12">
        <v>776</v>
      </c>
      <c r="AP17" s="12">
        <v>84100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38</v>
      </c>
      <c r="BF17" s="8">
        <v>10000</v>
      </c>
      <c r="BG17" s="8">
        <v>0</v>
      </c>
      <c r="BH17" s="8">
        <v>0</v>
      </c>
      <c r="BI17" s="7">
        <f t="shared" si="7"/>
        <v>38</v>
      </c>
      <c r="BJ17" s="7">
        <f t="shared" si="7"/>
        <v>10000</v>
      </c>
      <c r="BK17" s="7">
        <f t="shared" si="8"/>
        <v>1110</v>
      </c>
      <c r="BL17" s="7">
        <f t="shared" si="8"/>
        <v>155000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570</v>
      </c>
      <c r="D19" s="8">
        <v>70277</v>
      </c>
      <c r="E19" s="8">
        <v>372</v>
      </c>
      <c r="F19" s="8">
        <v>41349</v>
      </c>
      <c r="G19" s="19">
        <f t="shared" si="0"/>
        <v>942</v>
      </c>
      <c r="H19" s="19">
        <f t="shared" si="0"/>
        <v>111626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942</v>
      </c>
      <c r="N19" s="7">
        <f t="shared" si="1"/>
        <v>111626</v>
      </c>
      <c r="O19" s="8">
        <v>23</v>
      </c>
      <c r="P19" s="8">
        <v>6700</v>
      </c>
      <c r="Q19" s="8">
        <v>17</v>
      </c>
      <c r="R19" s="8">
        <v>4900</v>
      </c>
      <c r="S19" s="8">
        <v>10</v>
      </c>
      <c r="T19" s="8">
        <v>2900</v>
      </c>
      <c r="U19" s="8">
        <v>9</v>
      </c>
      <c r="V19" s="8">
        <v>2600</v>
      </c>
      <c r="W19" s="8">
        <v>36</v>
      </c>
      <c r="X19" s="8">
        <v>10541</v>
      </c>
      <c r="Y19" s="7">
        <f t="shared" si="2"/>
        <v>95</v>
      </c>
      <c r="Z19" s="7">
        <f t="shared" si="3"/>
        <v>27641</v>
      </c>
      <c r="AA19" s="12">
        <v>0</v>
      </c>
      <c r="AB19" s="12">
        <v>0</v>
      </c>
      <c r="AC19" s="12">
        <v>5</v>
      </c>
      <c r="AD19" s="12">
        <v>2000</v>
      </c>
      <c r="AE19" s="12">
        <v>20</v>
      </c>
      <c r="AF19" s="12">
        <v>9000</v>
      </c>
      <c r="AG19" s="12">
        <v>65</v>
      </c>
      <c r="AH19" s="12">
        <v>2000</v>
      </c>
      <c r="AI19" s="12">
        <v>0</v>
      </c>
      <c r="AJ19" s="12">
        <v>0</v>
      </c>
      <c r="AK19" s="12">
        <v>85</v>
      </c>
      <c r="AL19" s="12">
        <v>2733</v>
      </c>
      <c r="AM19" s="20">
        <f t="shared" si="4"/>
        <v>1212</v>
      </c>
      <c r="AN19" s="20">
        <f t="shared" si="5"/>
        <v>155000</v>
      </c>
      <c r="AO19" s="12">
        <v>739</v>
      </c>
      <c r="AP19" s="12">
        <v>95174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76</v>
      </c>
      <c r="BF19" s="8">
        <v>20000</v>
      </c>
      <c r="BG19" s="8">
        <v>0</v>
      </c>
      <c r="BH19" s="8">
        <v>0</v>
      </c>
      <c r="BI19" s="7">
        <f t="shared" si="7"/>
        <v>76</v>
      </c>
      <c r="BJ19" s="7">
        <f t="shared" si="7"/>
        <v>20000</v>
      </c>
      <c r="BK19" s="7">
        <f t="shared" si="8"/>
        <v>1288</v>
      </c>
      <c r="BL19" s="7">
        <f t="shared" si="8"/>
        <v>175000</v>
      </c>
    </row>
    <row r="20" spans="1:64" ht="20.25" x14ac:dyDescent="0.4">
      <c r="A20" s="14">
        <v>14</v>
      </c>
      <c r="B20" s="15" t="s">
        <v>56</v>
      </c>
      <c r="C20" s="8">
        <v>1815</v>
      </c>
      <c r="D20" s="8">
        <v>496473</v>
      </c>
      <c r="E20" s="8">
        <v>1603</v>
      </c>
      <c r="F20" s="8">
        <v>292113</v>
      </c>
      <c r="G20" s="19">
        <f t="shared" si="0"/>
        <v>3418</v>
      </c>
      <c r="H20" s="19">
        <f t="shared" si="0"/>
        <v>788586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3418</v>
      </c>
      <c r="N20" s="7">
        <f t="shared" si="1"/>
        <v>788586</v>
      </c>
      <c r="O20" s="8">
        <v>105</v>
      </c>
      <c r="P20" s="8">
        <v>45800</v>
      </c>
      <c r="Q20" s="8">
        <v>82</v>
      </c>
      <c r="R20" s="8">
        <v>35700</v>
      </c>
      <c r="S20" s="8">
        <v>51</v>
      </c>
      <c r="T20" s="8">
        <v>22300</v>
      </c>
      <c r="U20" s="8">
        <v>43</v>
      </c>
      <c r="V20" s="8">
        <v>18700</v>
      </c>
      <c r="W20" s="8">
        <v>167</v>
      </c>
      <c r="X20" s="8">
        <v>72771</v>
      </c>
      <c r="Y20" s="7">
        <f t="shared" si="2"/>
        <v>448</v>
      </c>
      <c r="Z20" s="7">
        <f t="shared" si="3"/>
        <v>195271</v>
      </c>
      <c r="AA20" s="12">
        <v>0</v>
      </c>
      <c r="AB20" s="12">
        <v>0</v>
      </c>
      <c r="AC20" s="12">
        <v>25</v>
      </c>
      <c r="AD20" s="12">
        <v>10500</v>
      </c>
      <c r="AE20" s="12">
        <v>100</v>
      </c>
      <c r="AF20" s="12">
        <v>65000</v>
      </c>
      <c r="AG20" s="12">
        <v>255</v>
      </c>
      <c r="AH20" s="12">
        <v>13200</v>
      </c>
      <c r="AI20" s="12">
        <v>0</v>
      </c>
      <c r="AJ20" s="12">
        <v>0</v>
      </c>
      <c r="AK20" s="12">
        <v>242</v>
      </c>
      <c r="AL20" s="12">
        <v>22443</v>
      </c>
      <c r="AM20" s="20">
        <f t="shared" si="4"/>
        <v>4488</v>
      </c>
      <c r="AN20" s="20">
        <f t="shared" si="5"/>
        <v>1095000</v>
      </c>
      <c r="AO20" s="12">
        <v>2513</v>
      </c>
      <c r="AP20" s="12">
        <v>591300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335</v>
      </c>
      <c r="BF20" s="8">
        <v>50000</v>
      </c>
      <c r="BG20" s="8">
        <v>0</v>
      </c>
      <c r="BH20" s="8">
        <v>0</v>
      </c>
      <c r="BI20" s="7">
        <f t="shared" si="7"/>
        <v>335</v>
      </c>
      <c r="BJ20" s="7">
        <f t="shared" si="7"/>
        <v>50000</v>
      </c>
      <c r="BK20" s="7">
        <f t="shared" si="8"/>
        <v>4823</v>
      </c>
      <c r="BL20" s="7">
        <f t="shared" si="8"/>
        <v>1145000</v>
      </c>
    </row>
    <row r="21" spans="1:64" ht="20.25" x14ac:dyDescent="0.4">
      <c r="A21" s="14">
        <v>15</v>
      </c>
      <c r="B21" s="15" t="s">
        <v>57</v>
      </c>
      <c r="C21" s="8">
        <v>1693</v>
      </c>
      <c r="D21" s="8">
        <v>337783</v>
      </c>
      <c r="E21" s="8">
        <v>1199</v>
      </c>
      <c r="F21" s="8">
        <v>198744</v>
      </c>
      <c r="G21" s="19">
        <f t="shared" si="0"/>
        <v>2892</v>
      </c>
      <c r="H21" s="19">
        <f t="shared" si="0"/>
        <v>536527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2892</v>
      </c>
      <c r="N21" s="7">
        <f t="shared" si="1"/>
        <v>536527</v>
      </c>
      <c r="O21" s="8">
        <v>65</v>
      </c>
      <c r="P21" s="8">
        <v>31100</v>
      </c>
      <c r="Q21" s="8">
        <v>51</v>
      </c>
      <c r="R21" s="8">
        <v>24400</v>
      </c>
      <c r="S21" s="8">
        <v>32</v>
      </c>
      <c r="T21" s="8">
        <v>15300</v>
      </c>
      <c r="U21" s="8">
        <v>27</v>
      </c>
      <c r="V21" s="8">
        <v>12900</v>
      </c>
      <c r="W21" s="8">
        <v>103</v>
      </c>
      <c r="X21" s="8">
        <v>49156</v>
      </c>
      <c r="Y21" s="7">
        <f t="shared" si="2"/>
        <v>278</v>
      </c>
      <c r="Z21" s="7">
        <f t="shared" si="3"/>
        <v>132856</v>
      </c>
      <c r="AA21" s="12">
        <v>0</v>
      </c>
      <c r="AB21" s="12">
        <v>0</v>
      </c>
      <c r="AC21" s="12">
        <v>15</v>
      </c>
      <c r="AD21" s="12">
        <v>6000</v>
      </c>
      <c r="AE21" s="12">
        <v>40</v>
      </c>
      <c r="AF21" s="12">
        <v>32000</v>
      </c>
      <c r="AG21" s="12">
        <v>160</v>
      </c>
      <c r="AH21" s="12">
        <v>8000</v>
      </c>
      <c r="AI21" s="12">
        <v>0</v>
      </c>
      <c r="AJ21" s="12">
        <v>0</v>
      </c>
      <c r="AK21" s="12">
        <v>235</v>
      </c>
      <c r="AL21" s="12">
        <v>29617</v>
      </c>
      <c r="AM21" s="20">
        <f t="shared" si="4"/>
        <v>3620</v>
      </c>
      <c r="AN21" s="20">
        <f t="shared" si="5"/>
        <v>745000</v>
      </c>
      <c r="AO21" s="12">
        <v>1520</v>
      </c>
      <c r="AP21" s="12">
        <v>312908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98</v>
      </c>
      <c r="BF21" s="8">
        <v>20000</v>
      </c>
      <c r="BG21" s="8">
        <v>0</v>
      </c>
      <c r="BH21" s="8">
        <v>0</v>
      </c>
      <c r="BI21" s="7">
        <f t="shared" si="7"/>
        <v>98</v>
      </c>
      <c r="BJ21" s="7">
        <f t="shared" si="7"/>
        <v>20000</v>
      </c>
      <c r="BK21" s="7">
        <f t="shared" si="8"/>
        <v>3718</v>
      </c>
      <c r="BL21" s="7">
        <f t="shared" si="8"/>
        <v>765000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1870</v>
      </c>
      <c r="D33" s="8">
        <v>492392</v>
      </c>
      <c r="E33" s="8">
        <v>1539</v>
      </c>
      <c r="F33" s="8">
        <v>289712</v>
      </c>
      <c r="G33" s="19">
        <f t="shared" si="0"/>
        <v>3409</v>
      </c>
      <c r="H33" s="19">
        <f t="shared" si="0"/>
        <v>782104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3409</v>
      </c>
      <c r="N33" s="7">
        <f t="shared" si="1"/>
        <v>782104</v>
      </c>
      <c r="O33" s="8">
        <v>104</v>
      </c>
      <c r="P33" s="8">
        <v>45800</v>
      </c>
      <c r="Q33" s="8">
        <v>80</v>
      </c>
      <c r="R33" s="8">
        <v>35100</v>
      </c>
      <c r="S33" s="8">
        <v>49</v>
      </c>
      <c r="T33" s="8">
        <v>21600</v>
      </c>
      <c r="U33" s="8">
        <v>41</v>
      </c>
      <c r="V33" s="8">
        <v>18100</v>
      </c>
      <c r="W33" s="8">
        <v>166</v>
      </c>
      <c r="X33" s="8">
        <v>73066</v>
      </c>
      <c r="Y33" s="7">
        <f t="shared" si="2"/>
        <v>440</v>
      </c>
      <c r="Z33" s="7">
        <f t="shared" si="3"/>
        <v>193666</v>
      </c>
      <c r="AA33" s="12">
        <v>0</v>
      </c>
      <c r="AB33" s="12">
        <v>0</v>
      </c>
      <c r="AC33" s="12">
        <v>20</v>
      </c>
      <c r="AD33" s="12">
        <v>8000</v>
      </c>
      <c r="AE33" s="12">
        <v>100</v>
      </c>
      <c r="AF33" s="12">
        <v>65000</v>
      </c>
      <c r="AG33" s="12">
        <v>240</v>
      </c>
      <c r="AH33" s="12">
        <v>12000</v>
      </c>
      <c r="AI33" s="12">
        <v>0</v>
      </c>
      <c r="AJ33" s="12">
        <v>0</v>
      </c>
      <c r="AK33" s="12">
        <v>282</v>
      </c>
      <c r="AL33" s="12">
        <v>25230</v>
      </c>
      <c r="AM33" s="20">
        <f t="shared" si="4"/>
        <v>4491</v>
      </c>
      <c r="AN33" s="20">
        <f t="shared" si="5"/>
        <v>1086000</v>
      </c>
      <c r="AO33" s="12">
        <v>1797</v>
      </c>
      <c r="AP33" s="12">
        <v>456122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365</v>
      </c>
      <c r="BF33" s="8">
        <v>60000</v>
      </c>
      <c r="BG33" s="8">
        <v>0</v>
      </c>
      <c r="BH33" s="8">
        <v>0</v>
      </c>
      <c r="BI33" s="7">
        <f t="shared" si="7"/>
        <v>365</v>
      </c>
      <c r="BJ33" s="7">
        <f t="shared" si="7"/>
        <v>60000</v>
      </c>
      <c r="BK33" s="7">
        <f t="shared" si="8"/>
        <v>4856</v>
      </c>
      <c r="BL33" s="7">
        <f t="shared" si="8"/>
        <v>1146000</v>
      </c>
    </row>
    <row r="34" spans="1:64" ht="20.25" x14ac:dyDescent="0.4">
      <c r="A34" s="14">
        <v>28</v>
      </c>
      <c r="B34" s="15" t="s">
        <v>70</v>
      </c>
      <c r="C34" s="8">
        <v>891</v>
      </c>
      <c r="D34" s="8">
        <v>178640</v>
      </c>
      <c r="E34" s="8">
        <v>653</v>
      </c>
      <c r="F34" s="8">
        <v>105107</v>
      </c>
      <c r="G34" s="19">
        <f t="shared" si="0"/>
        <v>1544</v>
      </c>
      <c r="H34" s="19">
        <f t="shared" si="0"/>
        <v>283747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1544</v>
      </c>
      <c r="N34" s="7">
        <f t="shared" si="1"/>
        <v>283747</v>
      </c>
      <c r="O34" s="8">
        <v>40</v>
      </c>
      <c r="P34" s="8">
        <v>16500</v>
      </c>
      <c r="Q34" s="8">
        <v>31</v>
      </c>
      <c r="R34" s="8">
        <v>12800</v>
      </c>
      <c r="S34" s="8">
        <v>19</v>
      </c>
      <c r="T34" s="8">
        <v>7800</v>
      </c>
      <c r="U34" s="8">
        <v>16</v>
      </c>
      <c r="V34" s="8">
        <v>6700</v>
      </c>
      <c r="W34" s="8">
        <v>64</v>
      </c>
      <c r="X34" s="8">
        <v>26462</v>
      </c>
      <c r="Y34" s="7">
        <f t="shared" si="2"/>
        <v>170</v>
      </c>
      <c r="Z34" s="7">
        <f t="shared" si="3"/>
        <v>70262</v>
      </c>
      <c r="AA34" s="12">
        <v>0</v>
      </c>
      <c r="AB34" s="12">
        <v>0</v>
      </c>
      <c r="AC34" s="12">
        <v>10</v>
      </c>
      <c r="AD34" s="12">
        <v>4000</v>
      </c>
      <c r="AE34" s="12">
        <v>35</v>
      </c>
      <c r="AF34" s="12">
        <v>25000</v>
      </c>
      <c r="AG34" s="12">
        <v>90</v>
      </c>
      <c r="AH34" s="12">
        <v>4500</v>
      </c>
      <c r="AI34" s="12">
        <v>0</v>
      </c>
      <c r="AJ34" s="12">
        <v>0</v>
      </c>
      <c r="AK34" s="12">
        <v>152</v>
      </c>
      <c r="AL34" s="12">
        <v>6491</v>
      </c>
      <c r="AM34" s="20">
        <f t="shared" si="4"/>
        <v>2001</v>
      </c>
      <c r="AN34" s="20">
        <f t="shared" si="5"/>
        <v>394000</v>
      </c>
      <c r="AO34" s="12">
        <v>432</v>
      </c>
      <c r="AP34" s="12">
        <v>158713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175</v>
      </c>
      <c r="BF34" s="8">
        <v>30000</v>
      </c>
      <c r="BG34" s="8">
        <v>0</v>
      </c>
      <c r="BH34" s="8">
        <v>0</v>
      </c>
      <c r="BI34" s="7">
        <f t="shared" si="7"/>
        <v>175</v>
      </c>
      <c r="BJ34" s="7">
        <f t="shared" si="7"/>
        <v>30000</v>
      </c>
      <c r="BK34" s="7">
        <f t="shared" si="8"/>
        <v>2176</v>
      </c>
      <c r="BL34" s="7">
        <f t="shared" si="8"/>
        <v>424000</v>
      </c>
    </row>
    <row r="35" spans="1:64" ht="20.25" x14ac:dyDescent="0.4">
      <c r="A35" s="14">
        <v>29</v>
      </c>
      <c r="B35" s="15" t="s">
        <v>71</v>
      </c>
      <c r="C35" s="8">
        <v>520</v>
      </c>
      <c r="D35" s="8">
        <v>65743</v>
      </c>
      <c r="E35" s="8">
        <v>351</v>
      </c>
      <c r="F35" s="8">
        <v>38682</v>
      </c>
      <c r="G35" s="19">
        <f t="shared" si="0"/>
        <v>871</v>
      </c>
      <c r="H35" s="19">
        <f t="shared" si="0"/>
        <v>104425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871</v>
      </c>
      <c r="N35" s="7">
        <f t="shared" si="1"/>
        <v>104425</v>
      </c>
      <c r="O35" s="8">
        <v>27</v>
      </c>
      <c r="P35" s="8">
        <v>6100</v>
      </c>
      <c r="Q35" s="8">
        <v>21</v>
      </c>
      <c r="R35" s="8">
        <v>4700</v>
      </c>
      <c r="S35" s="8">
        <v>13</v>
      </c>
      <c r="T35" s="8">
        <v>2900</v>
      </c>
      <c r="U35" s="8">
        <v>11</v>
      </c>
      <c r="V35" s="8">
        <v>2500</v>
      </c>
      <c r="W35" s="8">
        <v>43</v>
      </c>
      <c r="X35" s="8">
        <v>9658</v>
      </c>
      <c r="Y35" s="7">
        <f t="shared" si="2"/>
        <v>115</v>
      </c>
      <c r="Z35" s="7">
        <f t="shared" si="3"/>
        <v>25858</v>
      </c>
      <c r="AA35" s="12">
        <v>0</v>
      </c>
      <c r="AB35" s="12">
        <v>0</v>
      </c>
      <c r="AC35" s="12">
        <v>6</v>
      </c>
      <c r="AD35" s="12">
        <v>2400</v>
      </c>
      <c r="AE35" s="12">
        <v>18</v>
      </c>
      <c r="AF35" s="12">
        <v>8000</v>
      </c>
      <c r="AG35" s="12">
        <v>45</v>
      </c>
      <c r="AH35" s="12">
        <v>1800</v>
      </c>
      <c r="AI35" s="12">
        <v>0</v>
      </c>
      <c r="AJ35" s="12">
        <v>0</v>
      </c>
      <c r="AK35" s="12">
        <v>73</v>
      </c>
      <c r="AL35" s="12">
        <v>2517</v>
      </c>
      <c r="AM35" s="20">
        <f t="shared" si="4"/>
        <v>1128</v>
      </c>
      <c r="AN35" s="20">
        <f t="shared" si="5"/>
        <v>145000</v>
      </c>
      <c r="AO35" s="12">
        <v>475</v>
      </c>
      <c r="AP35" s="12">
        <v>60900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76</v>
      </c>
      <c r="BF35" s="8">
        <v>20000</v>
      </c>
      <c r="BG35" s="8">
        <v>0</v>
      </c>
      <c r="BH35" s="8">
        <v>0</v>
      </c>
      <c r="BI35" s="7">
        <f t="shared" si="7"/>
        <v>76</v>
      </c>
      <c r="BJ35" s="7">
        <f t="shared" si="7"/>
        <v>20000</v>
      </c>
      <c r="BK35" s="7">
        <f t="shared" si="8"/>
        <v>1204</v>
      </c>
      <c r="BL35" s="7">
        <f t="shared" si="8"/>
        <v>165000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251256</v>
      </c>
      <c r="D38" s="8">
        <v>4917123</v>
      </c>
      <c r="E38" s="8">
        <v>5037</v>
      </c>
      <c r="F38" s="8">
        <v>2893121</v>
      </c>
      <c r="G38" s="19">
        <f t="shared" si="0"/>
        <v>256293</v>
      </c>
      <c r="H38" s="19">
        <f t="shared" si="0"/>
        <v>7810244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256293</v>
      </c>
      <c r="N38" s="7">
        <f t="shared" si="1"/>
        <v>7810244</v>
      </c>
      <c r="O38" s="8">
        <v>251</v>
      </c>
      <c r="P38" s="8">
        <v>451900</v>
      </c>
      <c r="Q38" s="8">
        <v>197</v>
      </c>
      <c r="R38" s="8">
        <v>354700</v>
      </c>
      <c r="S38" s="8">
        <v>124</v>
      </c>
      <c r="T38" s="8">
        <v>223400</v>
      </c>
      <c r="U38" s="8">
        <v>104</v>
      </c>
      <c r="V38" s="8">
        <v>187300</v>
      </c>
      <c r="W38" s="8">
        <v>398</v>
      </c>
      <c r="X38" s="8">
        <v>716689</v>
      </c>
      <c r="Y38" s="7">
        <f t="shared" si="2"/>
        <v>1074</v>
      </c>
      <c r="Z38" s="7">
        <f t="shared" si="3"/>
        <v>1933989</v>
      </c>
      <c r="AA38" s="12">
        <v>0</v>
      </c>
      <c r="AB38" s="12">
        <v>0</v>
      </c>
      <c r="AC38" s="12">
        <v>90</v>
      </c>
      <c r="AD38" s="12">
        <v>45000</v>
      </c>
      <c r="AE38" s="12">
        <v>240</v>
      </c>
      <c r="AF38" s="12">
        <v>362000</v>
      </c>
      <c r="AG38" s="12">
        <v>450</v>
      </c>
      <c r="AH38" s="12">
        <v>366000</v>
      </c>
      <c r="AI38" s="12">
        <v>0</v>
      </c>
      <c r="AJ38" s="12">
        <v>0</v>
      </c>
      <c r="AK38" s="12">
        <v>595</v>
      </c>
      <c r="AL38" s="12">
        <v>327767</v>
      </c>
      <c r="AM38" s="20">
        <f t="shared" si="4"/>
        <v>258742</v>
      </c>
      <c r="AN38" s="20">
        <f t="shared" si="5"/>
        <v>10845000</v>
      </c>
      <c r="AO38" s="12">
        <v>158058</v>
      </c>
      <c r="AP38" s="12">
        <v>6615472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150</v>
      </c>
      <c r="BF38" s="8">
        <v>50000</v>
      </c>
      <c r="BG38" s="8">
        <v>0</v>
      </c>
      <c r="BH38" s="8">
        <v>0</v>
      </c>
      <c r="BI38" s="7">
        <f t="shared" si="7"/>
        <v>150</v>
      </c>
      <c r="BJ38" s="7">
        <f t="shared" si="7"/>
        <v>50000</v>
      </c>
      <c r="BK38" s="7">
        <f t="shared" si="8"/>
        <v>258892</v>
      </c>
      <c r="BL38" s="7">
        <f t="shared" si="8"/>
        <v>10895000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10390</v>
      </c>
      <c r="D40" s="8">
        <v>2944833</v>
      </c>
      <c r="E40" s="8">
        <v>9228</v>
      </c>
      <c r="F40" s="8">
        <v>1732671</v>
      </c>
      <c r="G40" s="19">
        <f t="shared" si="0"/>
        <v>19618</v>
      </c>
      <c r="H40" s="19">
        <f t="shared" si="0"/>
        <v>4677504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19618</v>
      </c>
      <c r="N40" s="7">
        <f t="shared" si="1"/>
        <v>4677504</v>
      </c>
      <c r="O40" s="8">
        <v>560</v>
      </c>
      <c r="P40" s="8">
        <v>274300</v>
      </c>
      <c r="Q40" s="8">
        <v>415</v>
      </c>
      <c r="R40" s="8">
        <v>203300</v>
      </c>
      <c r="S40" s="8">
        <v>270</v>
      </c>
      <c r="T40" s="8">
        <v>132200</v>
      </c>
      <c r="U40" s="8">
        <v>240</v>
      </c>
      <c r="V40" s="8">
        <v>117500</v>
      </c>
      <c r="W40" s="8">
        <v>880</v>
      </c>
      <c r="X40" s="8">
        <v>430953</v>
      </c>
      <c r="Y40" s="7">
        <f t="shared" si="2"/>
        <v>2365</v>
      </c>
      <c r="Z40" s="7">
        <f t="shared" si="3"/>
        <v>1158253</v>
      </c>
      <c r="AA40" s="12">
        <v>0</v>
      </c>
      <c r="AB40" s="12">
        <v>0</v>
      </c>
      <c r="AC40" s="12">
        <v>150</v>
      </c>
      <c r="AD40" s="12">
        <v>62000</v>
      </c>
      <c r="AE40" s="12">
        <v>300</v>
      </c>
      <c r="AF40" s="12">
        <v>246000</v>
      </c>
      <c r="AG40" s="12">
        <v>280</v>
      </c>
      <c r="AH40" s="12">
        <v>56000</v>
      </c>
      <c r="AI40" s="12">
        <v>0</v>
      </c>
      <c r="AJ40" s="12">
        <v>0</v>
      </c>
      <c r="AK40" s="12">
        <v>3846</v>
      </c>
      <c r="AL40" s="12">
        <v>295243</v>
      </c>
      <c r="AM40" s="20">
        <f t="shared" si="4"/>
        <v>26559</v>
      </c>
      <c r="AN40" s="20">
        <f t="shared" si="5"/>
        <v>6495000</v>
      </c>
      <c r="AO40" s="12">
        <v>17263</v>
      </c>
      <c r="AP40" s="12">
        <v>4221729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1590</v>
      </c>
      <c r="BF40" s="8">
        <v>100000</v>
      </c>
      <c r="BG40" s="8">
        <v>0</v>
      </c>
      <c r="BH40" s="8">
        <v>0</v>
      </c>
      <c r="BI40" s="7">
        <f t="shared" si="7"/>
        <v>1590</v>
      </c>
      <c r="BJ40" s="7">
        <f t="shared" si="7"/>
        <v>100000</v>
      </c>
      <c r="BK40" s="7">
        <f t="shared" si="8"/>
        <v>28149</v>
      </c>
      <c r="BL40" s="7">
        <f t="shared" si="8"/>
        <v>6595000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220</v>
      </c>
      <c r="D42" s="8">
        <v>29471</v>
      </c>
      <c r="E42" s="8">
        <v>90</v>
      </c>
      <c r="F42" s="8">
        <v>17340</v>
      </c>
      <c r="G42" s="19">
        <f t="shared" si="0"/>
        <v>310</v>
      </c>
      <c r="H42" s="19">
        <f t="shared" si="0"/>
        <v>46811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310</v>
      </c>
      <c r="N42" s="7">
        <f t="shared" si="1"/>
        <v>46811</v>
      </c>
      <c r="O42" s="8">
        <v>29</v>
      </c>
      <c r="P42" s="8">
        <v>2800</v>
      </c>
      <c r="Q42" s="8">
        <v>21</v>
      </c>
      <c r="R42" s="8">
        <v>2100</v>
      </c>
      <c r="S42" s="8">
        <v>14</v>
      </c>
      <c r="T42" s="8">
        <v>1300</v>
      </c>
      <c r="U42" s="8">
        <v>12</v>
      </c>
      <c r="V42" s="8">
        <v>1200</v>
      </c>
      <c r="W42" s="8">
        <v>44</v>
      </c>
      <c r="X42" s="8">
        <v>4191</v>
      </c>
      <c r="Y42" s="7">
        <f t="shared" si="2"/>
        <v>120</v>
      </c>
      <c r="Z42" s="7">
        <f t="shared" si="3"/>
        <v>11591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17</v>
      </c>
      <c r="AH42" s="12">
        <v>2000</v>
      </c>
      <c r="AI42" s="12">
        <v>0</v>
      </c>
      <c r="AJ42" s="12">
        <v>0</v>
      </c>
      <c r="AK42" s="12">
        <v>37</v>
      </c>
      <c r="AL42" s="12">
        <v>4598</v>
      </c>
      <c r="AM42" s="20">
        <f t="shared" si="4"/>
        <v>484</v>
      </c>
      <c r="AN42" s="20">
        <f t="shared" si="5"/>
        <v>65000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484</v>
      </c>
      <c r="BL42" s="7">
        <f t="shared" si="8"/>
        <v>65000</v>
      </c>
    </row>
    <row r="43" spans="1:64" ht="20.25" x14ac:dyDescent="0.4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150</v>
      </c>
      <c r="BF43" s="8">
        <v>50000</v>
      </c>
      <c r="BG43" s="8">
        <v>0</v>
      </c>
      <c r="BH43" s="8">
        <v>0</v>
      </c>
      <c r="BI43" s="7">
        <f t="shared" si="7"/>
        <v>150</v>
      </c>
      <c r="BJ43" s="7">
        <f t="shared" si="7"/>
        <v>50000</v>
      </c>
      <c r="BK43" s="7">
        <f t="shared" si="8"/>
        <v>150</v>
      </c>
      <c r="BL43" s="7">
        <f t="shared" si="8"/>
        <v>50000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5</v>
      </c>
      <c r="P45" s="8">
        <v>12500</v>
      </c>
      <c r="Q45" s="8">
        <v>5</v>
      </c>
      <c r="R45" s="8">
        <v>22100</v>
      </c>
      <c r="S45" s="8">
        <v>10</v>
      </c>
      <c r="T45" s="8">
        <v>60400</v>
      </c>
      <c r="U45" s="8">
        <v>0</v>
      </c>
      <c r="V45" s="8">
        <v>0</v>
      </c>
      <c r="W45" s="8">
        <v>0</v>
      </c>
      <c r="X45" s="8">
        <v>0</v>
      </c>
      <c r="Y45" s="7">
        <f t="shared" si="2"/>
        <v>20</v>
      </c>
      <c r="Z45" s="7">
        <f t="shared" si="3"/>
        <v>95000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20</v>
      </c>
      <c r="AN45" s="20">
        <f t="shared" si="5"/>
        <v>95000</v>
      </c>
      <c r="AO45" s="12">
        <v>5</v>
      </c>
      <c r="AP45" s="12">
        <v>11994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20</v>
      </c>
      <c r="BL45" s="7">
        <f t="shared" si="8"/>
        <v>95000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s="3" customFormat="1" ht="20.25" x14ac:dyDescent="0.4">
      <c r="A47" s="14">
        <v>41</v>
      </c>
      <c r="B47" s="15" t="s">
        <v>83</v>
      </c>
      <c r="C47" s="8">
        <v>0</v>
      </c>
      <c r="D47" s="8">
        <v>0</v>
      </c>
      <c r="E47" s="8">
        <v>0</v>
      </c>
      <c r="F47" s="8">
        <v>0</v>
      </c>
      <c r="G47" s="19">
        <f t="shared" ref="G47:G51" si="9">SUM(C47,E47)</f>
        <v>0</v>
      </c>
      <c r="H47" s="19">
        <f t="shared" ref="H47:H51" si="10">SUM(D47,F47)</f>
        <v>0</v>
      </c>
      <c r="I47" s="8">
        <v>0</v>
      </c>
      <c r="J47" s="8">
        <v>0</v>
      </c>
      <c r="K47" s="8">
        <v>0</v>
      </c>
      <c r="L47" s="8">
        <v>0</v>
      </c>
      <c r="M47" s="7">
        <f t="shared" ref="M47:M51" si="11">SUM(G47,I47,K47)</f>
        <v>0</v>
      </c>
      <c r="N47" s="7">
        <f t="shared" ref="N47:N51" si="12">SUM(H47,J47,L47)</f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7">
        <f t="shared" ref="Y47:Y51" si="13">SUM(O47+Q47+S47+U47+W47)</f>
        <v>0</v>
      </c>
      <c r="Z47" s="7">
        <f t="shared" ref="Z47:Z51" si="14">SUM(P47+R47+T47+V47+X47)</f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ref="AM47:AM51" si="15">SUM(M47,Y47,AA47,AC47,AE47,AG47,AI47,AK47)</f>
        <v>0</v>
      </c>
      <c r="AN47" s="20">
        <f t="shared" ref="AN47:AN51" si="16">SUM(N47+Z47+AB47+AD47+AF47+AH47+AJ47+AL47)</f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ref="AY47:AY51" si="17">SUM(AS47+AU47+AW47)</f>
        <v>0</v>
      </c>
      <c r="AZ47" s="7">
        <f t="shared" ref="AZ47:AZ51" si="18">SUM(AT47+AV47+AX47)</f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7">
        <f t="shared" ref="BI47:BI51" si="19">SUM(AQ47,AY47,BA47,BC47,BE47,BG47)</f>
        <v>0</v>
      </c>
      <c r="BJ47" s="7">
        <f t="shared" ref="BJ47:BJ51" si="20">SUM(AR47,AZ47,BB47,BD47,BF47,BH47)</f>
        <v>0</v>
      </c>
      <c r="BK47" s="7">
        <f t="shared" ref="BK47:BK51" si="21">SUM(AM47,BI47)</f>
        <v>0</v>
      </c>
      <c r="BL47" s="7">
        <f t="shared" ref="BL47:BL51" si="22">SUM(AN47,BJ47)</f>
        <v>0</v>
      </c>
    </row>
    <row r="48" spans="1:64" s="3" customFormat="1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9"/>
        <v>0</v>
      </c>
      <c r="H48" s="19">
        <f t="shared" si="1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si="9"/>
        <v>0</v>
      </c>
      <c r="H49" s="19">
        <f t="shared" si="10"/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9"/>
        <v>0</v>
      </c>
      <c r="H51" s="19">
        <f t="shared" si="1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1"/>
        <v>0</v>
      </c>
      <c r="N51" s="7">
        <f t="shared" si="12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13"/>
        <v>0</v>
      </c>
      <c r="Z51" s="7">
        <f t="shared" si="14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15"/>
        <v>0</v>
      </c>
      <c r="AN51" s="20">
        <f t="shared" si="16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17"/>
        <v>0</v>
      </c>
      <c r="AZ51" s="7">
        <f t="shared" si="18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19"/>
        <v>0</v>
      </c>
      <c r="BJ51" s="7">
        <f t="shared" si="20"/>
        <v>0</v>
      </c>
      <c r="BK51" s="7">
        <f t="shared" si="21"/>
        <v>0</v>
      </c>
      <c r="BL51" s="7">
        <f t="shared" si="22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300415</v>
      </c>
      <c r="D53" s="13">
        <f>SUM(D7:D52)</f>
        <v>19169797</v>
      </c>
      <c r="E53" s="13">
        <f>SUM(E7:E52)</f>
        <v>47550</v>
      </c>
      <c r="F53" s="13">
        <f>SUM(F7:F52)</f>
        <v>11279156</v>
      </c>
      <c r="G53" s="19">
        <f t="shared" si="0"/>
        <v>347965</v>
      </c>
      <c r="H53" s="19">
        <f t="shared" si="0"/>
        <v>30448953</v>
      </c>
      <c r="I53" s="13">
        <f>SUM(I7:I52)</f>
        <v>0</v>
      </c>
      <c r="J53" s="13">
        <f>SUM(J7:J52)</f>
        <v>0</v>
      </c>
      <c r="K53" s="13">
        <f>SUM(K7:K52)</f>
        <v>0</v>
      </c>
      <c r="L53" s="13">
        <f>SUM(L7:L52)</f>
        <v>0</v>
      </c>
      <c r="M53" s="7">
        <f t="shared" si="1"/>
        <v>347965</v>
      </c>
      <c r="N53" s="7">
        <f t="shared" si="1"/>
        <v>30448953</v>
      </c>
      <c r="O53" s="13">
        <f t="shared" ref="O53:X53" si="23">SUM(O7:O52)</f>
        <v>3598</v>
      </c>
      <c r="P53" s="13">
        <f t="shared" si="23"/>
        <v>1798400</v>
      </c>
      <c r="Q53" s="13">
        <f t="shared" si="23"/>
        <v>2844</v>
      </c>
      <c r="R53" s="13">
        <f t="shared" si="23"/>
        <v>1431600</v>
      </c>
      <c r="S53" s="13">
        <f t="shared" si="23"/>
        <v>1765</v>
      </c>
      <c r="T53" s="13">
        <f t="shared" si="23"/>
        <v>934000</v>
      </c>
      <c r="U53" s="13">
        <f t="shared" si="23"/>
        <v>1321</v>
      </c>
      <c r="V53" s="13">
        <f t="shared" si="23"/>
        <v>673500</v>
      </c>
      <c r="W53" s="13">
        <f t="shared" si="23"/>
        <v>5607</v>
      </c>
      <c r="X53" s="13">
        <f t="shared" si="23"/>
        <v>2797315</v>
      </c>
      <c r="Y53" s="7">
        <f t="shared" si="2"/>
        <v>15135</v>
      </c>
      <c r="Z53" s="7">
        <f t="shared" si="3"/>
        <v>7634815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844</v>
      </c>
      <c r="AD53" s="13">
        <f t="shared" si="24"/>
        <v>340600</v>
      </c>
      <c r="AE53" s="13">
        <f t="shared" si="24"/>
        <v>2486</v>
      </c>
      <c r="AF53" s="13">
        <f t="shared" si="24"/>
        <v>2035000</v>
      </c>
      <c r="AG53" s="13">
        <f t="shared" si="24"/>
        <v>3772</v>
      </c>
      <c r="AH53" s="13">
        <f t="shared" si="24"/>
        <v>708600</v>
      </c>
      <c r="AI53" s="13">
        <f t="shared" si="24"/>
        <v>0</v>
      </c>
      <c r="AJ53" s="13">
        <f t="shared" si="24"/>
        <v>0</v>
      </c>
      <c r="AK53" s="13">
        <f t="shared" si="24"/>
        <v>13900</v>
      </c>
      <c r="AL53" s="13">
        <f t="shared" si="24"/>
        <v>1207132</v>
      </c>
      <c r="AM53" s="20">
        <f t="shared" si="4"/>
        <v>384102</v>
      </c>
      <c r="AN53" s="20">
        <f t="shared" si="4"/>
        <v>42375100</v>
      </c>
      <c r="AO53" s="13">
        <f t="shared" ref="AO53:AX53" si="25">SUM(AO7:AO52)</f>
        <v>232404</v>
      </c>
      <c r="AP53" s="13">
        <f t="shared" si="25"/>
        <v>24823659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0</v>
      </c>
      <c r="BD53" s="13">
        <f t="shared" si="26"/>
        <v>0</v>
      </c>
      <c r="BE53" s="13">
        <f t="shared" si="26"/>
        <v>7585</v>
      </c>
      <c r="BF53" s="13">
        <f t="shared" si="26"/>
        <v>1200000</v>
      </c>
      <c r="BG53" s="13">
        <f t="shared" si="26"/>
        <v>0</v>
      </c>
      <c r="BH53" s="13">
        <f t="shared" si="26"/>
        <v>0</v>
      </c>
      <c r="BI53" s="7">
        <f t="shared" si="7"/>
        <v>7585</v>
      </c>
      <c r="BJ53" s="7">
        <f t="shared" si="7"/>
        <v>1200000</v>
      </c>
      <c r="BK53" s="7">
        <f t="shared" si="8"/>
        <v>391687</v>
      </c>
      <c r="BL53" s="7">
        <f t="shared" si="8"/>
        <v>43575100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6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4.85546875" style="1" customWidth="1"/>
    <col min="5" max="5" width="10.140625" style="1" customWidth="1"/>
    <col min="6" max="6" width="11.28515625" style="1" bestFit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8" style="1" customWidth="1"/>
    <col min="31" max="31" width="9.28515625" style="1" customWidth="1"/>
    <col min="32" max="32" width="9.85546875" style="1" bestFit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11.28515625" style="1" bestFit="1" customWidth="1"/>
    <col min="39" max="39" width="10" style="1" bestFit="1" customWidth="1"/>
    <col min="40" max="40" width="12.7109375" style="1" bestFit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.140625" style="1" customWidth="1"/>
    <col min="45" max="52" width="9.28515625" style="1" hidden="1" customWidth="1"/>
    <col min="53" max="55" width="9.140625" style="1" customWidth="1"/>
    <col min="56" max="56" width="7.4257812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9.85546875" style="1" bestFit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98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11997</v>
      </c>
      <c r="D7" s="8">
        <v>2267200</v>
      </c>
      <c r="E7" s="8">
        <v>2041</v>
      </c>
      <c r="F7" s="8">
        <v>364600</v>
      </c>
      <c r="G7" s="19">
        <f>SUM(C7,E7)</f>
        <v>14038</v>
      </c>
      <c r="H7" s="19">
        <f>SUM(D7,F7)</f>
        <v>2631800</v>
      </c>
      <c r="I7" s="8">
        <v>716</v>
      </c>
      <c r="J7" s="8">
        <v>55900</v>
      </c>
      <c r="K7" s="8">
        <v>287</v>
      </c>
      <c r="L7" s="8">
        <v>66100</v>
      </c>
      <c r="M7" s="7">
        <f>SUM(G7,I7,K7)</f>
        <v>15041</v>
      </c>
      <c r="N7" s="7">
        <f>SUM(H7,J7,L7)</f>
        <v>2753800</v>
      </c>
      <c r="O7" s="8">
        <v>803</v>
      </c>
      <c r="P7" s="8">
        <v>192100</v>
      </c>
      <c r="Q7" s="8">
        <v>127</v>
      </c>
      <c r="R7" s="8">
        <v>118700</v>
      </c>
      <c r="S7" s="8">
        <v>75</v>
      </c>
      <c r="T7" s="8">
        <v>124500</v>
      </c>
      <c r="U7" s="8">
        <v>41</v>
      </c>
      <c r="V7" s="8">
        <v>105100</v>
      </c>
      <c r="W7" s="8">
        <v>1490</v>
      </c>
      <c r="X7" s="8">
        <v>205500</v>
      </c>
      <c r="Y7" s="7">
        <f>SUM(O7+Q7+S7+U7+W7)</f>
        <v>2536</v>
      </c>
      <c r="Z7" s="7">
        <f>SUM(P7+R7+T7+V7+X7)</f>
        <v>745900</v>
      </c>
      <c r="AA7" s="12">
        <v>0</v>
      </c>
      <c r="AB7" s="12">
        <v>0</v>
      </c>
      <c r="AC7" s="12">
        <v>137</v>
      </c>
      <c r="AD7" s="12">
        <v>97200</v>
      </c>
      <c r="AE7" s="12">
        <v>289</v>
      </c>
      <c r="AF7" s="12">
        <v>449300</v>
      </c>
      <c r="AG7" s="12">
        <v>510</v>
      </c>
      <c r="AH7" s="12">
        <v>104000</v>
      </c>
      <c r="AI7" s="12">
        <v>148</v>
      </c>
      <c r="AJ7" s="12">
        <v>379000</v>
      </c>
      <c r="AK7" s="12">
        <v>3680</v>
      </c>
      <c r="AL7" s="12">
        <v>1052200</v>
      </c>
      <c r="AM7" s="20">
        <f>SUM(M7,Y7,AA7,AC7,AE7,AG7,AI7,AK7)</f>
        <v>22341</v>
      </c>
      <c r="AN7" s="20">
        <f>SUM(N7,Z7,AB7,AD7,AF7,AH7,AJ7,AL7)</f>
        <v>5581400</v>
      </c>
      <c r="AO7" s="12">
        <v>856</v>
      </c>
      <c r="AP7" s="12">
        <v>271700</v>
      </c>
      <c r="AQ7" s="12">
        <v>104</v>
      </c>
      <c r="AR7" s="12">
        <v>12000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40</v>
      </c>
      <c r="BB7" s="8">
        <v>8000</v>
      </c>
      <c r="BC7" s="8">
        <v>105</v>
      </c>
      <c r="BD7" s="8">
        <v>110000</v>
      </c>
      <c r="BE7" s="8">
        <v>205</v>
      </c>
      <c r="BF7" s="8">
        <v>41000</v>
      </c>
      <c r="BG7" s="8">
        <v>402</v>
      </c>
      <c r="BH7" s="8">
        <v>100700</v>
      </c>
      <c r="BI7" s="7">
        <f>SUM(AQ7,AY7,BA7,BC7,BE7,BG7)</f>
        <v>856</v>
      </c>
      <c r="BJ7" s="7">
        <f>SUM(AR7,AZ7,BB7,BD7,BF7,BH7)</f>
        <v>271700</v>
      </c>
      <c r="BK7" s="7">
        <f>SUM(AM7,BI7)</f>
        <v>23197</v>
      </c>
      <c r="BL7" s="7">
        <f>SUM(AN7,BJ7)</f>
        <v>5853100</v>
      </c>
    </row>
    <row r="8" spans="1:64" ht="20.25" x14ac:dyDescent="0.4">
      <c r="A8" s="14">
        <v>2</v>
      </c>
      <c r="B8" s="15" t="s">
        <v>44</v>
      </c>
      <c r="C8" s="8">
        <v>10779</v>
      </c>
      <c r="D8" s="8">
        <v>2112800</v>
      </c>
      <c r="E8" s="8">
        <v>4269</v>
      </c>
      <c r="F8" s="8">
        <v>944500</v>
      </c>
      <c r="G8" s="19">
        <f t="shared" ref="G8:H53" si="0">SUM(C8,E8)</f>
        <v>15048</v>
      </c>
      <c r="H8" s="19">
        <f t="shared" si="0"/>
        <v>3057300</v>
      </c>
      <c r="I8" s="8">
        <v>1014</v>
      </c>
      <c r="J8" s="8">
        <v>49500</v>
      </c>
      <c r="K8" s="8">
        <v>83</v>
      </c>
      <c r="L8" s="8">
        <v>12800</v>
      </c>
      <c r="M8" s="7">
        <f t="shared" ref="M8:N53" si="1">SUM(G8,I8,K8)</f>
        <v>16145</v>
      </c>
      <c r="N8" s="7">
        <f t="shared" si="1"/>
        <v>3119600</v>
      </c>
      <c r="O8" s="8">
        <v>20</v>
      </c>
      <c r="P8" s="8">
        <v>50400</v>
      </c>
      <c r="Q8" s="8">
        <v>1083</v>
      </c>
      <c r="R8" s="8">
        <v>201200</v>
      </c>
      <c r="S8" s="8">
        <v>25</v>
      </c>
      <c r="T8" s="8">
        <v>100800</v>
      </c>
      <c r="U8" s="8">
        <v>44</v>
      </c>
      <c r="V8" s="8">
        <v>53300</v>
      </c>
      <c r="W8" s="8">
        <v>1532</v>
      </c>
      <c r="X8" s="8">
        <v>287800</v>
      </c>
      <c r="Y8" s="7">
        <f t="shared" ref="Y8:Y53" si="2">SUM(O8+Q8+S8+U8+W8)</f>
        <v>2704</v>
      </c>
      <c r="Z8" s="7">
        <f t="shared" ref="Z8:Z53" si="3">SUM(P8+R8+T8+V8+X8)</f>
        <v>693500</v>
      </c>
      <c r="AA8" s="12">
        <v>1</v>
      </c>
      <c r="AB8" s="12">
        <v>11000</v>
      </c>
      <c r="AC8" s="12">
        <v>425</v>
      </c>
      <c r="AD8" s="12">
        <v>323200</v>
      </c>
      <c r="AE8" s="12">
        <v>475</v>
      </c>
      <c r="AF8" s="12">
        <v>781100</v>
      </c>
      <c r="AG8" s="12">
        <v>702</v>
      </c>
      <c r="AH8" s="12">
        <v>464400</v>
      </c>
      <c r="AI8" s="12">
        <v>97</v>
      </c>
      <c r="AJ8" s="12">
        <v>352000</v>
      </c>
      <c r="AK8" s="12">
        <v>912</v>
      </c>
      <c r="AL8" s="12">
        <v>650900</v>
      </c>
      <c r="AM8" s="20">
        <f t="shared" ref="AM8:AN53" si="4">SUM(M8,Y8,AA8,AC8,AE8,AG8,AI8,AK8)</f>
        <v>21461</v>
      </c>
      <c r="AN8" s="20">
        <f t="shared" ref="AN8:AN52" si="5">SUM(N8+Z8+AB8+AD8+AF8+AH8+AJ8+AL8)</f>
        <v>6395700</v>
      </c>
      <c r="AO8" s="12">
        <v>273</v>
      </c>
      <c r="AP8" s="12">
        <v>428600</v>
      </c>
      <c r="AQ8" s="12">
        <v>50</v>
      </c>
      <c r="AR8" s="12">
        <v>5000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20</v>
      </c>
      <c r="BB8" s="8">
        <v>4000</v>
      </c>
      <c r="BC8" s="8">
        <v>80</v>
      </c>
      <c r="BD8" s="8">
        <v>80000</v>
      </c>
      <c r="BE8" s="8">
        <v>90</v>
      </c>
      <c r="BF8" s="8">
        <v>18000</v>
      </c>
      <c r="BG8" s="8">
        <v>33</v>
      </c>
      <c r="BH8" s="8">
        <v>321600</v>
      </c>
      <c r="BI8" s="7">
        <f t="shared" ref="BI8:BJ53" si="7">SUM(AQ8,AY8,BA8,BC8,BE8,BG8)</f>
        <v>273</v>
      </c>
      <c r="BJ8" s="7">
        <f t="shared" si="7"/>
        <v>428600</v>
      </c>
      <c r="BK8" s="7">
        <f t="shared" ref="BK8:BL53" si="8">SUM(AM8,BI8)</f>
        <v>21734</v>
      </c>
      <c r="BL8" s="7">
        <f t="shared" si="8"/>
        <v>6824300</v>
      </c>
    </row>
    <row r="9" spans="1:64" ht="20.25" x14ac:dyDescent="0.4">
      <c r="A9" s="14">
        <v>3</v>
      </c>
      <c r="B9" s="15" t="s">
        <v>45</v>
      </c>
      <c r="C9" s="8">
        <v>2715</v>
      </c>
      <c r="D9" s="8">
        <v>638100</v>
      </c>
      <c r="E9" s="8">
        <v>362</v>
      </c>
      <c r="F9" s="8">
        <v>107700</v>
      </c>
      <c r="G9" s="19">
        <f t="shared" si="0"/>
        <v>3077</v>
      </c>
      <c r="H9" s="19">
        <f t="shared" si="0"/>
        <v>745800</v>
      </c>
      <c r="I9" s="8">
        <v>231</v>
      </c>
      <c r="J9" s="8">
        <v>25900</v>
      </c>
      <c r="K9" s="8">
        <v>24</v>
      </c>
      <c r="L9" s="8">
        <v>6500</v>
      </c>
      <c r="M9" s="7">
        <f t="shared" si="1"/>
        <v>3332</v>
      </c>
      <c r="N9" s="7">
        <f t="shared" si="1"/>
        <v>778200</v>
      </c>
      <c r="O9" s="8">
        <v>113</v>
      </c>
      <c r="P9" s="8">
        <v>71600</v>
      </c>
      <c r="Q9" s="8">
        <v>65</v>
      </c>
      <c r="R9" s="8">
        <v>66000</v>
      </c>
      <c r="S9" s="8">
        <v>63</v>
      </c>
      <c r="T9" s="8">
        <v>112000</v>
      </c>
      <c r="U9" s="8">
        <v>42</v>
      </c>
      <c r="V9" s="8">
        <v>74000</v>
      </c>
      <c r="W9" s="8">
        <v>164</v>
      </c>
      <c r="X9" s="8">
        <v>68800</v>
      </c>
      <c r="Y9" s="7">
        <f t="shared" si="2"/>
        <v>447</v>
      </c>
      <c r="Z9" s="7">
        <f t="shared" si="3"/>
        <v>392400</v>
      </c>
      <c r="AA9" s="12">
        <v>0</v>
      </c>
      <c r="AB9" s="12">
        <v>0</v>
      </c>
      <c r="AC9" s="12">
        <v>55</v>
      </c>
      <c r="AD9" s="12">
        <v>35100</v>
      </c>
      <c r="AE9" s="12">
        <v>76</v>
      </c>
      <c r="AF9" s="12">
        <v>73900</v>
      </c>
      <c r="AG9" s="12">
        <v>0</v>
      </c>
      <c r="AH9" s="12">
        <v>0</v>
      </c>
      <c r="AI9" s="12">
        <v>0</v>
      </c>
      <c r="AJ9" s="12">
        <v>0</v>
      </c>
      <c r="AK9" s="12">
        <v>88</v>
      </c>
      <c r="AL9" s="12">
        <v>39200</v>
      </c>
      <c r="AM9" s="20">
        <f t="shared" si="4"/>
        <v>3998</v>
      </c>
      <c r="AN9" s="20">
        <f t="shared" si="5"/>
        <v>1318800</v>
      </c>
      <c r="AO9" s="12">
        <v>24</v>
      </c>
      <c r="AP9" s="12">
        <v>13300</v>
      </c>
      <c r="AQ9" s="12">
        <v>5</v>
      </c>
      <c r="AR9" s="12">
        <v>500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5</v>
      </c>
      <c r="BD9" s="8">
        <v>500</v>
      </c>
      <c r="BE9" s="8">
        <v>0</v>
      </c>
      <c r="BF9" s="8">
        <v>0</v>
      </c>
      <c r="BG9" s="8">
        <v>14</v>
      </c>
      <c r="BH9" s="8">
        <v>12300</v>
      </c>
      <c r="BI9" s="7">
        <f t="shared" si="7"/>
        <v>24</v>
      </c>
      <c r="BJ9" s="7">
        <f t="shared" si="7"/>
        <v>13300</v>
      </c>
      <c r="BK9" s="7">
        <f t="shared" si="8"/>
        <v>4022</v>
      </c>
      <c r="BL9" s="7">
        <f t="shared" si="8"/>
        <v>1332100</v>
      </c>
    </row>
    <row r="10" spans="1:64" ht="20.25" x14ac:dyDescent="0.4">
      <c r="A10" s="14">
        <v>4</v>
      </c>
      <c r="B10" s="15" t="s">
        <v>46</v>
      </c>
      <c r="C10" s="9">
        <v>7568</v>
      </c>
      <c r="D10" s="9">
        <v>1331000</v>
      </c>
      <c r="E10" s="9">
        <v>2073</v>
      </c>
      <c r="F10" s="9">
        <v>297200</v>
      </c>
      <c r="G10" s="19">
        <f t="shared" si="0"/>
        <v>9641</v>
      </c>
      <c r="H10" s="19">
        <f t="shared" si="0"/>
        <v>1628200</v>
      </c>
      <c r="I10" s="9">
        <v>350</v>
      </c>
      <c r="J10" s="9">
        <v>6700</v>
      </c>
      <c r="K10" s="9">
        <v>72</v>
      </c>
      <c r="L10" s="9">
        <v>3700</v>
      </c>
      <c r="M10" s="7">
        <f t="shared" si="1"/>
        <v>10063</v>
      </c>
      <c r="N10" s="7">
        <f t="shared" si="1"/>
        <v>1638600</v>
      </c>
      <c r="O10" s="9">
        <v>200</v>
      </c>
      <c r="P10" s="9">
        <v>92200</v>
      </c>
      <c r="Q10" s="9">
        <v>125</v>
      </c>
      <c r="R10" s="9">
        <v>72100</v>
      </c>
      <c r="S10" s="9">
        <v>36</v>
      </c>
      <c r="T10" s="9">
        <v>55400</v>
      </c>
      <c r="U10" s="9">
        <v>20</v>
      </c>
      <c r="V10" s="9">
        <v>55600</v>
      </c>
      <c r="W10" s="9">
        <v>117</v>
      </c>
      <c r="X10" s="9">
        <v>71300</v>
      </c>
      <c r="Y10" s="7">
        <f t="shared" si="2"/>
        <v>498</v>
      </c>
      <c r="Z10" s="7">
        <f t="shared" si="3"/>
        <v>346600</v>
      </c>
      <c r="AA10" s="12">
        <v>0</v>
      </c>
      <c r="AB10" s="12">
        <v>0</v>
      </c>
      <c r="AC10" s="12">
        <v>394</v>
      </c>
      <c r="AD10" s="12">
        <v>126200</v>
      </c>
      <c r="AE10" s="12">
        <v>234</v>
      </c>
      <c r="AF10" s="12">
        <v>194700</v>
      </c>
      <c r="AG10" s="12">
        <v>392</v>
      </c>
      <c r="AH10" s="12">
        <v>64100</v>
      </c>
      <c r="AI10" s="12">
        <v>0</v>
      </c>
      <c r="AJ10" s="12">
        <v>0</v>
      </c>
      <c r="AK10" s="12">
        <v>8</v>
      </c>
      <c r="AL10" s="12">
        <v>2300</v>
      </c>
      <c r="AM10" s="20">
        <f t="shared" si="4"/>
        <v>11589</v>
      </c>
      <c r="AN10" s="20">
        <f t="shared" si="5"/>
        <v>2372500</v>
      </c>
      <c r="AO10" s="12">
        <v>243</v>
      </c>
      <c r="AP10" s="12">
        <v>74000</v>
      </c>
      <c r="AQ10" s="12">
        <v>50</v>
      </c>
      <c r="AR10" s="12">
        <v>5000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20</v>
      </c>
      <c r="BB10" s="9">
        <v>4000</v>
      </c>
      <c r="BC10" s="9">
        <v>50</v>
      </c>
      <c r="BD10" s="9">
        <v>50000</v>
      </c>
      <c r="BE10" s="9">
        <v>50</v>
      </c>
      <c r="BF10" s="9">
        <v>10000</v>
      </c>
      <c r="BG10" s="9">
        <v>73</v>
      </c>
      <c r="BH10" s="9">
        <v>5000</v>
      </c>
      <c r="BI10" s="7">
        <f t="shared" si="7"/>
        <v>243</v>
      </c>
      <c r="BJ10" s="7">
        <f t="shared" si="7"/>
        <v>74000</v>
      </c>
      <c r="BK10" s="7">
        <f t="shared" si="8"/>
        <v>11832</v>
      </c>
      <c r="BL10" s="7">
        <f t="shared" si="8"/>
        <v>2446500</v>
      </c>
    </row>
    <row r="11" spans="1:64" ht="20.25" x14ac:dyDescent="0.4">
      <c r="A11" s="14">
        <v>5</v>
      </c>
      <c r="B11" s="15" t="s">
        <v>47</v>
      </c>
      <c r="C11" s="8">
        <v>340</v>
      </c>
      <c r="D11" s="8">
        <v>53400</v>
      </c>
      <c r="E11" s="8">
        <v>68</v>
      </c>
      <c r="F11" s="8">
        <v>28900</v>
      </c>
      <c r="G11" s="19">
        <f t="shared" si="0"/>
        <v>408</v>
      </c>
      <c r="H11" s="19">
        <f t="shared" si="0"/>
        <v>82300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408</v>
      </c>
      <c r="N11" s="7">
        <f t="shared" si="1"/>
        <v>82300</v>
      </c>
      <c r="O11" s="8">
        <v>20</v>
      </c>
      <c r="P11" s="8">
        <v>70000</v>
      </c>
      <c r="Q11" s="8">
        <v>10</v>
      </c>
      <c r="R11" s="8">
        <v>20000</v>
      </c>
      <c r="S11" s="8">
        <v>10</v>
      </c>
      <c r="T11" s="8">
        <v>20000</v>
      </c>
      <c r="U11" s="8">
        <v>10</v>
      </c>
      <c r="V11" s="8">
        <v>20000</v>
      </c>
      <c r="W11" s="8">
        <v>96</v>
      </c>
      <c r="X11" s="8">
        <v>37200</v>
      </c>
      <c r="Y11" s="7">
        <f t="shared" si="2"/>
        <v>146</v>
      </c>
      <c r="Z11" s="7">
        <f t="shared" si="3"/>
        <v>167200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120</v>
      </c>
      <c r="AL11" s="12">
        <v>26100</v>
      </c>
      <c r="AM11" s="20">
        <f t="shared" si="4"/>
        <v>674</v>
      </c>
      <c r="AN11" s="20">
        <f t="shared" si="5"/>
        <v>275600</v>
      </c>
      <c r="AO11" s="12">
        <v>100</v>
      </c>
      <c r="AP11" s="12">
        <v>12400</v>
      </c>
      <c r="AQ11" s="12">
        <v>20</v>
      </c>
      <c r="AR11" s="12">
        <v>2000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5</v>
      </c>
      <c r="BB11" s="8">
        <v>1000</v>
      </c>
      <c r="BC11" s="8">
        <v>10</v>
      </c>
      <c r="BD11" s="8">
        <v>5000</v>
      </c>
      <c r="BE11" s="8">
        <v>10</v>
      </c>
      <c r="BF11" s="8">
        <v>2000</v>
      </c>
      <c r="BG11" s="8">
        <v>55</v>
      </c>
      <c r="BH11" s="8">
        <v>2400</v>
      </c>
      <c r="BI11" s="7">
        <f t="shared" si="7"/>
        <v>100</v>
      </c>
      <c r="BJ11" s="7">
        <f t="shared" si="7"/>
        <v>12400</v>
      </c>
      <c r="BK11" s="7">
        <f t="shared" si="8"/>
        <v>774</v>
      </c>
      <c r="BL11" s="7">
        <f t="shared" si="8"/>
        <v>288000</v>
      </c>
    </row>
    <row r="12" spans="1:64" ht="20.25" x14ac:dyDescent="0.4">
      <c r="A12" s="14">
        <v>6</v>
      </c>
      <c r="B12" s="15" t="s">
        <v>48</v>
      </c>
      <c r="C12" s="8">
        <v>110</v>
      </c>
      <c r="D12" s="8">
        <v>10500</v>
      </c>
      <c r="E12" s="8">
        <v>32</v>
      </c>
      <c r="F12" s="8">
        <v>3500</v>
      </c>
      <c r="G12" s="19">
        <f t="shared" si="0"/>
        <v>142</v>
      </c>
      <c r="H12" s="19">
        <f t="shared" si="0"/>
        <v>14000</v>
      </c>
      <c r="I12" s="8">
        <v>3</v>
      </c>
      <c r="J12" s="8">
        <v>100</v>
      </c>
      <c r="K12" s="8">
        <v>0</v>
      </c>
      <c r="L12" s="8">
        <v>0</v>
      </c>
      <c r="M12" s="7">
        <f t="shared" si="1"/>
        <v>145</v>
      </c>
      <c r="N12" s="7">
        <f t="shared" si="1"/>
        <v>14100</v>
      </c>
      <c r="O12" s="8">
        <v>10</v>
      </c>
      <c r="P12" s="8">
        <v>60000</v>
      </c>
      <c r="Q12" s="8">
        <v>20</v>
      </c>
      <c r="R12" s="8">
        <v>11600</v>
      </c>
      <c r="S12" s="8">
        <v>10</v>
      </c>
      <c r="T12" s="8">
        <v>10000</v>
      </c>
      <c r="U12" s="8">
        <v>10</v>
      </c>
      <c r="V12" s="8">
        <v>10000</v>
      </c>
      <c r="W12" s="8">
        <v>3</v>
      </c>
      <c r="X12" s="8">
        <v>10100</v>
      </c>
      <c r="Y12" s="7">
        <f t="shared" si="2"/>
        <v>53</v>
      </c>
      <c r="Z12" s="7">
        <f t="shared" si="3"/>
        <v>101700</v>
      </c>
      <c r="AA12" s="12">
        <v>0</v>
      </c>
      <c r="AB12" s="12">
        <v>0</v>
      </c>
      <c r="AC12" s="12">
        <v>0</v>
      </c>
      <c r="AD12" s="12">
        <v>0</v>
      </c>
      <c r="AE12" s="12">
        <v>3</v>
      </c>
      <c r="AF12" s="12">
        <v>400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201</v>
      </c>
      <c r="AN12" s="20">
        <f t="shared" si="5"/>
        <v>116200</v>
      </c>
      <c r="AO12" s="12">
        <v>19</v>
      </c>
      <c r="AP12" s="12">
        <v>1800</v>
      </c>
      <c r="AQ12" s="12">
        <v>2</v>
      </c>
      <c r="AR12" s="12">
        <v>100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2</v>
      </c>
      <c r="BD12" s="8">
        <v>500</v>
      </c>
      <c r="BE12" s="8">
        <v>5</v>
      </c>
      <c r="BF12" s="8">
        <v>500</v>
      </c>
      <c r="BG12" s="8">
        <v>10</v>
      </c>
      <c r="BH12" s="8">
        <v>700</v>
      </c>
      <c r="BI12" s="7">
        <f t="shared" si="7"/>
        <v>19</v>
      </c>
      <c r="BJ12" s="7">
        <f t="shared" si="7"/>
        <v>1800</v>
      </c>
      <c r="BK12" s="7">
        <f t="shared" si="8"/>
        <v>220</v>
      </c>
      <c r="BL12" s="7">
        <f t="shared" si="8"/>
        <v>118000</v>
      </c>
    </row>
    <row r="13" spans="1:64" ht="20.25" x14ac:dyDescent="0.4">
      <c r="A13" s="14">
        <v>7</v>
      </c>
      <c r="B13" s="15" t="s">
        <v>49</v>
      </c>
      <c r="C13" s="8">
        <v>2880</v>
      </c>
      <c r="D13" s="8">
        <v>409600</v>
      </c>
      <c r="E13" s="8">
        <v>48</v>
      </c>
      <c r="F13" s="8">
        <v>7500</v>
      </c>
      <c r="G13" s="19">
        <f t="shared" si="0"/>
        <v>2928</v>
      </c>
      <c r="H13" s="19">
        <f t="shared" si="0"/>
        <v>417100</v>
      </c>
      <c r="I13" s="8">
        <v>0</v>
      </c>
      <c r="J13" s="8">
        <v>0</v>
      </c>
      <c r="K13" s="8">
        <v>7</v>
      </c>
      <c r="L13" s="8">
        <v>1000</v>
      </c>
      <c r="M13" s="7">
        <f t="shared" si="1"/>
        <v>2935</v>
      </c>
      <c r="N13" s="7">
        <f t="shared" si="1"/>
        <v>418100</v>
      </c>
      <c r="O13" s="8">
        <v>11</v>
      </c>
      <c r="P13" s="8">
        <v>11800</v>
      </c>
      <c r="Q13" s="8">
        <v>4</v>
      </c>
      <c r="R13" s="8">
        <v>10800</v>
      </c>
      <c r="S13" s="8">
        <v>11</v>
      </c>
      <c r="T13" s="8">
        <v>11800</v>
      </c>
      <c r="U13" s="8">
        <v>11</v>
      </c>
      <c r="V13" s="8">
        <v>11800</v>
      </c>
      <c r="W13" s="8">
        <v>11</v>
      </c>
      <c r="X13" s="8">
        <v>11800</v>
      </c>
      <c r="Y13" s="7">
        <f t="shared" si="2"/>
        <v>48</v>
      </c>
      <c r="Z13" s="7">
        <f t="shared" si="3"/>
        <v>58000</v>
      </c>
      <c r="AA13" s="12">
        <v>0</v>
      </c>
      <c r="AB13" s="12">
        <v>0</v>
      </c>
      <c r="AC13" s="12">
        <v>4</v>
      </c>
      <c r="AD13" s="12">
        <v>1700</v>
      </c>
      <c r="AE13" s="12">
        <v>8</v>
      </c>
      <c r="AF13" s="12">
        <v>16800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20">
        <f t="shared" si="4"/>
        <v>2995</v>
      </c>
      <c r="AN13" s="20">
        <f t="shared" si="5"/>
        <v>494600</v>
      </c>
      <c r="AO13" s="12">
        <v>100</v>
      </c>
      <c r="AP13" s="12">
        <v>10200</v>
      </c>
      <c r="AQ13" s="12">
        <v>10</v>
      </c>
      <c r="AR13" s="12">
        <v>500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5</v>
      </c>
      <c r="BB13" s="8">
        <v>800</v>
      </c>
      <c r="BC13" s="8">
        <v>5</v>
      </c>
      <c r="BD13" s="8">
        <v>2000</v>
      </c>
      <c r="BE13" s="8">
        <v>17</v>
      </c>
      <c r="BF13" s="8">
        <v>2000</v>
      </c>
      <c r="BG13" s="8">
        <v>63</v>
      </c>
      <c r="BH13" s="8">
        <v>4900</v>
      </c>
      <c r="BI13" s="7">
        <f t="shared" si="7"/>
        <v>100</v>
      </c>
      <c r="BJ13" s="7">
        <f t="shared" si="7"/>
        <v>10200</v>
      </c>
      <c r="BK13" s="7">
        <f t="shared" si="8"/>
        <v>3095</v>
      </c>
      <c r="BL13" s="7">
        <f t="shared" si="8"/>
        <v>504800</v>
      </c>
    </row>
    <row r="14" spans="1:64" ht="20.25" x14ac:dyDescent="0.4">
      <c r="A14" s="14">
        <v>8</v>
      </c>
      <c r="B14" s="15" t="s">
        <v>50</v>
      </c>
      <c r="C14" s="8">
        <v>1624</v>
      </c>
      <c r="D14" s="8">
        <v>327400</v>
      </c>
      <c r="E14" s="8">
        <v>584</v>
      </c>
      <c r="F14" s="8">
        <v>122500</v>
      </c>
      <c r="G14" s="19">
        <f t="shared" si="0"/>
        <v>2208</v>
      </c>
      <c r="H14" s="19">
        <f t="shared" si="0"/>
        <v>449900</v>
      </c>
      <c r="I14" s="8">
        <v>484</v>
      </c>
      <c r="J14" s="8">
        <v>26900</v>
      </c>
      <c r="K14" s="8">
        <v>0</v>
      </c>
      <c r="L14" s="8">
        <v>0</v>
      </c>
      <c r="M14" s="7">
        <f t="shared" si="1"/>
        <v>2692</v>
      </c>
      <c r="N14" s="7">
        <f t="shared" si="1"/>
        <v>476800</v>
      </c>
      <c r="O14" s="8">
        <v>10</v>
      </c>
      <c r="P14" s="8">
        <v>10000</v>
      </c>
      <c r="Q14" s="8">
        <v>10</v>
      </c>
      <c r="R14" s="8">
        <v>60000</v>
      </c>
      <c r="S14" s="8">
        <v>0</v>
      </c>
      <c r="T14" s="8">
        <v>10000</v>
      </c>
      <c r="U14" s="8">
        <v>10</v>
      </c>
      <c r="V14" s="8">
        <v>10000</v>
      </c>
      <c r="W14" s="8">
        <v>204</v>
      </c>
      <c r="X14" s="8">
        <v>49600</v>
      </c>
      <c r="Y14" s="7">
        <f t="shared" si="2"/>
        <v>234</v>
      </c>
      <c r="Z14" s="7">
        <f t="shared" si="3"/>
        <v>139600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600</v>
      </c>
      <c r="AL14" s="12">
        <v>167600</v>
      </c>
      <c r="AM14" s="20">
        <f t="shared" si="4"/>
        <v>3526</v>
      </c>
      <c r="AN14" s="20">
        <f t="shared" si="5"/>
        <v>784000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7">
        <f t="shared" si="7"/>
        <v>0</v>
      </c>
      <c r="BJ14" s="7">
        <f t="shared" si="7"/>
        <v>0</v>
      </c>
      <c r="BK14" s="7">
        <f t="shared" si="8"/>
        <v>3526</v>
      </c>
      <c r="BL14" s="7">
        <f t="shared" si="8"/>
        <v>784000</v>
      </c>
    </row>
    <row r="15" spans="1:64" ht="20.25" x14ac:dyDescent="0.4">
      <c r="A15" s="14">
        <v>9</v>
      </c>
      <c r="B15" s="15" t="s">
        <v>51</v>
      </c>
      <c r="C15" s="8">
        <v>3134</v>
      </c>
      <c r="D15" s="8">
        <v>172300</v>
      </c>
      <c r="E15" s="8">
        <v>273</v>
      </c>
      <c r="F15" s="8">
        <v>74400</v>
      </c>
      <c r="G15" s="19">
        <f t="shared" si="0"/>
        <v>3407</v>
      </c>
      <c r="H15" s="19">
        <f t="shared" si="0"/>
        <v>246700</v>
      </c>
      <c r="I15" s="8">
        <v>8</v>
      </c>
      <c r="J15" s="8">
        <v>400</v>
      </c>
      <c r="K15" s="8">
        <v>60</v>
      </c>
      <c r="L15" s="8">
        <v>11400</v>
      </c>
      <c r="M15" s="7">
        <f t="shared" si="1"/>
        <v>3475</v>
      </c>
      <c r="N15" s="7">
        <f t="shared" si="1"/>
        <v>258500</v>
      </c>
      <c r="O15" s="8">
        <v>201</v>
      </c>
      <c r="P15" s="8">
        <v>15900</v>
      </c>
      <c r="Q15" s="8">
        <v>17</v>
      </c>
      <c r="R15" s="8">
        <v>60200</v>
      </c>
      <c r="S15" s="8">
        <v>37</v>
      </c>
      <c r="T15" s="8">
        <v>10600</v>
      </c>
      <c r="U15" s="8">
        <v>10</v>
      </c>
      <c r="V15" s="8">
        <v>10000</v>
      </c>
      <c r="W15" s="8">
        <v>88</v>
      </c>
      <c r="X15" s="8">
        <v>16400</v>
      </c>
      <c r="Y15" s="7">
        <f t="shared" si="2"/>
        <v>353</v>
      </c>
      <c r="Z15" s="7">
        <f t="shared" si="3"/>
        <v>113100</v>
      </c>
      <c r="AA15" s="12">
        <v>0</v>
      </c>
      <c r="AB15" s="12">
        <v>0</v>
      </c>
      <c r="AC15" s="12">
        <v>11</v>
      </c>
      <c r="AD15" s="12">
        <v>3300</v>
      </c>
      <c r="AE15" s="12">
        <v>35</v>
      </c>
      <c r="AF15" s="12">
        <v>6100</v>
      </c>
      <c r="AG15" s="12">
        <v>4</v>
      </c>
      <c r="AH15" s="12">
        <v>1200</v>
      </c>
      <c r="AI15" s="12">
        <v>0</v>
      </c>
      <c r="AJ15" s="12">
        <v>0</v>
      </c>
      <c r="AK15" s="12">
        <v>88</v>
      </c>
      <c r="AL15" s="12">
        <v>22600</v>
      </c>
      <c r="AM15" s="20">
        <f t="shared" si="4"/>
        <v>3966</v>
      </c>
      <c r="AN15" s="20">
        <f t="shared" si="5"/>
        <v>404800</v>
      </c>
      <c r="AO15" s="12">
        <v>328</v>
      </c>
      <c r="AP15" s="12">
        <v>19000</v>
      </c>
      <c r="AQ15" s="12">
        <v>20</v>
      </c>
      <c r="AR15" s="12">
        <v>2000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5</v>
      </c>
      <c r="BB15" s="8">
        <v>1000</v>
      </c>
      <c r="BC15" s="8">
        <v>10</v>
      </c>
      <c r="BD15" s="8">
        <v>5000</v>
      </c>
      <c r="BE15" s="8">
        <v>50</v>
      </c>
      <c r="BF15" s="8">
        <v>5000</v>
      </c>
      <c r="BG15" s="8">
        <v>243</v>
      </c>
      <c r="BH15" s="8">
        <v>6000</v>
      </c>
      <c r="BI15" s="7">
        <f t="shared" si="7"/>
        <v>328</v>
      </c>
      <c r="BJ15" s="7">
        <f t="shared" si="7"/>
        <v>19000</v>
      </c>
      <c r="BK15" s="7">
        <f t="shared" si="8"/>
        <v>4294</v>
      </c>
      <c r="BL15" s="7">
        <f t="shared" si="8"/>
        <v>423800</v>
      </c>
    </row>
    <row r="16" spans="1:64" ht="20.25" x14ac:dyDescent="0.4">
      <c r="A16" s="14">
        <v>10</v>
      </c>
      <c r="B16" s="15" t="s">
        <v>52</v>
      </c>
      <c r="C16" s="8">
        <v>16</v>
      </c>
      <c r="D16" s="8">
        <v>6800</v>
      </c>
      <c r="E16" s="8">
        <v>16</v>
      </c>
      <c r="F16" s="8">
        <v>3600</v>
      </c>
      <c r="G16" s="19">
        <f t="shared" si="0"/>
        <v>32</v>
      </c>
      <c r="H16" s="19">
        <f t="shared" si="0"/>
        <v>10400</v>
      </c>
      <c r="I16" s="8">
        <v>4</v>
      </c>
      <c r="J16" s="8">
        <v>400</v>
      </c>
      <c r="K16" s="8">
        <v>0</v>
      </c>
      <c r="L16" s="8">
        <v>0</v>
      </c>
      <c r="M16" s="7">
        <f t="shared" si="1"/>
        <v>36</v>
      </c>
      <c r="N16" s="7">
        <f t="shared" si="1"/>
        <v>10800</v>
      </c>
      <c r="O16" s="8">
        <v>10</v>
      </c>
      <c r="P16" s="8">
        <v>20000</v>
      </c>
      <c r="Q16" s="8">
        <v>4</v>
      </c>
      <c r="R16" s="8">
        <v>20400</v>
      </c>
      <c r="S16" s="8">
        <v>10</v>
      </c>
      <c r="T16" s="8">
        <v>20000</v>
      </c>
      <c r="U16" s="8">
        <v>4</v>
      </c>
      <c r="V16" s="8">
        <v>20400</v>
      </c>
      <c r="W16" s="8">
        <v>4</v>
      </c>
      <c r="X16" s="8">
        <v>30400</v>
      </c>
      <c r="Y16" s="7">
        <f t="shared" si="2"/>
        <v>32</v>
      </c>
      <c r="Z16" s="7">
        <f t="shared" si="3"/>
        <v>111200</v>
      </c>
      <c r="AA16" s="12">
        <v>0</v>
      </c>
      <c r="AB16" s="12">
        <v>0</v>
      </c>
      <c r="AC16" s="12">
        <v>3</v>
      </c>
      <c r="AD16" s="12">
        <v>1200</v>
      </c>
      <c r="AE16" s="12">
        <v>3</v>
      </c>
      <c r="AF16" s="12">
        <v>2600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20">
        <f t="shared" si="4"/>
        <v>74</v>
      </c>
      <c r="AN16" s="20">
        <f t="shared" si="5"/>
        <v>125800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7">
        <f t="shared" si="7"/>
        <v>0</v>
      </c>
      <c r="BJ16" s="7">
        <f t="shared" si="7"/>
        <v>0</v>
      </c>
      <c r="BK16" s="7">
        <f t="shared" si="8"/>
        <v>74</v>
      </c>
      <c r="BL16" s="7">
        <f t="shared" si="8"/>
        <v>125800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72</v>
      </c>
      <c r="D18" s="8">
        <v>26200</v>
      </c>
      <c r="E18" s="8">
        <v>450</v>
      </c>
      <c r="F18" s="8">
        <v>222300</v>
      </c>
      <c r="G18" s="19">
        <f t="shared" si="0"/>
        <v>522</v>
      </c>
      <c r="H18" s="19">
        <f t="shared" si="0"/>
        <v>248500</v>
      </c>
      <c r="I18" s="8">
        <v>15</v>
      </c>
      <c r="J18" s="8">
        <v>300</v>
      </c>
      <c r="K18" s="8">
        <v>0</v>
      </c>
      <c r="L18" s="8">
        <v>0</v>
      </c>
      <c r="M18" s="7">
        <f t="shared" si="1"/>
        <v>537</v>
      </c>
      <c r="N18" s="7">
        <f t="shared" si="1"/>
        <v>248800</v>
      </c>
      <c r="O18" s="8">
        <v>11</v>
      </c>
      <c r="P18" s="8">
        <v>10800</v>
      </c>
      <c r="Q18" s="8">
        <v>39</v>
      </c>
      <c r="R18" s="8">
        <v>13100</v>
      </c>
      <c r="S18" s="8">
        <v>11</v>
      </c>
      <c r="T18" s="8">
        <v>11400</v>
      </c>
      <c r="U18" s="8">
        <v>18</v>
      </c>
      <c r="V18" s="8">
        <v>11300</v>
      </c>
      <c r="W18" s="8">
        <v>10</v>
      </c>
      <c r="X18" s="8">
        <v>10500</v>
      </c>
      <c r="Y18" s="7">
        <f t="shared" si="2"/>
        <v>89</v>
      </c>
      <c r="Z18" s="7">
        <f t="shared" si="3"/>
        <v>57100</v>
      </c>
      <c r="AA18" s="12">
        <v>0</v>
      </c>
      <c r="AB18" s="12">
        <v>0</v>
      </c>
      <c r="AC18" s="12">
        <v>5</v>
      </c>
      <c r="AD18" s="12">
        <v>2800</v>
      </c>
      <c r="AE18" s="12">
        <v>5</v>
      </c>
      <c r="AF18" s="12">
        <v>10900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636</v>
      </c>
      <c r="AN18" s="20">
        <f t="shared" si="5"/>
        <v>319600</v>
      </c>
      <c r="AO18" s="12">
        <v>36</v>
      </c>
      <c r="AP18" s="12">
        <v>7300</v>
      </c>
      <c r="AQ18" s="12">
        <v>2</v>
      </c>
      <c r="AR18" s="12">
        <v>100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2</v>
      </c>
      <c r="BB18" s="8">
        <v>240</v>
      </c>
      <c r="BC18" s="8">
        <v>5</v>
      </c>
      <c r="BD18" s="8">
        <v>2500</v>
      </c>
      <c r="BE18" s="8">
        <v>10</v>
      </c>
      <c r="BF18" s="8">
        <v>2000</v>
      </c>
      <c r="BG18" s="8">
        <v>17</v>
      </c>
      <c r="BH18" s="8">
        <v>2460</v>
      </c>
      <c r="BI18" s="7">
        <f t="shared" si="7"/>
        <v>36</v>
      </c>
      <c r="BJ18" s="7">
        <f t="shared" si="7"/>
        <v>7300</v>
      </c>
      <c r="BK18" s="7">
        <f t="shared" si="8"/>
        <v>672</v>
      </c>
      <c r="BL18" s="7">
        <f t="shared" si="8"/>
        <v>326900</v>
      </c>
    </row>
    <row r="19" spans="1:64" ht="20.25" x14ac:dyDescent="0.4">
      <c r="A19" s="14">
        <v>13</v>
      </c>
      <c r="B19" s="15" t="s">
        <v>55</v>
      </c>
      <c r="C19" s="8">
        <v>22</v>
      </c>
      <c r="D19" s="8">
        <v>2200</v>
      </c>
      <c r="E19" s="8">
        <v>23</v>
      </c>
      <c r="F19" s="8">
        <v>3200</v>
      </c>
      <c r="G19" s="19">
        <f t="shared" si="0"/>
        <v>45</v>
      </c>
      <c r="H19" s="19">
        <f t="shared" si="0"/>
        <v>5400</v>
      </c>
      <c r="I19" s="8">
        <v>3</v>
      </c>
      <c r="J19" s="8">
        <v>100</v>
      </c>
      <c r="K19" s="8">
        <v>0</v>
      </c>
      <c r="L19" s="8">
        <v>0</v>
      </c>
      <c r="M19" s="7">
        <f t="shared" si="1"/>
        <v>48</v>
      </c>
      <c r="N19" s="7">
        <f t="shared" si="1"/>
        <v>5500</v>
      </c>
      <c r="O19" s="8">
        <v>5</v>
      </c>
      <c r="P19" s="8">
        <v>20500</v>
      </c>
      <c r="Q19" s="8">
        <v>5</v>
      </c>
      <c r="R19" s="8">
        <v>20600</v>
      </c>
      <c r="S19" s="8">
        <v>10</v>
      </c>
      <c r="T19" s="8">
        <v>20000</v>
      </c>
      <c r="U19" s="8">
        <v>10</v>
      </c>
      <c r="V19" s="8">
        <v>20000</v>
      </c>
      <c r="W19" s="8">
        <v>10</v>
      </c>
      <c r="X19" s="8">
        <v>30000</v>
      </c>
      <c r="Y19" s="7">
        <f t="shared" si="2"/>
        <v>40</v>
      </c>
      <c r="Z19" s="7">
        <f t="shared" si="3"/>
        <v>111100</v>
      </c>
      <c r="AA19" s="12">
        <v>0</v>
      </c>
      <c r="AB19" s="12">
        <v>0</v>
      </c>
      <c r="AC19" s="12">
        <v>4</v>
      </c>
      <c r="AD19" s="12">
        <v>2300</v>
      </c>
      <c r="AE19" s="12">
        <v>3</v>
      </c>
      <c r="AF19" s="12">
        <v>3200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20">
        <f t="shared" si="4"/>
        <v>95</v>
      </c>
      <c r="AN19" s="20">
        <f t="shared" si="5"/>
        <v>122100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7">
        <f t="shared" si="7"/>
        <v>0</v>
      </c>
      <c r="BJ19" s="7">
        <f t="shared" si="7"/>
        <v>0</v>
      </c>
      <c r="BK19" s="7">
        <f t="shared" si="8"/>
        <v>95</v>
      </c>
      <c r="BL19" s="7">
        <f t="shared" si="8"/>
        <v>122100</v>
      </c>
    </row>
    <row r="20" spans="1:64" ht="20.25" x14ac:dyDescent="0.4">
      <c r="A20" s="14">
        <v>14</v>
      </c>
      <c r="B20" s="15" t="s">
        <v>56</v>
      </c>
      <c r="C20" s="8">
        <v>728</v>
      </c>
      <c r="D20" s="8">
        <v>57700</v>
      </c>
      <c r="E20" s="8">
        <v>84</v>
      </c>
      <c r="F20" s="8">
        <v>17600</v>
      </c>
      <c r="G20" s="19">
        <f t="shared" si="0"/>
        <v>812</v>
      </c>
      <c r="H20" s="19">
        <f t="shared" si="0"/>
        <v>75300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812</v>
      </c>
      <c r="N20" s="7">
        <f t="shared" si="1"/>
        <v>75300</v>
      </c>
      <c r="O20" s="8">
        <v>10</v>
      </c>
      <c r="P20" s="8">
        <v>20000</v>
      </c>
      <c r="Q20" s="8">
        <v>10</v>
      </c>
      <c r="R20" s="8">
        <v>20000</v>
      </c>
      <c r="S20" s="8">
        <v>10</v>
      </c>
      <c r="T20" s="8">
        <v>20000</v>
      </c>
      <c r="U20" s="8">
        <v>10</v>
      </c>
      <c r="V20" s="8">
        <v>20000</v>
      </c>
      <c r="W20" s="8">
        <v>80</v>
      </c>
      <c r="X20" s="8">
        <v>37600</v>
      </c>
      <c r="Y20" s="7">
        <f t="shared" si="2"/>
        <v>120</v>
      </c>
      <c r="Z20" s="7">
        <f t="shared" si="3"/>
        <v>117600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96</v>
      </c>
      <c r="AJ20" s="12">
        <v>8000</v>
      </c>
      <c r="AK20" s="12">
        <v>1300</v>
      </c>
      <c r="AL20" s="12">
        <v>90000</v>
      </c>
      <c r="AM20" s="20">
        <f t="shared" si="4"/>
        <v>2328</v>
      </c>
      <c r="AN20" s="20">
        <f t="shared" si="5"/>
        <v>290900</v>
      </c>
      <c r="AO20" s="12">
        <v>100</v>
      </c>
      <c r="AP20" s="12">
        <v>1300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5</v>
      </c>
      <c r="BD20" s="8">
        <v>500</v>
      </c>
      <c r="BE20" s="8">
        <v>20</v>
      </c>
      <c r="BF20" s="8">
        <v>100</v>
      </c>
      <c r="BG20" s="8">
        <v>75</v>
      </c>
      <c r="BH20" s="8">
        <v>700</v>
      </c>
      <c r="BI20" s="7">
        <f t="shared" si="7"/>
        <v>100</v>
      </c>
      <c r="BJ20" s="7">
        <f t="shared" si="7"/>
        <v>1300</v>
      </c>
      <c r="BK20" s="7">
        <f t="shared" si="8"/>
        <v>2428</v>
      </c>
      <c r="BL20" s="7">
        <f t="shared" si="8"/>
        <v>292200</v>
      </c>
    </row>
    <row r="21" spans="1:64" ht="20.25" x14ac:dyDescent="0.4">
      <c r="A21" s="14">
        <v>15</v>
      </c>
      <c r="B21" s="15" t="s">
        <v>57</v>
      </c>
      <c r="C21" s="8">
        <v>1084</v>
      </c>
      <c r="D21" s="8">
        <v>347900</v>
      </c>
      <c r="E21" s="8">
        <v>426</v>
      </c>
      <c r="F21" s="8">
        <v>90300</v>
      </c>
      <c r="G21" s="19">
        <f t="shared" si="0"/>
        <v>1510</v>
      </c>
      <c r="H21" s="19">
        <f t="shared" si="0"/>
        <v>438200</v>
      </c>
      <c r="I21" s="8">
        <v>231</v>
      </c>
      <c r="J21" s="8">
        <v>33200</v>
      </c>
      <c r="K21" s="8">
        <v>24</v>
      </c>
      <c r="L21" s="8">
        <v>6500</v>
      </c>
      <c r="M21" s="7">
        <f t="shared" si="1"/>
        <v>1765</v>
      </c>
      <c r="N21" s="7">
        <f t="shared" si="1"/>
        <v>477900</v>
      </c>
      <c r="O21" s="8">
        <v>12</v>
      </c>
      <c r="P21" s="8">
        <v>12200</v>
      </c>
      <c r="Q21" s="8">
        <v>13</v>
      </c>
      <c r="R21" s="8">
        <v>10700</v>
      </c>
      <c r="S21" s="8">
        <v>25</v>
      </c>
      <c r="T21" s="8">
        <v>14200</v>
      </c>
      <c r="U21" s="8">
        <v>32</v>
      </c>
      <c r="V21" s="8">
        <v>17800</v>
      </c>
      <c r="W21" s="8">
        <v>103</v>
      </c>
      <c r="X21" s="8">
        <v>27700</v>
      </c>
      <c r="Y21" s="7">
        <f t="shared" si="2"/>
        <v>185</v>
      </c>
      <c r="Z21" s="7">
        <f t="shared" si="3"/>
        <v>82600</v>
      </c>
      <c r="AA21" s="12">
        <v>0</v>
      </c>
      <c r="AB21" s="12">
        <v>0</v>
      </c>
      <c r="AC21" s="12">
        <v>20</v>
      </c>
      <c r="AD21" s="12">
        <v>10700</v>
      </c>
      <c r="AE21" s="12">
        <v>50</v>
      </c>
      <c r="AF21" s="12">
        <v>64400</v>
      </c>
      <c r="AG21" s="12">
        <v>13</v>
      </c>
      <c r="AH21" s="12">
        <v>12200</v>
      </c>
      <c r="AI21" s="12">
        <v>0</v>
      </c>
      <c r="AJ21" s="12">
        <v>0</v>
      </c>
      <c r="AK21" s="12">
        <v>125</v>
      </c>
      <c r="AL21" s="12">
        <v>65000</v>
      </c>
      <c r="AM21" s="20">
        <f t="shared" si="4"/>
        <v>2158</v>
      </c>
      <c r="AN21" s="20">
        <f t="shared" si="5"/>
        <v>712800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7">
        <f t="shared" si="7"/>
        <v>0</v>
      </c>
      <c r="BJ21" s="7">
        <f t="shared" si="7"/>
        <v>0</v>
      </c>
      <c r="BK21" s="7">
        <f t="shared" si="8"/>
        <v>2158</v>
      </c>
      <c r="BL21" s="7">
        <f t="shared" si="8"/>
        <v>712800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0</v>
      </c>
      <c r="D25" s="8">
        <v>0</v>
      </c>
      <c r="E25" s="8">
        <v>0</v>
      </c>
      <c r="F25" s="8">
        <v>0</v>
      </c>
      <c r="G25" s="19">
        <f t="shared" si="0"/>
        <v>0</v>
      </c>
      <c r="H25" s="19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0</v>
      </c>
      <c r="N25" s="7">
        <f t="shared" si="1"/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0</v>
      </c>
      <c r="Z25" s="7">
        <f t="shared" si="3"/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20">
        <f t="shared" si="4"/>
        <v>0</v>
      </c>
      <c r="AN25" s="20">
        <f t="shared" si="5"/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7">
        <f t="shared" si="7"/>
        <v>0</v>
      </c>
      <c r="BJ25" s="7">
        <f t="shared" si="7"/>
        <v>0</v>
      </c>
      <c r="BK25" s="7">
        <f t="shared" si="8"/>
        <v>0</v>
      </c>
      <c r="BL25" s="7">
        <f t="shared" si="8"/>
        <v>0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7</v>
      </c>
      <c r="D28" s="8">
        <v>1600</v>
      </c>
      <c r="E28" s="8">
        <v>0</v>
      </c>
      <c r="F28" s="8">
        <v>1100</v>
      </c>
      <c r="G28" s="19">
        <f t="shared" si="0"/>
        <v>7</v>
      </c>
      <c r="H28" s="19">
        <f t="shared" si="0"/>
        <v>2700</v>
      </c>
      <c r="I28" s="8">
        <v>11</v>
      </c>
      <c r="J28" s="8">
        <v>4700</v>
      </c>
      <c r="K28" s="8">
        <v>0</v>
      </c>
      <c r="L28" s="8">
        <v>0</v>
      </c>
      <c r="M28" s="7">
        <f t="shared" si="1"/>
        <v>18</v>
      </c>
      <c r="N28" s="7">
        <f t="shared" si="1"/>
        <v>7400</v>
      </c>
      <c r="O28" s="8">
        <v>10</v>
      </c>
      <c r="P28" s="8">
        <v>10000</v>
      </c>
      <c r="Q28" s="8">
        <v>4</v>
      </c>
      <c r="R28" s="8">
        <v>11400</v>
      </c>
      <c r="S28" s="8">
        <v>8</v>
      </c>
      <c r="T28" s="8">
        <v>4000</v>
      </c>
      <c r="U28" s="8">
        <v>20</v>
      </c>
      <c r="V28" s="8">
        <v>60000</v>
      </c>
      <c r="W28" s="8">
        <v>3</v>
      </c>
      <c r="X28" s="8">
        <v>11000</v>
      </c>
      <c r="Y28" s="7">
        <f t="shared" si="2"/>
        <v>45</v>
      </c>
      <c r="Z28" s="7">
        <f t="shared" si="3"/>
        <v>96400</v>
      </c>
      <c r="AA28" s="12">
        <v>0</v>
      </c>
      <c r="AB28" s="12">
        <v>0</v>
      </c>
      <c r="AC28" s="12">
        <v>3</v>
      </c>
      <c r="AD28" s="12">
        <v>5500</v>
      </c>
      <c r="AE28" s="12">
        <v>0</v>
      </c>
      <c r="AF28" s="12">
        <v>2800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66</v>
      </c>
      <c r="AN28" s="20">
        <f t="shared" si="5"/>
        <v>112100</v>
      </c>
      <c r="AO28" s="12">
        <v>20</v>
      </c>
      <c r="AP28" s="12">
        <v>14500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10</v>
      </c>
      <c r="BF28" s="8">
        <v>8000</v>
      </c>
      <c r="BG28" s="8">
        <v>10</v>
      </c>
      <c r="BH28" s="8">
        <v>6500</v>
      </c>
      <c r="BI28" s="7">
        <f t="shared" si="7"/>
        <v>20</v>
      </c>
      <c r="BJ28" s="7">
        <f t="shared" si="7"/>
        <v>14500</v>
      </c>
      <c r="BK28" s="7">
        <f t="shared" si="8"/>
        <v>86</v>
      </c>
      <c r="BL28" s="7">
        <f t="shared" si="8"/>
        <v>126600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43</v>
      </c>
      <c r="D31" s="8">
        <v>6300</v>
      </c>
      <c r="E31" s="8">
        <v>45</v>
      </c>
      <c r="F31" s="8">
        <v>9300</v>
      </c>
      <c r="G31" s="19">
        <f t="shared" si="0"/>
        <v>88</v>
      </c>
      <c r="H31" s="19">
        <f t="shared" si="0"/>
        <v>15600</v>
      </c>
      <c r="I31" s="8">
        <v>8</v>
      </c>
      <c r="J31" s="8">
        <v>400</v>
      </c>
      <c r="K31" s="8">
        <v>7</v>
      </c>
      <c r="L31" s="8">
        <v>1000</v>
      </c>
      <c r="M31" s="7">
        <f t="shared" si="1"/>
        <v>103</v>
      </c>
      <c r="N31" s="7">
        <f t="shared" si="1"/>
        <v>17000</v>
      </c>
      <c r="O31" s="8">
        <v>10</v>
      </c>
      <c r="P31" s="8">
        <v>10000</v>
      </c>
      <c r="Q31" s="8">
        <v>9</v>
      </c>
      <c r="R31" s="8">
        <v>1400</v>
      </c>
      <c r="S31" s="8">
        <v>17</v>
      </c>
      <c r="T31" s="8">
        <v>10700</v>
      </c>
      <c r="U31" s="8">
        <v>10</v>
      </c>
      <c r="V31" s="8">
        <v>10000</v>
      </c>
      <c r="W31" s="8">
        <v>4</v>
      </c>
      <c r="X31" s="8">
        <v>10300</v>
      </c>
      <c r="Y31" s="7">
        <f t="shared" si="2"/>
        <v>50</v>
      </c>
      <c r="Z31" s="7">
        <f t="shared" si="3"/>
        <v>42400</v>
      </c>
      <c r="AA31" s="12">
        <v>0</v>
      </c>
      <c r="AB31" s="12">
        <v>0</v>
      </c>
      <c r="AC31" s="12">
        <v>4</v>
      </c>
      <c r="AD31" s="12">
        <v>4300</v>
      </c>
      <c r="AE31" s="12">
        <v>4</v>
      </c>
      <c r="AF31" s="12">
        <v>3300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161</v>
      </c>
      <c r="AN31" s="20">
        <f t="shared" si="5"/>
        <v>67000</v>
      </c>
      <c r="AO31" s="12">
        <v>7</v>
      </c>
      <c r="AP31" s="12">
        <v>700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7</v>
      </c>
      <c r="BH31" s="8">
        <v>700</v>
      </c>
      <c r="BI31" s="7">
        <f t="shared" si="7"/>
        <v>7</v>
      </c>
      <c r="BJ31" s="7">
        <f t="shared" si="7"/>
        <v>700</v>
      </c>
      <c r="BK31" s="7">
        <f t="shared" si="8"/>
        <v>168</v>
      </c>
      <c r="BL31" s="7">
        <f t="shared" si="8"/>
        <v>67700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148</v>
      </c>
      <c r="D33" s="8">
        <v>24200</v>
      </c>
      <c r="E33" s="8">
        <v>160</v>
      </c>
      <c r="F33" s="8">
        <v>55000</v>
      </c>
      <c r="G33" s="19">
        <f t="shared" si="0"/>
        <v>308</v>
      </c>
      <c r="H33" s="19">
        <f t="shared" si="0"/>
        <v>79200</v>
      </c>
      <c r="I33" s="8">
        <v>40</v>
      </c>
      <c r="J33" s="8">
        <v>2900</v>
      </c>
      <c r="K33" s="8">
        <v>0</v>
      </c>
      <c r="L33" s="8">
        <v>0</v>
      </c>
      <c r="M33" s="7">
        <f t="shared" si="1"/>
        <v>348</v>
      </c>
      <c r="N33" s="7">
        <f t="shared" si="1"/>
        <v>82100</v>
      </c>
      <c r="O33" s="8">
        <v>10</v>
      </c>
      <c r="P33" s="8">
        <v>20000</v>
      </c>
      <c r="Q33" s="8">
        <v>10</v>
      </c>
      <c r="R33" s="8">
        <v>20000</v>
      </c>
      <c r="S33" s="8">
        <v>10</v>
      </c>
      <c r="T33" s="8">
        <v>20000</v>
      </c>
      <c r="U33" s="8">
        <v>10</v>
      </c>
      <c r="V33" s="8">
        <v>20000</v>
      </c>
      <c r="W33" s="8">
        <v>40</v>
      </c>
      <c r="X33" s="8">
        <v>50000</v>
      </c>
      <c r="Y33" s="7">
        <f t="shared" si="2"/>
        <v>80</v>
      </c>
      <c r="Z33" s="7">
        <f t="shared" si="3"/>
        <v>130000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40</v>
      </c>
      <c r="AL33" s="12">
        <v>21500</v>
      </c>
      <c r="AM33" s="20">
        <f t="shared" si="4"/>
        <v>468</v>
      </c>
      <c r="AN33" s="20">
        <f t="shared" si="5"/>
        <v>233600</v>
      </c>
      <c r="AO33" s="12">
        <v>4</v>
      </c>
      <c r="AP33" s="12">
        <v>8400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4</v>
      </c>
      <c r="BD33" s="8">
        <v>8400</v>
      </c>
      <c r="BE33" s="8">
        <v>0</v>
      </c>
      <c r="BF33" s="8">
        <v>0</v>
      </c>
      <c r="BG33" s="8">
        <v>0</v>
      </c>
      <c r="BH33" s="8">
        <v>0</v>
      </c>
      <c r="BI33" s="7">
        <f t="shared" si="7"/>
        <v>4</v>
      </c>
      <c r="BJ33" s="7">
        <f t="shared" si="7"/>
        <v>8400</v>
      </c>
      <c r="BK33" s="7">
        <f t="shared" si="8"/>
        <v>472</v>
      </c>
      <c r="BL33" s="7">
        <f t="shared" si="8"/>
        <v>242000</v>
      </c>
    </row>
    <row r="34" spans="1:64" ht="20.25" x14ac:dyDescent="0.4">
      <c r="A34" s="14">
        <v>28</v>
      </c>
      <c r="B34" s="15" t="s">
        <v>70</v>
      </c>
      <c r="C34" s="8">
        <v>1400</v>
      </c>
      <c r="D34" s="8">
        <v>254600</v>
      </c>
      <c r="E34" s="8">
        <v>460</v>
      </c>
      <c r="F34" s="8">
        <v>79600</v>
      </c>
      <c r="G34" s="19">
        <f t="shared" si="0"/>
        <v>1860</v>
      </c>
      <c r="H34" s="19">
        <f t="shared" si="0"/>
        <v>334200</v>
      </c>
      <c r="I34" s="8">
        <v>4</v>
      </c>
      <c r="J34" s="8">
        <v>1700</v>
      </c>
      <c r="K34" s="8">
        <v>0</v>
      </c>
      <c r="L34" s="8">
        <v>0</v>
      </c>
      <c r="M34" s="7">
        <f t="shared" si="1"/>
        <v>1864</v>
      </c>
      <c r="N34" s="7">
        <f t="shared" si="1"/>
        <v>335900</v>
      </c>
      <c r="O34" s="8">
        <v>10</v>
      </c>
      <c r="P34" s="8">
        <v>20000</v>
      </c>
      <c r="Q34" s="8">
        <v>10</v>
      </c>
      <c r="R34" s="8">
        <v>20000</v>
      </c>
      <c r="S34" s="8">
        <v>10</v>
      </c>
      <c r="T34" s="8">
        <v>20000</v>
      </c>
      <c r="U34" s="8">
        <v>10</v>
      </c>
      <c r="V34" s="8">
        <v>20000</v>
      </c>
      <c r="W34" s="8">
        <v>312</v>
      </c>
      <c r="X34" s="8">
        <v>51000</v>
      </c>
      <c r="Y34" s="7">
        <f t="shared" si="2"/>
        <v>352</v>
      </c>
      <c r="Z34" s="7">
        <f t="shared" si="3"/>
        <v>131000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48</v>
      </c>
      <c r="AJ34" s="12">
        <v>30200</v>
      </c>
      <c r="AK34" s="12">
        <v>440</v>
      </c>
      <c r="AL34" s="12">
        <v>100300</v>
      </c>
      <c r="AM34" s="20">
        <f t="shared" si="4"/>
        <v>2704</v>
      </c>
      <c r="AN34" s="20">
        <f t="shared" si="5"/>
        <v>597400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7">
        <f t="shared" si="7"/>
        <v>0</v>
      </c>
      <c r="BJ34" s="7">
        <f t="shared" si="7"/>
        <v>0</v>
      </c>
      <c r="BK34" s="7">
        <f t="shared" si="8"/>
        <v>2704</v>
      </c>
      <c r="BL34" s="7">
        <f t="shared" si="8"/>
        <v>597400</v>
      </c>
    </row>
    <row r="35" spans="1:64" ht="20.25" x14ac:dyDescent="0.4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 x14ac:dyDescent="0.4">
      <c r="A36" s="14">
        <v>30</v>
      </c>
      <c r="B36" s="15" t="s">
        <v>72</v>
      </c>
      <c r="C36" s="8">
        <v>40</v>
      </c>
      <c r="D36" s="8">
        <v>3000</v>
      </c>
      <c r="E36" s="8">
        <v>23</v>
      </c>
      <c r="F36" s="8">
        <v>6300</v>
      </c>
      <c r="G36" s="19">
        <f t="shared" si="0"/>
        <v>63</v>
      </c>
      <c r="H36" s="19">
        <f t="shared" si="0"/>
        <v>9300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63</v>
      </c>
      <c r="N36" s="7">
        <f t="shared" si="1"/>
        <v>9300</v>
      </c>
      <c r="O36" s="8">
        <v>10</v>
      </c>
      <c r="P36" s="8">
        <v>10000</v>
      </c>
      <c r="Q36" s="8">
        <v>4</v>
      </c>
      <c r="R36" s="8">
        <v>10300</v>
      </c>
      <c r="S36" s="8">
        <v>4</v>
      </c>
      <c r="T36" s="8">
        <v>10300</v>
      </c>
      <c r="U36" s="8">
        <v>10</v>
      </c>
      <c r="V36" s="8">
        <v>10000</v>
      </c>
      <c r="W36" s="8">
        <v>3</v>
      </c>
      <c r="X36" s="8">
        <v>4976</v>
      </c>
      <c r="Y36" s="7">
        <f t="shared" si="2"/>
        <v>31</v>
      </c>
      <c r="Z36" s="7">
        <f t="shared" si="3"/>
        <v>45576</v>
      </c>
      <c r="AA36" s="12">
        <v>0</v>
      </c>
      <c r="AB36" s="12">
        <v>0</v>
      </c>
      <c r="AC36" s="12">
        <v>0</v>
      </c>
      <c r="AD36" s="12">
        <v>0</v>
      </c>
      <c r="AE36" s="12">
        <v>4</v>
      </c>
      <c r="AF36" s="12">
        <v>1400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98</v>
      </c>
      <c r="AN36" s="20">
        <f t="shared" si="5"/>
        <v>56276</v>
      </c>
      <c r="AO36" s="12">
        <v>36</v>
      </c>
      <c r="AP36" s="12">
        <v>100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36</v>
      </c>
      <c r="BH36" s="8">
        <v>100</v>
      </c>
      <c r="BI36" s="7">
        <f t="shared" si="7"/>
        <v>36</v>
      </c>
      <c r="BJ36" s="7">
        <f t="shared" si="7"/>
        <v>100</v>
      </c>
      <c r="BK36" s="7">
        <f t="shared" si="8"/>
        <v>134</v>
      </c>
      <c r="BL36" s="7">
        <f t="shared" si="8"/>
        <v>56376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10090</v>
      </c>
      <c r="D40" s="8">
        <v>1717100</v>
      </c>
      <c r="E40" s="8">
        <v>2709</v>
      </c>
      <c r="F40" s="8">
        <v>669100</v>
      </c>
      <c r="G40" s="19">
        <f t="shared" si="0"/>
        <v>12799</v>
      </c>
      <c r="H40" s="19">
        <f t="shared" si="0"/>
        <v>2386200</v>
      </c>
      <c r="I40" s="8">
        <v>301</v>
      </c>
      <c r="J40" s="8">
        <v>9600</v>
      </c>
      <c r="K40" s="8">
        <v>198</v>
      </c>
      <c r="L40" s="8">
        <v>23100</v>
      </c>
      <c r="M40" s="7">
        <f t="shared" si="1"/>
        <v>13298</v>
      </c>
      <c r="N40" s="7">
        <f t="shared" si="1"/>
        <v>2418900</v>
      </c>
      <c r="O40" s="8">
        <v>1564</v>
      </c>
      <c r="P40" s="8">
        <v>109600</v>
      </c>
      <c r="Q40" s="8">
        <v>255</v>
      </c>
      <c r="R40" s="8">
        <v>12400</v>
      </c>
      <c r="S40" s="8">
        <v>81</v>
      </c>
      <c r="T40" s="8">
        <v>26900</v>
      </c>
      <c r="U40" s="8">
        <v>40</v>
      </c>
      <c r="V40" s="8">
        <v>6000</v>
      </c>
      <c r="W40" s="8">
        <v>796</v>
      </c>
      <c r="X40" s="8">
        <v>135300</v>
      </c>
      <c r="Y40" s="7">
        <f t="shared" si="2"/>
        <v>2736</v>
      </c>
      <c r="Z40" s="7">
        <f t="shared" si="3"/>
        <v>290200</v>
      </c>
      <c r="AA40" s="12">
        <v>0</v>
      </c>
      <c r="AB40" s="12">
        <v>0</v>
      </c>
      <c r="AC40" s="12">
        <v>233</v>
      </c>
      <c r="AD40" s="12">
        <v>98000</v>
      </c>
      <c r="AE40" s="12">
        <v>227</v>
      </c>
      <c r="AF40" s="12">
        <v>404800</v>
      </c>
      <c r="AG40" s="12">
        <v>2290</v>
      </c>
      <c r="AH40" s="12">
        <v>612900</v>
      </c>
      <c r="AI40" s="12">
        <v>57</v>
      </c>
      <c r="AJ40" s="12">
        <v>176000</v>
      </c>
      <c r="AK40" s="12">
        <v>549</v>
      </c>
      <c r="AL40" s="12">
        <v>101600</v>
      </c>
      <c r="AM40" s="20">
        <f t="shared" si="4"/>
        <v>19390</v>
      </c>
      <c r="AN40" s="20">
        <f t="shared" si="5"/>
        <v>4102400</v>
      </c>
      <c r="AO40" s="12">
        <v>1077</v>
      </c>
      <c r="AP40" s="12">
        <v>155200</v>
      </c>
      <c r="AQ40" s="12">
        <v>400</v>
      </c>
      <c r="AR40" s="12">
        <v>80000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20</v>
      </c>
      <c r="BB40" s="8">
        <v>4000</v>
      </c>
      <c r="BC40" s="8">
        <v>100</v>
      </c>
      <c r="BD40" s="8">
        <v>3000</v>
      </c>
      <c r="BE40" s="8">
        <v>300</v>
      </c>
      <c r="BF40" s="8">
        <v>60000</v>
      </c>
      <c r="BG40" s="8">
        <v>257</v>
      </c>
      <c r="BH40" s="8">
        <v>8200</v>
      </c>
      <c r="BI40" s="7">
        <f t="shared" si="7"/>
        <v>1077</v>
      </c>
      <c r="BJ40" s="7">
        <f t="shared" si="7"/>
        <v>155200</v>
      </c>
      <c r="BK40" s="7">
        <f t="shared" si="8"/>
        <v>20467</v>
      </c>
      <c r="BL40" s="7">
        <f t="shared" si="8"/>
        <v>4257600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455</v>
      </c>
      <c r="F42" s="8">
        <v>85700</v>
      </c>
      <c r="G42" s="19">
        <f t="shared" si="0"/>
        <v>455</v>
      </c>
      <c r="H42" s="19">
        <f t="shared" si="0"/>
        <v>85700</v>
      </c>
      <c r="I42" s="8">
        <v>96</v>
      </c>
      <c r="J42" s="8">
        <v>1000</v>
      </c>
      <c r="K42" s="8">
        <v>43</v>
      </c>
      <c r="L42" s="8">
        <v>7900</v>
      </c>
      <c r="M42" s="7">
        <f t="shared" si="1"/>
        <v>594</v>
      </c>
      <c r="N42" s="7">
        <f t="shared" si="1"/>
        <v>94600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594</v>
      </c>
      <c r="AN42" s="20">
        <f t="shared" si="5"/>
        <v>94600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594</v>
      </c>
      <c r="BL42" s="7">
        <f t="shared" si="8"/>
        <v>94600</v>
      </c>
    </row>
    <row r="43" spans="1:64" ht="20.25" x14ac:dyDescent="0.4">
      <c r="A43" s="14">
        <v>37</v>
      </c>
      <c r="B43" s="15" t="s">
        <v>79</v>
      </c>
      <c r="C43" s="8">
        <v>15451</v>
      </c>
      <c r="D43" s="8">
        <v>1739800</v>
      </c>
      <c r="E43" s="8">
        <v>911</v>
      </c>
      <c r="F43" s="8">
        <v>331500</v>
      </c>
      <c r="G43" s="19">
        <f t="shared" si="0"/>
        <v>16362</v>
      </c>
      <c r="H43" s="19">
        <f t="shared" si="0"/>
        <v>2071300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16362</v>
      </c>
      <c r="N43" s="7">
        <f t="shared" si="1"/>
        <v>2071300</v>
      </c>
      <c r="O43" s="8">
        <v>0</v>
      </c>
      <c r="P43" s="8">
        <v>0</v>
      </c>
      <c r="Q43" s="8">
        <v>4</v>
      </c>
      <c r="R43" s="8">
        <v>300</v>
      </c>
      <c r="S43" s="8">
        <v>91</v>
      </c>
      <c r="T43" s="8">
        <v>4700</v>
      </c>
      <c r="U43" s="8">
        <v>0</v>
      </c>
      <c r="V43" s="8">
        <v>0</v>
      </c>
      <c r="W43" s="8">
        <v>448</v>
      </c>
      <c r="X43" s="8">
        <v>75300</v>
      </c>
      <c r="Y43" s="7">
        <f t="shared" si="2"/>
        <v>543</v>
      </c>
      <c r="Z43" s="7">
        <f t="shared" si="3"/>
        <v>80300</v>
      </c>
      <c r="AA43" s="12">
        <v>0</v>
      </c>
      <c r="AB43" s="12">
        <v>0</v>
      </c>
      <c r="AC43" s="12">
        <v>4</v>
      </c>
      <c r="AD43" s="12">
        <v>1400</v>
      </c>
      <c r="AE43" s="12">
        <v>27</v>
      </c>
      <c r="AF43" s="12">
        <v>44900</v>
      </c>
      <c r="AG43" s="12">
        <v>176</v>
      </c>
      <c r="AH43" s="12">
        <v>59400</v>
      </c>
      <c r="AI43" s="12">
        <v>0</v>
      </c>
      <c r="AJ43" s="12">
        <v>0</v>
      </c>
      <c r="AK43" s="12">
        <v>528</v>
      </c>
      <c r="AL43" s="12">
        <v>309100</v>
      </c>
      <c r="AM43" s="20">
        <f t="shared" si="4"/>
        <v>17640</v>
      </c>
      <c r="AN43" s="20">
        <f t="shared" si="5"/>
        <v>2566400</v>
      </c>
      <c r="AO43" s="12">
        <v>308</v>
      </c>
      <c r="AP43" s="12">
        <v>42400</v>
      </c>
      <c r="AQ43" s="12">
        <v>100</v>
      </c>
      <c r="AR43" s="12">
        <v>10000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58</v>
      </c>
      <c r="BF43" s="8">
        <v>12400</v>
      </c>
      <c r="BG43" s="8">
        <v>150</v>
      </c>
      <c r="BH43" s="8">
        <v>20000</v>
      </c>
      <c r="BI43" s="7">
        <f t="shared" si="7"/>
        <v>308</v>
      </c>
      <c r="BJ43" s="7">
        <f t="shared" si="7"/>
        <v>42400</v>
      </c>
      <c r="BK43" s="7">
        <f t="shared" si="8"/>
        <v>17948</v>
      </c>
      <c r="BL43" s="7">
        <f t="shared" si="8"/>
        <v>2608800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76</v>
      </c>
      <c r="X45" s="8">
        <v>112700</v>
      </c>
      <c r="Y45" s="7">
        <f t="shared" si="2"/>
        <v>76</v>
      </c>
      <c r="Z45" s="7">
        <f t="shared" si="3"/>
        <v>112700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si="4"/>
        <v>76</v>
      </c>
      <c r="AN45" s="20">
        <f t="shared" si="5"/>
        <v>112700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7">
        <f t="shared" si="7"/>
        <v>0</v>
      </c>
      <c r="BJ45" s="7">
        <f t="shared" si="7"/>
        <v>0</v>
      </c>
      <c r="BK45" s="7">
        <f t="shared" si="8"/>
        <v>76</v>
      </c>
      <c r="BL45" s="7">
        <f t="shared" si="8"/>
        <v>112700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ref="G48:G49" si="9">SUM(C48,E48)</f>
        <v>0</v>
      </c>
      <c r="H48" s="19">
        <f t="shared" ref="H48:H49" si="10">SUM(D48,F48)</f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ref="M48:M49" si="11">SUM(G48,I48,K48)</f>
        <v>0</v>
      </c>
      <c r="N48" s="7">
        <f t="shared" ref="N48:N49" si="12">SUM(H48,J48,L48)</f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ref="Y48:Y49" si="13">SUM(O48+Q48+S48+U48+W48)</f>
        <v>0</v>
      </c>
      <c r="Z48" s="7">
        <f t="shared" ref="Z48:Z49" si="14">SUM(P48+R48+T48+V48+X48)</f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ref="AM48:AM49" si="15">SUM(M48,Y48,AA48,AC48,AE48,AG48,AI48,AK48)</f>
        <v>0</v>
      </c>
      <c r="AN48" s="20">
        <f t="shared" ref="AN48:AN49" si="16">SUM(N48+Z48+AB48+AD48+AF48+AH48+AJ48+AL48)</f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ref="AY48:AY49" si="17">SUM(AS48+AU48+AW48)</f>
        <v>0</v>
      </c>
      <c r="AZ48" s="7">
        <f t="shared" ref="AZ48:AZ49" si="18">SUM(AT48+AV48+AX48)</f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ref="BI48:BI49" si="19">SUM(AQ48,AY48,BA48,BC48,BE48,BG48)</f>
        <v>0</v>
      </c>
      <c r="BJ48" s="7">
        <f t="shared" ref="BJ48:BJ49" si="20">SUM(AR48,AZ48,BB48,BD48,BF48,BH48)</f>
        <v>0</v>
      </c>
      <c r="BK48" s="7">
        <f t="shared" ref="BK48:BK49" si="21">SUM(AM48,BI48)</f>
        <v>0</v>
      </c>
      <c r="BL48" s="7">
        <f t="shared" ref="BL48:BL49" si="22">SUM(AN48,BJ48)</f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s="3" customFormat="1" ht="24" customHeight="1" x14ac:dyDescent="0.4">
      <c r="A50" s="14">
        <v>44</v>
      </c>
      <c r="B50" s="15" t="s">
        <v>86</v>
      </c>
      <c r="C50" s="11">
        <v>0</v>
      </c>
      <c r="D50" s="11">
        <v>0</v>
      </c>
      <c r="E50" s="11">
        <v>0</v>
      </c>
      <c r="F50" s="11">
        <v>0</v>
      </c>
      <c r="G50" s="19">
        <f>SUM(C50,E50)</f>
        <v>0</v>
      </c>
      <c r="H50" s="19">
        <f>SUM(D50,F50)</f>
        <v>0</v>
      </c>
      <c r="I50" s="11">
        <v>0</v>
      </c>
      <c r="J50" s="11">
        <v>0</v>
      </c>
      <c r="K50" s="11">
        <v>0</v>
      </c>
      <c r="L50" s="11">
        <v>0</v>
      </c>
      <c r="M50" s="7">
        <f>SUM(G50,I50,K50)</f>
        <v>0</v>
      </c>
      <c r="N50" s="7">
        <f>SUM(H50,J50,L50)</f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11">
        <v>0</v>
      </c>
      <c r="V50" s="11">
        <v>0</v>
      </c>
      <c r="W50" s="11">
        <v>0</v>
      </c>
      <c r="X50" s="11">
        <v>0</v>
      </c>
      <c r="Y50" s="7">
        <f>SUM(O50+Q50+S50+U50+W50)</f>
        <v>0</v>
      </c>
      <c r="Z50" s="7">
        <f>SUM(P50+R50+T50+V50+X50)</f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>SUM(M50,Y50,AA50,AC50,AE50,AG50,AI50,AK50)</f>
        <v>0</v>
      </c>
      <c r="AN50" s="20">
        <f>SUM(N50+Z50+AB50+AD50+AF50+AH50+AJ50+AL50)</f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>SUM(AS50+AU50+AW50)</f>
        <v>0</v>
      </c>
      <c r="AZ50" s="7">
        <f>SUM(AT50+AV50+AX50)</f>
        <v>0</v>
      </c>
      <c r="BA50" s="11">
        <v>0</v>
      </c>
      <c r="BB50" s="11">
        <v>0</v>
      </c>
      <c r="BC50" s="11">
        <v>0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7">
        <f>SUM(AQ50,AY50,BA50,BC50,BE50,BG50)</f>
        <v>0</v>
      </c>
      <c r="BJ50" s="7">
        <f>SUM(AR50,AZ50,BB50,BD50,BF50,BH50)</f>
        <v>0</v>
      </c>
      <c r="BK50" s="7">
        <f>SUM(AM50,BI50)</f>
        <v>0</v>
      </c>
      <c r="BL50" s="7">
        <f>SUM(AN50,BJ50)</f>
        <v>0</v>
      </c>
    </row>
    <row r="51" spans="1:64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 t="shared" si="0"/>
        <v>0</v>
      </c>
      <c r="H51" s="19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7">
        <f t="shared" si="1"/>
        <v>0</v>
      </c>
      <c r="N51" s="7">
        <f t="shared" si="1"/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 t="shared" si="2"/>
        <v>0</v>
      </c>
      <c r="Z51" s="7">
        <f t="shared" si="3"/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 t="shared" si="4"/>
        <v>0</v>
      </c>
      <c r="AN51" s="20">
        <f t="shared" si="5"/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 t="shared" si="6"/>
        <v>0</v>
      </c>
      <c r="AZ51" s="7">
        <f t="shared" si="6"/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 t="shared" si="7"/>
        <v>0</v>
      </c>
      <c r="BJ51" s="7">
        <f t="shared" si="7"/>
        <v>0</v>
      </c>
      <c r="BK51" s="7">
        <f t="shared" si="8"/>
        <v>0</v>
      </c>
      <c r="BL51" s="7">
        <f t="shared" si="8"/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70248</v>
      </c>
      <c r="D53" s="13">
        <f>SUM(D7:D52)</f>
        <v>11509700</v>
      </c>
      <c r="E53" s="13">
        <f>SUM(E7:E52)</f>
        <v>15512</v>
      </c>
      <c r="F53" s="13">
        <f>SUM(F7:F52)</f>
        <v>3525400</v>
      </c>
      <c r="G53" s="19">
        <f t="shared" si="0"/>
        <v>85760</v>
      </c>
      <c r="H53" s="19">
        <f t="shared" si="0"/>
        <v>15035100</v>
      </c>
      <c r="I53" s="13">
        <f>SUM(I7:I52)</f>
        <v>3519</v>
      </c>
      <c r="J53" s="13">
        <f>SUM(J7:J52)</f>
        <v>219700</v>
      </c>
      <c r="K53" s="13">
        <f>SUM(K7:K52)</f>
        <v>805</v>
      </c>
      <c r="L53" s="13">
        <f>SUM(L7:L52)</f>
        <v>140000</v>
      </c>
      <c r="M53" s="7">
        <f t="shared" si="1"/>
        <v>90084</v>
      </c>
      <c r="N53" s="7">
        <f t="shared" si="1"/>
        <v>15394800</v>
      </c>
      <c r="O53" s="13">
        <f t="shared" ref="O53:X53" si="23">SUM(O7:O52)</f>
        <v>3050</v>
      </c>
      <c r="P53" s="13">
        <f t="shared" si="23"/>
        <v>837100</v>
      </c>
      <c r="Q53" s="13">
        <f t="shared" si="23"/>
        <v>1828</v>
      </c>
      <c r="R53" s="13">
        <f t="shared" si="23"/>
        <v>781200</v>
      </c>
      <c r="S53" s="13">
        <f t="shared" si="23"/>
        <v>554</v>
      </c>
      <c r="T53" s="13">
        <f t="shared" si="23"/>
        <v>637300</v>
      </c>
      <c r="U53" s="13">
        <f t="shared" si="23"/>
        <v>372</v>
      </c>
      <c r="V53" s="13">
        <f t="shared" si="23"/>
        <v>565300</v>
      </c>
      <c r="W53" s="13">
        <f t="shared" si="23"/>
        <v>5594</v>
      </c>
      <c r="X53" s="13">
        <f t="shared" si="23"/>
        <v>1345276</v>
      </c>
      <c r="Y53" s="7">
        <f t="shared" si="2"/>
        <v>11398</v>
      </c>
      <c r="Z53" s="7">
        <f t="shared" si="3"/>
        <v>4166176</v>
      </c>
      <c r="AA53" s="13">
        <f t="shared" ref="AA53:AL53" si="24">SUM(AA7:AA52)</f>
        <v>1</v>
      </c>
      <c r="AB53" s="13">
        <f t="shared" si="24"/>
        <v>11000</v>
      </c>
      <c r="AC53" s="13">
        <f t="shared" si="24"/>
        <v>1302</v>
      </c>
      <c r="AD53" s="13">
        <f t="shared" si="24"/>
        <v>712900</v>
      </c>
      <c r="AE53" s="13">
        <f t="shared" si="24"/>
        <v>1443</v>
      </c>
      <c r="AF53" s="13">
        <f t="shared" si="24"/>
        <v>2060600</v>
      </c>
      <c r="AG53" s="13">
        <f t="shared" si="24"/>
        <v>4087</v>
      </c>
      <c r="AH53" s="13">
        <f t="shared" si="24"/>
        <v>1318200</v>
      </c>
      <c r="AI53" s="13">
        <f t="shared" si="24"/>
        <v>446</v>
      </c>
      <c r="AJ53" s="13">
        <f t="shared" si="24"/>
        <v>945200</v>
      </c>
      <c r="AK53" s="13">
        <f t="shared" si="24"/>
        <v>8478</v>
      </c>
      <c r="AL53" s="13">
        <f t="shared" si="24"/>
        <v>2648400</v>
      </c>
      <c r="AM53" s="20">
        <f t="shared" si="4"/>
        <v>117239</v>
      </c>
      <c r="AN53" s="20">
        <f t="shared" si="4"/>
        <v>27257276</v>
      </c>
      <c r="AO53" s="13">
        <f t="shared" ref="AO53:AX53" si="25">SUM(AO7:AO52)</f>
        <v>3531</v>
      </c>
      <c r="AP53" s="13">
        <f t="shared" si="25"/>
        <v>1060900</v>
      </c>
      <c r="AQ53" s="13">
        <f t="shared" si="25"/>
        <v>763</v>
      </c>
      <c r="AR53" s="13">
        <f t="shared" si="25"/>
        <v>117200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117</v>
      </c>
      <c r="BB53" s="13">
        <f t="shared" si="26"/>
        <v>23040</v>
      </c>
      <c r="BC53" s="13">
        <f t="shared" si="26"/>
        <v>381</v>
      </c>
      <c r="BD53" s="13">
        <f t="shared" si="26"/>
        <v>267400</v>
      </c>
      <c r="BE53" s="13">
        <f t="shared" si="26"/>
        <v>825</v>
      </c>
      <c r="BF53" s="13">
        <f t="shared" si="26"/>
        <v>161000</v>
      </c>
      <c r="BG53" s="13">
        <f t="shared" si="26"/>
        <v>1445</v>
      </c>
      <c r="BH53" s="13">
        <f t="shared" si="26"/>
        <v>492260</v>
      </c>
      <c r="BI53" s="7">
        <f t="shared" si="7"/>
        <v>3531</v>
      </c>
      <c r="BJ53" s="7">
        <f t="shared" si="7"/>
        <v>1060900</v>
      </c>
      <c r="BK53" s="7">
        <f t="shared" si="8"/>
        <v>120770</v>
      </c>
      <c r="BL53" s="7">
        <f t="shared" si="8"/>
        <v>28318176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5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6" style="1" customWidth="1"/>
    <col min="5" max="5" width="10.140625" style="1" customWidth="1"/>
    <col min="6" max="6" width="13.28515625" style="1" customWidth="1"/>
    <col min="7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0" style="1" customWidth="1"/>
    <col min="31" max="31" width="9.28515625" style="1" customWidth="1"/>
    <col min="32" max="32" width="12.14062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4" style="1" customWidth="1"/>
    <col min="41" max="41" width="10" style="1" bestFit="1" customWidth="1"/>
    <col min="42" max="42" width="9.28515625" style="1" bestFit="1" customWidth="1"/>
    <col min="43" max="43" width="9.28515625" style="1" customWidth="1"/>
    <col min="44" max="44" width="9" style="1" customWidth="1"/>
    <col min="45" max="52" width="9.28515625" style="1" hidden="1" customWidth="1"/>
    <col min="53" max="55" width="9.140625" style="1" customWidth="1"/>
    <col min="56" max="56" width="12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285156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 t="s">
        <v>99</v>
      </c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1"/>
      <c r="BJ5" s="22"/>
      <c r="BK5" s="21"/>
      <c r="BL5" s="22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7592</v>
      </c>
      <c r="D7" s="8">
        <v>1988800</v>
      </c>
      <c r="E7" s="8">
        <v>8044</v>
      </c>
      <c r="F7" s="8">
        <v>1033200</v>
      </c>
      <c r="G7" s="19">
        <f>SUM(C7,E7)</f>
        <v>15636</v>
      </c>
      <c r="H7" s="19">
        <f>SUM(D7,F7)</f>
        <v>3022000</v>
      </c>
      <c r="I7" s="8">
        <v>0</v>
      </c>
      <c r="J7" s="8">
        <v>0</v>
      </c>
      <c r="K7" s="8">
        <v>0</v>
      </c>
      <c r="L7" s="8">
        <v>0</v>
      </c>
      <c r="M7" s="7">
        <f>SUM(G7,I7,K7)</f>
        <v>15636</v>
      </c>
      <c r="N7" s="7">
        <f>SUM(H7,J7,L7)</f>
        <v>3022000</v>
      </c>
      <c r="O7" s="8">
        <v>0</v>
      </c>
      <c r="P7" s="8">
        <v>0</v>
      </c>
      <c r="Q7" s="8">
        <v>3736</v>
      </c>
      <c r="R7" s="8">
        <v>1182526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7">
        <f>SUM(O7+Q7+S7+U7+W7)</f>
        <v>3736</v>
      </c>
      <c r="Z7" s="7">
        <f>SUM(P7+R7+T7+V7+X7)</f>
        <v>1182526</v>
      </c>
      <c r="AA7" s="12">
        <v>0</v>
      </c>
      <c r="AB7" s="12">
        <v>0</v>
      </c>
      <c r="AC7" s="12">
        <v>728</v>
      </c>
      <c r="AD7" s="12">
        <v>85200</v>
      </c>
      <c r="AE7" s="12">
        <v>1292</v>
      </c>
      <c r="AF7" s="12">
        <v>142800</v>
      </c>
      <c r="AG7" s="12">
        <v>0</v>
      </c>
      <c r="AH7" s="12">
        <v>0</v>
      </c>
      <c r="AI7" s="12">
        <v>0</v>
      </c>
      <c r="AJ7" s="12">
        <v>0</v>
      </c>
      <c r="AK7" s="12">
        <v>1276</v>
      </c>
      <c r="AL7" s="12">
        <v>111600</v>
      </c>
      <c r="AM7" s="20">
        <f>SUM(M7,Y7,AA7,AC7,AE7,AG7,AI7,AK7)</f>
        <v>22668</v>
      </c>
      <c r="AN7" s="20">
        <f>SUM(N7,Z7,AB7,AD7,AF7,AH7,AJ7,AL7)</f>
        <v>4544126</v>
      </c>
      <c r="AO7" s="12">
        <v>9111</v>
      </c>
      <c r="AP7" s="12">
        <v>795520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2340</v>
      </c>
      <c r="BH7" s="8">
        <v>445600</v>
      </c>
      <c r="BI7" s="7">
        <f>SUM(AQ7,AY7,BA7,BC7,BE7,BG7)</f>
        <v>2340</v>
      </c>
      <c r="BJ7" s="7">
        <f>SUM(AR7,AZ7,BB7,BD7,BF7,BH7)</f>
        <v>445600</v>
      </c>
      <c r="BK7" s="7">
        <f>SUM(AM7,BI7)</f>
        <v>25008</v>
      </c>
      <c r="BL7" s="7">
        <f>SUM(AN7,BJ7)</f>
        <v>4989726</v>
      </c>
    </row>
    <row r="8" spans="1:64" ht="20.25" x14ac:dyDescent="0.4">
      <c r="A8" s="14">
        <v>2</v>
      </c>
      <c r="B8" s="15" t="s">
        <v>44</v>
      </c>
      <c r="C8" s="8">
        <v>8556</v>
      </c>
      <c r="D8" s="8">
        <v>1792400</v>
      </c>
      <c r="E8" s="8">
        <v>8624</v>
      </c>
      <c r="F8" s="8">
        <v>899600</v>
      </c>
      <c r="G8" s="19">
        <f t="shared" ref="G8:H53" si="0">SUM(C8,E8)</f>
        <v>17180</v>
      </c>
      <c r="H8" s="19">
        <f t="shared" si="0"/>
        <v>2692000</v>
      </c>
      <c r="I8" s="8">
        <v>0</v>
      </c>
      <c r="J8" s="8">
        <v>0</v>
      </c>
      <c r="K8" s="8">
        <v>0</v>
      </c>
      <c r="L8" s="8">
        <v>0</v>
      </c>
      <c r="M8" s="7">
        <f t="shared" ref="M8:N53" si="1">SUM(G8,I8,K8)</f>
        <v>17180</v>
      </c>
      <c r="N8" s="7">
        <f t="shared" si="1"/>
        <v>2692000</v>
      </c>
      <c r="O8" s="8">
        <v>0</v>
      </c>
      <c r="P8" s="8">
        <v>0</v>
      </c>
      <c r="Q8" s="8">
        <v>3240</v>
      </c>
      <c r="R8" s="8">
        <v>1429577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7">
        <f t="shared" ref="Y8:Y53" si="2">SUM(O8+Q8+S8+U8+W8)</f>
        <v>3240</v>
      </c>
      <c r="Z8" s="7">
        <f t="shared" ref="Z8:Z53" si="3">SUM(P8+R8+T8+V8+X8)</f>
        <v>1429577</v>
      </c>
      <c r="AA8" s="12">
        <v>0</v>
      </c>
      <c r="AB8" s="12">
        <v>0</v>
      </c>
      <c r="AC8" s="12">
        <v>936</v>
      </c>
      <c r="AD8" s="12">
        <v>85600</v>
      </c>
      <c r="AE8" s="12">
        <v>1124</v>
      </c>
      <c r="AF8" s="12">
        <v>131900</v>
      </c>
      <c r="AG8" s="12">
        <v>0</v>
      </c>
      <c r="AH8" s="12">
        <v>0</v>
      </c>
      <c r="AI8" s="12">
        <v>0</v>
      </c>
      <c r="AJ8" s="12">
        <v>0</v>
      </c>
      <c r="AK8" s="12">
        <v>1368</v>
      </c>
      <c r="AL8" s="12">
        <v>84800</v>
      </c>
      <c r="AM8" s="20">
        <f t="shared" ref="AM8:AN53" si="4">SUM(M8,Y8,AA8,AC8,AE8,AG8,AI8,AK8)</f>
        <v>23848</v>
      </c>
      <c r="AN8" s="20">
        <f t="shared" ref="AN8:AN50" si="5">SUM(N8+Z8+AB8+AD8+AF8+AH8+AJ8+AL8)</f>
        <v>4423877</v>
      </c>
      <c r="AO8" s="12">
        <v>10275</v>
      </c>
      <c r="AP8" s="12">
        <v>716960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2768</v>
      </c>
      <c r="BH8" s="8">
        <v>396400</v>
      </c>
      <c r="BI8" s="7">
        <f t="shared" ref="BI8:BJ53" si="7">SUM(AQ8,AY8,BA8,BC8,BE8,BG8)</f>
        <v>2768</v>
      </c>
      <c r="BJ8" s="7">
        <f t="shared" si="7"/>
        <v>396400</v>
      </c>
      <c r="BK8" s="7">
        <f t="shared" ref="BK8:BL53" si="8">SUM(AM8,BI8)</f>
        <v>26616</v>
      </c>
      <c r="BL8" s="7">
        <f t="shared" si="8"/>
        <v>4820277</v>
      </c>
    </row>
    <row r="9" spans="1:64" ht="20.25" x14ac:dyDescent="0.4">
      <c r="A9" s="14">
        <v>3</v>
      </c>
      <c r="B9" s="15" t="s">
        <v>45</v>
      </c>
      <c r="C9" s="8">
        <v>964</v>
      </c>
      <c r="D9" s="8">
        <v>280800</v>
      </c>
      <c r="E9" s="8">
        <v>1360</v>
      </c>
      <c r="F9" s="8">
        <v>138400</v>
      </c>
      <c r="G9" s="19">
        <f t="shared" si="0"/>
        <v>2324</v>
      </c>
      <c r="H9" s="19">
        <f t="shared" si="0"/>
        <v>419200</v>
      </c>
      <c r="I9" s="8">
        <v>0</v>
      </c>
      <c r="J9" s="8">
        <v>0</v>
      </c>
      <c r="K9" s="8">
        <v>0</v>
      </c>
      <c r="L9" s="8">
        <v>0</v>
      </c>
      <c r="M9" s="7">
        <f t="shared" si="1"/>
        <v>2324</v>
      </c>
      <c r="N9" s="7">
        <f t="shared" si="1"/>
        <v>419200</v>
      </c>
      <c r="O9" s="8">
        <v>0</v>
      </c>
      <c r="P9" s="8">
        <v>0</v>
      </c>
      <c r="Q9" s="8">
        <v>304</v>
      </c>
      <c r="R9" s="8">
        <v>160681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7">
        <f t="shared" si="2"/>
        <v>304</v>
      </c>
      <c r="Z9" s="7">
        <f t="shared" si="3"/>
        <v>160681</v>
      </c>
      <c r="AA9" s="12">
        <v>0</v>
      </c>
      <c r="AB9" s="12">
        <v>0</v>
      </c>
      <c r="AC9" s="12">
        <v>80</v>
      </c>
      <c r="AD9" s="12">
        <v>11600</v>
      </c>
      <c r="AE9" s="12">
        <v>80</v>
      </c>
      <c r="AF9" s="12">
        <v>18000</v>
      </c>
      <c r="AG9" s="12">
        <v>0</v>
      </c>
      <c r="AH9" s="12">
        <v>0</v>
      </c>
      <c r="AI9" s="12">
        <v>0</v>
      </c>
      <c r="AJ9" s="12">
        <v>0</v>
      </c>
      <c r="AK9" s="12">
        <v>100</v>
      </c>
      <c r="AL9" s="12">
        <v>18000</v>
      </c>
      <c r="AM9" s="20">
        <f t="shared" si="4"/>
        <v>2888</v>
      </c>
      <c r="AN9" s="20">
        <f t="shared" si="5"/>
        <v>627481</v>
      </c>
      <c r="AO9" s="12">
        <v>1158</v>
      </c>
      <c r="AP9" s="12">
        <v>112320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204</v>
      </c>
      <c r="BH9" s="8">
        <v>62400</v>
      </c>
      <c r="BI9" s="7">
        <f t="shared" si="7"/>
        <v>204</v>
      </c>
      <c r="BJ9" s="7">
        <f t="shared" si="7"/>
        <v>62400</v>
      </c>
      <c r="BK9" s="7">
        <f t="shared" si="8"/>
        <v>3092</v>
      </c>
      <c r="BL9" s="7">
        <f t="shared" si="8"/>
        <v>689881</v>
      </c>
    </row>
    <row r="10" spans="1:64" ht="20.25" x14ac:dyDescent="0.4">
      <c r="A10" s="14">
        <v>4</v>
      </c>
      <c r="B10" s="15" t="s">
        <v>46</v>
      </c>
      <c r="C10" s="9">
        <v>3204</v>
      </c>
      <c r="D10" s="9">
        <v>441600</v>
      </c>
      <c r="E10" s="9">
        <v>2756</v>
      </c>
      <c r="F10" s="9">
        <v>215600</v>
      </c>
      <c r="G10" s="19">
        <f t="shared" si="0"/>
        <v>5960</v>
      </c>
      <c r="H10" s="19">
        <f t="shared" si="0"/>
        <v>657200</v>
      </c>
      <c r="I10" s="9">
        <v>0</v>
      </c>
      <c r="J10" s="9">
        <v>0</v>
      </c>
      <c r="K10" s="9">
        <v>0</v>
      </c>
      <c r="L10" s="9">
        <v>0</v>
      </c>
      <c r="M10" s="7">
        <f t="shared" si="1"/>
        <v>5960</v>
      </c>
      <c r="N10" s="7">
        <f t="shared" si="1"/>
        <v>657200</v>
      </c>
      <c r="O10" s="9">
        <v>0</v>
      </c>
      <c r="P10" s="9">
        <v>0</v>
      </c>
      <c r="Q10" s="9">
        <v>964</v>
      </c>
      <c r="R10" s="9">
        <v>251915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7">
        <f t="shared" si="2"/>
        <v>964</v>
      </c>
      <c r="Z10" s="7">
        <f t="shared" si="3"/>
        <v>251915</v>
      </c>
      <c r="AA10" s="12">
        <v>0</v>
      </c>
      <c r="AB10" s="12">
        <v>0</v>
      </c>
      <c r="AC10" s="12">
        <v>388</v>
      </c>
      <c r="AD10" s="12">
        <v>11600</v>
      </c>
      <c r="AE10" s="12">
        <v>420</v>
      </c>
      <c r="AF10" s="12">
        <v>38400</v>
      </c>
      <c r="AG10" s="12">
        <v>0</v>
      </c>
      <c r="AH10" s="12">
        <v>0</v>
      </c>
      <c r="AI10" s="12">
        <v>0</v>
      </c>
      <c r="AJ10" s="12">
        <v>0</v>
      </c>
      <c r="AK10" s="12">
        <v>808</v>
      </c>
      <c r="AL10" s="12">
        <v>22000</v>
      </c>
      <c r="AM10" s="20">
        <f t="shared" si="4"/>
        <v>8540</v>
      </c>
      <c r="AN10" s="20">
        <f t="shared" si="5"/>
        <v>981115</v>
      </c>
      <c r="AO10" s="12">
        <v>3846</v>
      </c>
      <c r="AP10" s="12">
        <v>176640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772</v>
      </c>
      <c r="BH10" s="9">
        <v>98000</v>
      </c>
      <c r="BI10" s="7">
        <f t="shared" si="7"/>
        <v>772</v>
      </c>
      <c r="BJ10" s="7">
        <f t="shared" si="7"/>
        <v>98000</v>
      </c>
      <c r="BK10" s="7">
        <f t="shared" si="8"/>
        <v>9312</v>
      </c>
      <c r="BL10" s="7">
        <f t="shared" si="8"/>
        <v>1079115</v>
      </c>
    </row>
    <row r="11" spans="1:64" ht="20.25" x14ac:dyDescent="0.4">
      <c r="A11" s="14">
        <v>5</v>
      </c>
      <c r="B11" s="15" t="s">
        <v>47</v>
      </c>
      <c r="C11" s="8">
        <v>500</v>
      </c>
      <c r="D11" s="8">
        <v>68000</v>
      </c>
      <c r="E11" s="8">
        <v>520</v>
      </c>
      <c r="F11" s="8">
        <v>34400</v>
      </c>
      <c r="G11" s="19">
        <f t="shared" si="0"/>
        <v>1020</v>
      </c>
      <c r="H11" s="19">
        <f t="shared" si="0"/>
        <v>102400</v>
      </c>
      <c r="I11" s="8">
        <v>0</v>
      </c>
      <c r="J11" s="8">
        <v>0</v>
      </c>
      <c r="K11" s="8">
        <v>0</v>
      </c>
      <c r="L11" s="8">
        <v>0</v>
      </c>
      <c r="M11" s="7">
        <f t="shared" si="1"/>
        <v>1020</v>
      </c>
      <c r="N11" s="7">
        <f t="shared" si="1"/>
        <v>102400</v>
      </c>
      <c r="O11" s="8">
        <v>0</v>
      </c>
      <c r="P11" s="8">
        <v>0</v>
      </c>
      <c r="Q11" s="8">
        <v>252</v>
      </c>
      <c r="R11" s="8">
        <v>41655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7">
        <f t="shared" si="2"/>
        <v>252</v>
      </c>
      <c r="Z11" s="7">
        <f t="shared" si="3"/>
        <v>41655</v>
      </c>
      <c r="AA11" s="12">
        <v>0</v>
      </c>
      <c r="AB11" s="12">
        <v>0</v>
      </c>
      <c r="AC11" s="12">
        <v>64</v>
      </c>
      <c r="AD11" s="12">
        <v>5600</v>
      </c>
      <c r="AE11" s="12">
        <v>124</v>
      </c>
      <c r="AF11" s="12">
        <v>6800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20">
        <f t="shared" si="4"/>
        <v>1460</v>
      </c>
      <c r="AN11" s="20">
        <f t="shared" si="5"/>
        <v>156455</v>
      </c>
      <c r="AO11" s="12">
        <v>600</v>
      </c>
      <c r="AP11" s="12">
        <v>17200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212</v>
      </c>
      <c r="BH11" s="8">
        <v>16000</v>
      </c>
      <c r="BI11" s="7">
        <f t="shared" si="7"/>
        <v>212</v>
      </c>
      <c r="BJ11" s="7">
        <f t="shared" si="7"/>
        <v>16000</v>
      </c>
      <c r="BK11" s="7">
        <f t="shared" si="8"/>
        <v>1672</v>
      </c>
      <c r="BL11" s="7">
        <f t="shared" si="8"/>
        <v>172455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492</v>
      </c>
      <c r="D13" s="8">
        <v>120400</v>
      </c>
      <c r="E13" s="8">
        <v>372</v>
      </c>
      <c r="F13" s="8">
        <v>58400</v>
      </c>
      <c r="G13" s="19">
        <f t="shared" si="0"/>
        <v>864</v>
      </c>
      <c r="H13" s="19">
        <f t="shared" si="0"/>
        <v>178800</v>
      </c>
      <c r="I13" s="8">
        <v>0</v>
      </c>
      <c r="J13" s="8">
        <v>0</v>
      </c>
      <c r="K13" s="8">
        <v>0</v>
      </c>
      <c r="L13" s="8">
        <v>0</v>
      </c>
      <c r="M13" s="7">
        <f t="shared" si="1"/>
        <v>864</v>
      </c>
      <c r="N13" s="7">
        <f t="shared" si="1"/>
        <v>178800</v>
      </c>
      <c r="O13" s="8">
        <v>0</v>
      </c>
      <c r="P13" s="8">
        <v>0</v>
      </c>
      <c r="Q13" s="8">
        <v>240</v>
      </c>
      <c r="R13" s="8">
        <v>68437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7">
        <f t="shared" si="2"/>
        <v>240</v>
      </c>
      <c r="Z13" s="7">
        <f t="shared" si="3"/>
        <v>68437</v>
      </c>
      <c r="AA13" s="12">
        <v>0</v>
      </c>
      <c r="AB13" s="12">
        <v>0</v>
      </c>
      <c r="AC13" s="12">
        <v>36</v>
      </c>
      <c r="AD13" s="12">
        <v>3200</v>
      </c>
      <c r="AE13" s="12">
        <v>36</v>
      </c>
      <c r="AF13" s="12">
        <v>10000</v>
      </c>
      <c r="AG13" s="12">
        <v>0</v>
      </c>
      <c r="AH13" s="12">
        <v>0</v>
      </c>
      <c r="AI13" s="12">
        <v>0</v>
      </c>
      <c r="AJ13" s="12">
        <v>0</v>
      </c>
      <c r="AK13" s="12">
        <v>36</v>
      </c>
      <c r="AL13" s="12">
        <v>6800</v>
      </c>
      <c r="AM13" s="20">
        <f t="shared" si="4"/>
        <v>1212</v>
      </c>
      <c r="AN13" s="20">
        <f t="shared" si="5"/>
        <v>267237</v>
      </c>
      <c r="AO13" s="12">
        <v>588</v>
      </c>
      <c r="AP13" s="12">
        <v>48160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84</v>
      </c>
      <c r="BH13" s="8">
        <v>26800</v>
      </c>
      <c r="BI13" s="7">
        <f t="shared" si="7"/>
        <v>84</v>
      </c>
      <c r="BJ13" s="7">
        <f t="shared" si="7"/>
        <v>26800</v>
      </c>
      <c r="BK13" s="7">
        <f t="shared" si="8"/>
        <v>1296</v>
      </c>
      <c r="BL13" s="7">
        <f t="shared" si="8"/>
        <v>294037</v>
      </c>
    </row>
    <row r="14" spans="1:64" ht="20.25" x14ac:dyDescent="0.4">
      <c r="A14" s="14">
        <v>8</v>
      </c>
      <c r="B14" s="15" t="s">
        <v>50</v>
      </c>
      <c r="C14" s="8">
        <v>60</v>
      </c>
      <c r="D14" s="8">
        <v>6000</v>
      </c>
      <c r="E14" s="8">
        <v>56</v>
      </c>
      <c r="F14" s="8">
        <v>2800</v>
      </c>
      <c r="G14" s="19">
        <f t="shared" si="0"/>
        <v>116</v>
      </c>
      <c r="H14" s="19">
        <f t="shared" si="0"/>
        <v>8800</v>
      </c>
      <c r="I14" s="8">
        <v>0</v>
      </c>
      <c r="J14" s="8">
        <v>0</v>
      </c>
      <c r="K14" s="8">
        <v>0</v>
      </c>
      <c r="L14" s="8">
        <v>0</v>
      </c>
      <c r="M14" s="7">
        <f t="shared" si="1"/>
        <v>116</v>
      </c>
      <c r="N14" s="7">
        <f t="shared" si="1"/>
        <v>8800</v>
      </c>
      <c r="O14" s="8">
        <v>0</v>
      </c>
      <c r="P14" s="8">
        <v>0</v>
      </c>
      <c r="Q14" s="8">
        <v>16</v>
      </c>
      <c r="R14" s="8">
        <v>2184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7">
        <f t="shared" si="2"/>
        <v>16</v>
      </c>
      <c r="Z14" s="7">
        <f t="shared" si="3"/>
        <v>2184</v>
      </c>
      <c r="AA14" s="12">
        <v>0</v>
      </c>
      <c r="AB14" s="12">
        <v>0</v>
      </c>
      <c r="AC14" s="12">
        <v>8</v>
      </c>
      <c r="AD14" s="12">
        <v>400</v>
      </c>
      <c r="AE14" s="12">
        <v>8</v>
      </c>
      <c r="AF14" s="12">
        <v>400</v>
      </c>
      <c r="AG14" s="12">
        <v>0</v>
      </c>
      <c r="AH14" s="12">
        <v>0</v>
      </c>
      <c r="AI14" s="12">
        <v>0</v>
      </c>
      <c r="AJ14" s="12">
        <v>0</v>
      </c>
      <c r="AK14" s="12">
        <v>16</v>
      </c>
      <c r="AL14" s="12">
        <v>800</v>
      </c>
      <c r="AM14" s="20">
        <f t="shared" si="4"/>
        <v>164</v>
      </c>
      <c r="AN14" s="20">
        <f t="shared" si="5"/>
        <v>12584</v>
      </c>
      <c r="AO14" s="12">
        <v>72</v>
      </c>
      <c r="AP14" s="12">
        <v>2400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16</v>
      </c>
      <c r="BH14" s="8">
        <v>800</v>
      </c>
      <c r="BI14" s="7">
        <f t="shared" si="7"/>
        <v>16</v>
      </c>
      <c r="BJ14" s="7">
        <f t="shared" si="7"/>
        <v>800</v>
      </c>
      <c r="BK14" s="7">
        <f t="shared" si="8"/>
        <v>180</v>
      </c>
      <c r="BL14" s="7">
        <f t="shared" si="8"/>
        <v>13384</v>
      </c>
    </row>
    <row r="15" spans="1:64" ht="20.25" x14ac:dyDescent="0.4">
      <c r="A15" s="14">
        <v>9</v>
      </c>
      <c r="B15" s="15" t="s">
        <v>51</v>
      </c>
      <c r="C15" s="8">
        <v>456</v>
      </c>
      <c r="D15" s="8">
        <v>42800</v>
      </c>
      <c r="E15" s="8">
        <v>516</v>
      </c>
      <c r="F15" s="8">
        <v>21200</v>
      </c>
      <c r="G15" s="19">
        <f t="shared" si="0"/>
        <v>972</v>
      </c>
      <c r="H15" s="19">
        <f t="shared" si="0"/>
        <v>64000</v>
      </c>
      <c r="I15" s="8">
        <v>0</v>
      </c>
      <c r="J15" s="8">
        <v>0</v>
      </c>
      <c r="K15" s="8">
        <v>0</v>
      </c>
      <c r="L15" s="8">
        <v>0</v>
      </c>
      <c r="M15" s="7">
        <f t="shared" si="1"/>
        <v>972</v>
      </c>
      <c r="N15" s="7">
        <f t="shared" si="1"/>
        <v>64000</v>
      </c>
      <c r="O15" s="8">
        <v>0</v>
      </c>
      <c r="P15" s="8">
        <v>0</v>
      </c>
      <c r="Q15" s="8">
        <v>308</v>
      </c>
      <c r="R15" s="8">
        <v>39811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7">
        <f t="shared" si="2"/>
        <v>308</v>
      </c>
      <c r="Z15" s="7">
        <f t="shared" si="3"/>
        <v>39811</v>
      </c>
      <c r="AA15" s="12">
        <v>0</v>
      </c>
      <c r="AB15" s="12">
        <v>0</v>
      </c>
      <c r="AC15" s="12">
        <v>68</v>
      </c>
      <c r="AD15" s="12">
        <v>3200</v>
      </c>
      <c r="AE15" s="12">
        <v>88</v>
      </c>
      <c r="AF15" s="12">
        <v>2400</v>
      </c>
      <c r="AG15" s="12">
        <v>0</v>
      </c>
      <c r="AH15" s="12">
        <v>0</v>
      </c>
      <c r="AI15" s="12">
        <v>0</v>
      </c>
      <c r="AJ15" s="12">
        <v>0</v>
      </c>
      <c r="AK15" s="12">
        <v>88</v>
      </c>
      <c r="AL15" s="12">
        <v>2400</v>
      </c>
      <c r="AM15" s="20">
        <f t="shared" si="4"/>
        <v>1524</v>
      </c>
      <c r="AN15" s="20">
        <f t="shared" si="5"/>
        <v>111811</v>
      </c>
      <c r="AO15" s="12">
        <v>546</v>
      </c>
      <c r="AP15" s="12">
        <v>17120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176</v>
      </c>
      <c r="BH15" s="8">
        <v>10000</v>
      </c>
      <c r="BI15" s="7">
        <f t="shared" si="7"/>
        <v>176</v>
      </c>
      <c r="BJ15" s="7">
        <f t="shared" si="7"/>
        <v>10000</v>
      </c>
      <c r="BK15" s="7">
        <f t="shared" si="8"/>
        <v>1700</v>
      </c>
      <c r="BL15" s="7">
        <f t="shared" si="8"/>
        <v>121811</v>
      </c>
    </row>
    <row r="16" spans="1:64" ht="20.25" x14ac:dyDescent="0.4">
      <c r="A16" s="14">
        <v>10</v>
      </c>
      <c r="B16" s="15" t="s">
        <v>52</v>
      </c>
      <c r="C16" s="8">
        <v>208</v>
      </c>
      <c r="D16" s="8">
        <v>33600</v>
      </c>
      <c r="E16" s="8">
        <v>296</v>
      </c>
      <c r="F16" s="8">
        <v>16800</v>
      </c>
      <c r="G16" s="19">
        <f t="shared" si="0"/>
        <v>504</v>
      </c>
      <c r="H16" s="19">
        <f t="shared" si="0"/>
        <v>50400</v>
      </c>
      <c r="I16" s="8">
        <v>0</v>
      </c>
      <c r="J16" s="8">
        <v>0</v>
      </c>
      <c r="K16" s="8">
        <v>0</v>
      </c>
      <c r="L16" s="8">
        <v>0</v>
      </c>
      <c r="M16" s="7">
        <f t="shared" si="1"/>
        <v>504</v>
      </c>
      <c r="N16" s="7">
        <f t="shared" si="1"/>
        <v>50400</v>
      </c>
      <c r="O16" s="8">
        <v>0</v>
      </c>
      <c r="P16" s="8">
        <v>0</v>
      </c>
      <c r="Q16" s="8">
        <v>104</v>
      </c>
      <c r="R16" s="8">
        <v>71644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7">
        <f t="shared" si="2"/>
        <v>104</v>
      </c>
      <c r="Z16" s="7">
        <f t="shared" si="3"/>
        <v>71644</v>
      </c>
      <c r="AA16" s="12">
        <v>0</v>
      </c>
      <c r="AB16" s="12">
        <v>0</v>
      </c>
      <c r="AC16" s="12">
        <v>32</v>
      </c>
      <c r="AD16" s="12">
        <v>1200</v>
      </c>
      <c r="AE16" s="12">
        <v>32</v>
      </c>
      <c r="AF16" s="12">
        <v>2400</v>
      </c>
      <c r="AG16" s="12">
        <v>0</v>
      </c>
      <c r="AH16" s="12">
        <v>0</v>
      </c>
      <c r="AI16" s="12">
        <v>0</v>
      </c>
      <c r="AJ16" s="12">
        <v>0</v>
      </c>
      <c r="AK16" s="12">
        <v>32</v>
      </c>
      <c r="AL16" s="12">
        <v>2000</v>
      </c>
      <c r="AM16" s="20">
        <f t="shared" si="4"/>
        <v>704</v>
      </c>
      <c r="AN16" s="20">
        <f t="shared" si="5"/>
        <v>127644</v>
      </c>
      <c r="AO16" s="12">
        <v>249</v>
      </c>
      <c r="AP16" s="12">
        <v>13440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64</v>
      </c>
      <c r="BH16" s="8">
        <v>8000</v>
      </c>
      <c r="BI16" s="7">
        <f t="shared" si="7"/>
        <v>64</v>
      </c>
      <c r="BJ16" s="7">
        <f t="shared" si="7"/>
        <v>8000</v>
      </c>
      <c r="BK16" s="7">
        <f t="shared" si="8"/>
        <v>768</v>
      </c>
      <c r="BL16" s="7">
        <f t="shared" si="8"/>
        <v>135644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0</v>
      </c>
      <c r="D18" s="8">
        <v>0</v>
      </c>
      <c r="E18" s="8">
        <v>0</v>
      </c>
      <c r="F18" s="8">
        <v>0</v>
      </c>
      <c r="G18" s="19">
        <f t="shared" si="0"/>
        <v>0</v>
      </c>
      <c r="H18" s="19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7">
        <f t="shared" si="1"/>
        <v>0</v>
      </c>
      <c r="N18" s="7">
        <f t="shared" si="1"/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7">
        <f t="shared" si="2"/>
        <v>0</v>
      </c>
      <c r="Z18" s="7">
        <f t="shared" si="3"/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20">
        <f t="shared" si="4"/>
        <v>0</v>
      </c>
      <c r="AN18" s="20">
        <f t="shared" si="5"/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7">
        <f t="shared" si="7"/>
        <v>0</v>
      </c>
      <c r="BJ18" s="7">
        <f t="shared" si="7"/>
        <v>0</v>
      </c>
      <c r="BK18" s="7">
        <f t="shared" si="8"/>
        <v>0</v>
      </c>
      <c r="BL18" s="7">
        <f t="shared" si="8"/>
        <v>0</v>
      </c>
    </row>
    <row r="19" spans="1:64" ht="20.25" x14ac:dyDescent="0.4">
      <c r="A19" s="14">
        <v>13</v>
      </c>
      <c r="B19" s="15" t="s">
        <v>55</v>
      </c>
      <c r="C19" s="8">
        <v>156</v>
      </c>
      <c r="D19" s="8">
        <v>22000</v>
      </c>
      <c r="E19" s="8">
        <v>96</v>
      </c>
      <c r="F19" s="8">
        <v>9600</v>
      </c>
      <c r="G19" s="19">
        <f t="shared" si="0"/>
        <v>252</v>
      </c>
      <c r="H19" s="19">
        <f t="shared" si="0"/>
        <v>31600</v>
      </c>
      <c r="I19" s="8">
        <v>0</v>
      </c>
      <c r="J19" s="8">
        <v>0</v>
      </c>
      <c r="K19" s="8">
        <v>0</v>
      </c>
      <c r="L19" s="8">
        <v>0</v>
      </c>
      <c r="M19" s="7">
        <f t="shared" si="1"/>
        <v>252</v>
      </c>
      <c r="N19" s="7">
        <f t="shared" si="1"/>
        <v>31600</v>
      </c>
      <c r="O19" s="8">
        <v>0</v>
      </c>
      <c r="P19" s="8">
        <v>0</v>
      </c>
      <c r="Q19" s="8">
        <v>48</v>
      </c>
      <c r="R19" s="8">
        <v>11902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7">
        <f t="shared" si="2"/>
        <v>48</v>
      </c>
      <c r="Z19" s="7">
        <f t="shared" si="3"/>
        <v>11902</v>
      </c>
      <c r="AA19" s="12">
        <v>0</v>
      </c>
      <c r="AB19" s="12">
        <v>0</v>
      </c>
      <c r="AC19" s="12">
        <v>12</v>
      </c>
      <c r="AD19" s="12">
        <v>1200</v>
      </c>
      <c r="AE19" s="12">
        <v>12</v>
      </c>
      <c r="AF19" s="12">
        <v>1200</v>
      </c>
      <c r="AG19" s="12">
        <v>0</v>
      </c>
      <c r="AH19" s="12">
        <v>0</v>
      </c>
      <c r="AI19" s="12">
        <v>0</v>
      </c>
      <c r="AJ19" s="12">
        <v>0</v>
      </c>
      <c r="AK19" s="12">
        <v>12</v>
      </c>
      <c r="AL19" s="12">
        <v>1200</v>
      </c>
      <c r="AM19" s="20">
        <f t="shared" si="4"/>
        <v>336</v>
      </c>
      <c r="AN19" s="20">
        <f t="shared" si="5"/>
        <v>47102</v>
      </c>
      <c r="AO19" s="12">
        <v>186</v>
      </c>
      <c r="AP19" s="12">
        <v>8800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48</v>
      </c>
      <c r="BH19" s="8">
        <v>4800</v>
      </c>
      <c r="BI19" s="7">
        <f t="shared" si="7"/>
        <v>48</v>
      </c>
      <c r="BJ19" s="7">
        <f t="shared" si="7"/>
        <v>4800</v>
      </c>
      <c r="BK19" s="7">
        <f t="shared" si="8"/>
        <v>384</v>
      </c>
      <c r="BL19" s="7">
        <f t="shared" si="8"/>
        <v>51902</v>
      </c>
    </row>
    <row r="20" spans="1:64" ht="20.25" x14ac:dyDescent="0.4">
      <c r="A20" s="14">
        <v>14</v>
      </c>
      <c r="B20" s="15" t="s">
        <v>56</v>
      </c>
      <c r="C20" s="8">
        <v>816</v>
      </c>
      <c r="D20" s="8">
        <v>162800</v>
      </c>
      <c r="E20" s="8">
        <v>1000</v>
      </c>
      <c r="F20" s="8">
        <v>79200</v>
      </c>
      <c r="G20" s="19">
        <f t="shared" si="0"/>
        <v>1816</v>
      </c>
      <c r="H20" s="19">
        <f t="shared" si="0"/>
        <v>242000</v>
      </c>
      <c r="I20" s="8">
        <v>0</v>
      </c>
      <c r="J20" s="8">
        <v>0</v>
      </c>
      <c r="K20" s="8">
        <v>0</v>
      </c>
      <c r="L20" s="8">
        <v>0</v>
      </c>
      <c r="M20" s="7">
        <f t="shared" si="1"/>
        <v>1816</v>
      </c>
      <c r="N20" s="7">
        <f t="shared" si="1"/>
        <v>242000</v>
      </c>
      <c r="O20" s="8">
        <v>0</v>
      </c>
      <c r="P20" s="8">
        <v>0</v>
      </c>
      <c r="Q20" s="8">
        <v>308</v>
      </c>
      <c r="R20" s="8">
        <v>90254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7">
        <f t="shared" si="2"/>
        <v>308</v>
      </c>
      <c r="Z20" s="7">
        <f t="shared" si="3"/>
        <v>90254</v>
      </c>
      <c r="AA20" s="12">
        <v>0</v>
      </c>
      <c r="AB20" s="12">
        <v>0</v>
      </c>
      <c r="AC20" s="12">
        <v>84</v>
      </c>
      <c r="AD20" s="12">
        <v>6400</v>
      </c>
      <c r="AE20" s="12">
        <v>84</v>
      </c>
      <c r="AF20" s="12">
        <v>5600</v>
      </c>
      <c r="AG20" s="12">
        <v>0</v>
      </c>
      <c r="AH20" s="12">
        <v>0</v>
      </c>
      <c r="AI20" s="12">
        <v>0</v>
      </c>
      <c r="AJ20" s="12">
        <v>0</v>
      </c>
      <c r="AK20" s="12">
        <v>200</v>
      </c>
      <c r="AL20" s="12">
        <v>14000</v>
      </c>
      <c r="AM20" s="20">
        <f t="shared" si="4"/>
        <v>2492</v>
      </c>
      <c r="AN20" s="20">
        <f t="shared" si="5"/>
        <v>358254</v>
      </c>
      <c r="AO20" s="12">
        <v>981</v>
      </c>
      <c r="AP20" s="12">
        <v>65120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256</v>
      </c>
      <c r="BH20" s="8">
        <v>35600</v>
      </c>
      <c r="BI20" s="7">
        <f t="shared" si="7"/>
        <v>256</v>
      </c>
      <c r="BJ20" s="7">
        <f t="shared" si="7"/>
        <v>35600</v>
      </c>
      <c r="BK20" s="7">
        <f t="shared" si="8"/>
        <v>2748</v>
      </c>
      <c r="BL20" s="7">
        <f t="shared" si="8"/>
        <v>393854</v>
      </c>
    </row>
    <row r="21" spans="1:64" ht="20.25" x14ac:dyDescent="0.4">
      <c r="A21" s="14">
        <v>15</v>
      </c>
      <c r="B21" s="15" t="s">
        <v>57</v>
      </c>
      <c r="C21" s="8">
        <v>260</v>
      </c>
      <c r="D21" s="8">
        <v>46800</v>
      </c>
      <c r="E21" s="8">
        <v>380</v>
      </c>
      <c r="F21" s="8">
        <v>31200</v>
      </c>
      <c r="G21" s="19">
        <f t="shared" si="0"/>
        <v>640</v>
      </c>
      <c r="H21" s="19">
        <f t="shared" si="0"/>
        <v>78000</v>
      </c>
      <c r="I21" s="8">
        <v>0</v>
      </c>
      <c r="J21" s="8">
        <v>0</v>
      </c>
      <c r="K21" s="8">
        <v>0</v>
      </c>
      <c r="L21" s="8">
        <v>0</v>
      </c>
      <c r="M21" s="7">
        <f t="shared" si="1"/>
        <v>640</v>
      </c>
      <c r="N21" s="7">
        <f t="shared" si="1"/>
        <v>78000</v>
      </c>
      <c r="O21" s="8">
        <v>0</v>
      </c>
      <c r="P21" s="8">
        <v>0</v>
      </c>
      <c r="Q21" s="8">
        <v>120</v>
      </c>
      <c r="R21" s="8">
        <v>34218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7">
        <f t="shared" si="2"/>
        <v>120</v>
      </c>
      <c r="Z21" s="7">
        <f t="shared" si="3"/>
        <v>34218</v>
      </c>
      <c r="AA21" s="12">
        <v>0</v>
      </c>
      <c r="AB21" s="12">
        <v>0</v>
      </c>
      <c r="AC21" s="12">
        <v>44</v>
      </c>
      <c r="AD21" s="12">
        <v>8000</v>
      </c>
      <c r="AE21" s="12">
        <v>56</v>
      </c>
      <c r="AF21" s="12">
        <v>4800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20">
        <f t="shared" si="4"/>
        <v>860</v>
      </c>
      <c r="AN21" s="20">
        <f t="shared" si="5"/>
        <v>125018</v>
      </c>
      <c r="AO21" s="12">
        <v>312</v>
      </c>
      <c r="AP21" s="12">
        <v>18720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76</v>
      </c>
      <c r="BH21" s="8">
        <v>18800</v>
      </c>
      <c r="BI21" s="7">
        <f t="shared" si="7"/>
        <v>76</v>
      </c>
      <c r="BJ21" s="7">
        <f t="shared" si="7"/>
        <v>18800</v>
      </c>
      <c r="BK21" s="7">
        <f t="shared" si="8"/>
        <v>936</v>
      </c>
      <c r="BL21" s="7">
        <f t="shared" si="8"/>
        <v>143818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176</v>
      </c>
      <c r="D25" s="8">
        <v>35600</v>
      </c>
      <c r="E25" s="8">
        <v>144</v>
      </c>
      <c r="F25" s="8">
        <v>13200</v>
      </c>
      <c r="G25" s="19">
        <f t="shared" si="0"/>
        <v>320</v>
      </c>
      <c r="H25" s="19">
        <f t="shared" si="0"/>
        <v>48800</v>
      </c>
      <c r="I25" s="8">
        <v>0</v>
      </c>
      <c r="J25" s="8">
        <v>0</v>
      </c>
      <c r="K25" s="8">
        <v>0</v>
      </c>
      <c r="L25" s="8">
        <v>0</v>
      </c>
      <c r="M25" s="7">
        <f t="shared" si="1"/>
        <v>320</v>
      </c>
      <c r="N25" s="7">
        <f t="shared" si="1"/>
        <v>48800</v>
      </c>
      <c r="O25" s="8">
        <v>0</v>
      </c>
      <c r="P25" s="8">
        <v>0</v>
      </c>
      <c r="Q25" s="8">
        <v>92</v>
      </c>
      <c r="R25" s="8">
        <v>77852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7">
        <f t="shared" si="2"/>
        <v>92</v>
      </c>
      <c r="Z25" s="7">
        <f t="shared" si="3"/>
        <v>77852</v>
      </c>
      <c r="AA25" s="12">
        <v>0</v>
      </c>
      <c r="AB25" s="12">
        <v>0</v>
      </c>
      <c r="AC25" s="12">
        <v>32</v>
      </c>
      <c r="AD25" s="12">
        <v>1600</v>
      </c>
      <c r="AE25" s="12">
        <v>32</v>
      </c>
      <c r="AF25" s="12">
        <v>1600</v>
      </c>
      <c r="AG25" s="12">
        <v>0</v>
      </c>
      <c r="AH25" s="12">
        <v>0</v>
      </c>
      <c r="AI25" s="12">
        <v>0</v>
      </c>
      <c r="AJ25" s="12">
        <v>0</v>
      </c>
      <c r="AK25" s="12">
        <v>16</v>
      </c>
      <c r="AL25" s="12">
        <v>1600</v>
      </c>
      <c r="AM25" s="20">
        <f t="shared" si="4"/>
        <v>492</v>
      </c>
      <c r="AN25" s="20">
        <f t="shared" si="5"/>
        <v>131452</v>
      </c>
      <c r="AO25" s="12">
        <v>213</v>
      </c>
      <c r="AP25" s="12">
        <v>14240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36</v>
      </c>
      <c r="BH25" s="8">
        <v>8000</v>
      </c>
      <c r="BI25" s="7">
        <f t="shared" si="7"/>
        <v>36</v>
      </c>
      <c r="BJ25" s="7">
        <f t="shared" si="7"/>
        <v>8000</v>
      </c>
      <c r="BK25" s="7">
        <f t="shared" si="8"/>
        <v>528</v>
      </c>
      <c r="BL25" s="7">
        <f t="shared" si="8"/>
        <v>139452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128</v>
      </c>
      <c r="D27" s="8">
        <v>26800</v>
      </c>
      <c r="E27" s="8">
        <v>144</v>
      </c>
      <c r="F27" s="8">
        <v>13200</v>
      </c>
      <c r="G27" s="19">
        <f t="shared" si="0"/>
        <v>272</v>
      </c>
      <c r="H27" s="19">
        <f t="shared" si="0"/>
        <v>40000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272</v>
      </c>
      <c r="N27" s="7">
        <f t="shared" si="1"/>
        <v>40000</v>
      </c>
      <c r="O27" s="8">
        <v>0</v>
      </c>
      <c r="P27" s="8">
        <v>0</v>
      </c>
      <c r="Q27" s="8">
        <v>36</v>
      </c>
      <c r="R27" s="8">
        <v>14877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36</v>
      </c>
      <c r="Z27" s="7">
        <f t="shared" si="3"/>
        <v>14877</v>
      </c>
      <c r="AA27" s="12">
        <v>0</v>
      </c>
      <c r="AB27" s="12">
        <v>0</v>
      </c>
      <c r="AC27" s="12">
        <v>0</v>
      </c>
      <c r="AD27" s="12">
        <v>0</v>
      </c>
      <c r="AE27" s="12">
        <v>36</v>
      </c>
      <c r="AF27" s="12">
        <v>4400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344</v>
      </c>
      <c r="AN27" s="20">
        <f t="shared" si="5"/>
        <v>59277</v>
      </c>
      <c r="AO27" s="12">
        <v>156</v>
      </c>
      <c r="AP27" s="12">
        <v>10720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36</v>
      </c>
      <c r="BH27" s="8">
        <v>6000</v>
      </c>
      <c r="BI27" s="7">
        <f t="shared" si="7"/>
        <v>36</v>
      </c>
      <c r="BJ27" s="7">
        <f t="shared" si="7"/>
        <v>6000</v>
      </c>
      <c r="BK27" s="7">
        <f t="shared" si="8"/>
        <v>380</v>
      </c>
      <c r="BL27" s="7">
        <f t="shared" si="8"/>
        <v>65277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40</v>
      </c>
      <c r="R28" s="8">
        <v>8430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40</v>
      </c>
      <c r="Z28" s="7">
        <f t="shared" si="3"/>
        <v>8430</v>
      </c>
      <c r="AA28" s="12">
        <v>0</v>
      </c>
      <c r="AB28" s="12">
        <v>0</v>
      </c>
      <c r="AC28" s="12">
        <v>0</v>
      </c>
      <c r="AD28" s="12">
        <v>0</v>
      </c>
      <c r="AE28" s="12">
        <v>20</v>
      </c>
      <c r="AF28" s="12">
        <v>2400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60</v>
      </c>
      <c r="AN28" s="20">
        <f t="shared" si="5"/>
        <v>10830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60</v>
      </c>
      <c r="BL28" s="7">
        <f t="shared" si="8"/>
        <v>10830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0.25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0</v>
      </c>
      <c r="D32" s="8">
        <v>0</v>
      </c>
      <c r="E32" s="8">
        <v>0</v>
      </c>
      <c r="F32" s="8">
        <v>0</v>
      </c>
      <c r="G32" s="19">
        <f t="shared" si="0"/>
        <v>0</v>
      </c>
      <c r="H32" s="19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7">
        <f t="shared" si="1"/>
        <v>0</v>
      </c>
      <c r="N32" s="7">
        <f t="shared" si="1"/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7">
        <f t="shared" si="2"/>
        <v>0</v>
      </c>
      <c r="Z32" s="7">
        <f t="shared" si="3"/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20">
        <f t="shared" si="4"/>
        <v>0</v>
      </c>
      <c r="AN32" s="20">
        <f t="shared" si="5"/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7">
        <f t="shared" si="7"/>
        <v>0</v>
      </c>
      <c r="BJ32" s="7">
        <f t="shared" si="7"/>
        <v>0</v>
      </c>
      <c r="BK32" s="7">
        <f t="shared" si="8"/>
        <v>0</v>
      </c>
      <c r="BL32" s="7">
        <f t="shared" si="8"/>
        <v>0</v>
      </c>
    </row>
    <row r="33" spans="1:64" ht="20.25" x14ac:dyDescent="0.4">
      <c r="A33" s="14">
        <v>27</v>
      </c>
      <c r="B33" s="15" t="s">
        <v>69</v>
      </c>
      <c r="C33" s="8">
        <v>576</v>
      </c>
      <c r="D33" s="8">
        <v>260000</v>
      </c>
      <c r="E33" s="8">
        <v>600</v>
      </c>
      <c r="F33" s="8">
        <v>133200</v>
      </c>
      <c r="G33" s="19">
        <f t="shared" si="0"/>
        <v>1176</v>
      </c>
      <c r="H33" s="19">
        <f t="shared" si="0"/>
        <v>393200</v>
      </c>
      <c r="I33" s="8">
        <v>0</v>
      </c>
      <c r="J33" s="8">
        <v>0</v>
      </c>
      <c r="K33" s="8">
        <v>0</v>
      </c>
      <c r="L33" s="8">
        <v>0</v>
      </c>
      <c r="M33" s="7">
        <f t="shared" si="1"/>
        <v>1176</v>
      </c>
      <c r="N33" s="7">
        <f t="shared" si="1"/>
        <v>393200</v>
      </c>
      <c r="O33" s="8">
        <v>0</v>
      </c>
      <c r="P33" s="8">
        <v>0</v>
      </c>
      <c r="Q33" s="8">
        <v>168</v>
      </c>
      <c r="R33" s="8">
        <v>150753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7">
        <f t="shared" si="2"/>
        <v>168</v>
      </c>
      <c r="Z33" s="7">
        <f t="shared" si="3"/>
        <v>150753</v>
      </c>
      <c r="AA33" s="12">
        <v>0</v>
      </c>
      <c r="AB33" s="12">
        <v>0</v>
      </c>
      <c r="AC33" s="12">
        <v>48</v>
      </c>
      <c r="AD33" s="12">
        <v>12400</v>
      </c>
      <c r="AE33" s="12">
        <v>72</v>
      </c>
      <c r="AF33" s="12">
        <v>14800</v>
      </c>
      <c r="AG33" s="12">
        <v>0</v>
      </c>
      <c r="AH33" s="12">
        <v>0</v>
      </c>
      <c r="AI33" s="12">
        <v>0</v>
      </c>
      <c r="AJ33" s="12">
        <v>0</v>
      </c>
      <c r="AK33" s="12">
        <v>96</v>
      </c>
      <c r="AL33" s="12">
        <v>16000</v>
      </c>
      <c r="AM33" s="20">
        <f t="shared" si="4"/>
        <v>1560</v>
      </c>
      <c r="AN33" s="20">
        <f t="shared" si="5"/>
        <v>587153</v>
      </c>
      <c r="AO33" s="12">
        <v>690</v>
      </c>
      <c r="AP33" s="12">
        <v>104000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152</v>
      </c>
      <c r="BH33" s="8">
        <v>49200</v>
      </c>
      <c r="BI33" s="7">
        <f t="shared" si="7"/>
        <v>152</v>
      </c>
      <c r="BJ33" s="7">
        <f t="shared" si="7"/>
        <v>49200</v>
      </c>
      <c r="BK33" s="7">
        <f t="shared" si="8"/>
        <v>1712</v>
      </c>
      <c r="BL33" s="7">
        <f t="shared" si="8"/>
        <v>636353</v>
      </c>
    </row>
    <row r="34" spans="1:64" ht="20.25" x14ac:dyDescent="0.4">
      <c r="A34" s="14">
        <v>28</v>
      </c>
      <c r="B34" s="15" t="s">
        <v>70</v>
      </c>
      <c r="C34" s="8">
        <v>70</v>
      </c>
      <c r="D34" s="8">
        <v>3200</v>
      </c>
      <c r="E34" s="8">
        <v>12</v>
      </c>
      <c r="F34" s="8">
        <v>2600</v>
      </c>
      <c r="G34" s="19">
        <f t="shared" si="0"/>
        <v>82</v>
      </c>
      <c r="H34" s="19">
        <f t="shared" si="0"/>
        <v>5800</v>
      </c>
      <c r="I34" s="8">
        <v>0</v>
      </c>
      <c r="J34" s="8">
        <v>0</v>
      </c>
      <c r="K34" s="8">
        <v>0</v>
      </c>
      <c r="L34" s="8">
        <v>0</v>
      </c>
      <c r="M34" s="7">
        <f t="shared" si="1"/>
        <v>82</v>
      </c>
      <c r="N34" s="7">
        <f t="shared" si="1"/>
        <v>5800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7">
        <f t="shared" si="2"/>
        <v>0</v>
      </c>
      <c r="Z34" s="7">
        <f t="shared" si="3"/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20</v>
      </c>
      <c r="AF34" s="12">
        <v>400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20">
        <f t="shared" si="4"/>
        <v>102</v>
      </c>
      <c r="AN34" s="20">
        <f t="shared" si="5"/>
        <v>6200</v>
      </c>
      <c r="AO34" s="12">
        <v>84</v>
      </c>
      <c r="AP34" s="12">
        <v>1280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20</v>
      </c>
      <c r="BH34" s="8">
        <v>800</v>
      </c>
      <c r="BI34" s="7">
        <f t="shared" si="7"/>
        <v>20</v>
      </c>
      <c r="BJ34" s="7">
        <f t="shared" si="7"/>
        <v>800</v>
      </c>
      <c r="BK34" s="7">
        <f t="shared" si="8"/>
        <v>122</v>
      </c>
      <c r="BL34" s="7">
        <f t="shared" si="8"/>
        <v>7000</v>
      </c>
    </row>
    <row r="35" spans="1:64" ht="20.25" x14ac:dyDescent="0.4">
      <c r="A35" s="14">
        <v>29</v>
      </c>
      <c r="B35" s="15" t="s">
        <v>71</v>
      </c>
      <c r="C35" s="8">
        <v>0</v>
      </c>
      <c r="D35" s="8">
        <v>0</v>
      </c>
      <c r="E35" s="8">
        <v>0</v>
      </c>
      <c r="F35" s="8">
        <v>0</v>
      </c>
      <c r="G35" s="19">
        <f t="shared" si="0"/>
        <v>0</v>
      </c>
      <c r="H35" s="19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7">
        <f t="shared" si="1"/>
        <v>0</v>
      </c>
      <c r="N35" s="7">
        <f t="shared" si="1"/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7">
        <f t="shared" si="2"/>
        <v>0</v>
      </c>
      <c r="Z35" s="7">
        <f t="shared" si="3"/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20">
        <f t="shared" si="4"/>
        <v>0</v>
      </c>
      <c r="AN35" s="20">
        <f t="shared" si="5"/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7">
        <f t="shared" si="7"/>
        <v>0</v>
      </c>
      <c r="BJ35" s="7">
        <f t="shared" si="7"/>
        <v>0</v>
      </c>
      <c r="BK35" s="7">
        <f t="shared" si="8"/>
        <v>0</v>
      </c>
      <c r="BL35" s="7">
        <f t="shared" si="8"/>
        <v>0</v>
      </c>
    </row>
    <row r="36" spans="1:64" ht="20.25" x14ac:dyDescent="0.4">
      <c r="A36" s="14">
        <v>30</v>
      </c>
      <c r="B36" s="15" t="s">
        <v>72</v>
      </c>
      <c r="C36" s="8">
        <v>0</v>
      </c>
      <c r="D36" s="8">
        <v>0</v>
      </c>
      <c r="E36" s="8">
        <v>0</v>
      </c>
      <c r="F36" s="8">
        <v>0</v>
      </c>
      <c r="G36" s="19">
        <f t="shared" si="0"/>
        <v>0</v>
      </c>
      <c r="H36" s="19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7">
        <f t="shared" si="1"/>
        <v>0</v>
      </c>
      <c r="N36" s="7">
        <f t="shared" si="1"/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7">
        <f t="shared" si="2"/>
        <v>0</v>
      </c>
      <c r="Z36" s="7">
        <f t="shared" si="3"/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20">
        <f t="shared" si="4"/>
        <v>0</v>
      </c>
      <c r="AN36" s="20">
        <f t="shared" si="5"/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7">
        <f t="shared" si="7"/>
        <v>0</v>
      </c>
      <c r="BJ36" s="7">
        <f t="shared" si="7"/>
        <v>0</v>
      </c>
      <c r="BK36" s="7">
        <f t="shared" si="8"/>
        <v>0</v>
      </c>
      <c r="BL36" s="7">
        <f t="shared" si="8"/>
        <v>0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10">
        <v>2028</v>
      </c>
      <c r="D38" s="10">
        <v>2921600</v>
      </c>
      <c r="E38" s="10">
        <v>1728</v>
      </c>
      <c r="F38" s="10">
        <v>1497200</v>
      </c>
      <c r="G38" s="19">
        <f t="shared" si="0"/>
        <v>3756</v>
      </c>
      <c r="H38" s="19">
        <f t="shared" si="0"/>
        <v>4418800</v>
      </c>
      <c r="I38" s="10">
        <v>0</v>
      </c>
      <c r="J38" s="10">
        <v>0</v>
      </c>
      <c r="K38" s="10">
        <v>0</v>
      </c>
      <c r="L38" s="10">
        <v>0</v>
      </c>
      <c r="M38" s="7">
        <f t="shared" si="1"/>
        <v>3756</v>
      </c>
      <c r="N38" s="7">
        <f t="shared" si="1"/>
        <v>4418800</v>
      </c>
      <c r="O38" s="10">
        <v>0</v>
      </c>
      <c r="P38" s="10">
        <v>0</v>
      </c>
      <c r="Q38" s="10">
        <v>640</v>
      </c>
      <c r="R38" s="10">
        <v>681200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7">
        <f t="shared" si="2"/>
        <v>640</v>
      </c>
      <c r="Z38" s="7">
        <f t="shared" si="3"/>
        <v>681200</v>
      </c>
      <c r="AA38" s="12">
        <v>0</v>
      </c>
      <c r="AB38" s="12">
        <v>0</v>
      </c>
      <c r="AC38" s="12">
        <v>140</v>
      </c>
      <c r="AD38" s="12">
        <v>100800</v>
      </c>
      <c r="AE38" s="12">
        <v>140</v>
      </c>
      <c r="AF38" s="12">
        <v>237900</v>
      </c>
      <c r="AG38" s="12">
        <v>0</v>
      </c>
      <c r="AH38" s="12">
        <v>0</v>
      </c>
      <c r="AI38" s="12">
        <v>0</v>
      </c>
      <c r="AJ38" s="12">
        <v>0</v>
      </c>
      <c r="AK38" s="12">
        <v>220</v>
      </c>
      <c r="AL38" s="12">
        <v>159600</v>
      </c>
      <c r="AM38" s="20">
        <f t="shared" si="4"/>
        <v>4896</v>
      </c>
      <c r="AN38" s="20">
        <f t="shared" si="5"/>
        <v>5598300</v>
      </c>
      <c r="AO38" s="12">
        <v>2433</v>
      </c>
      <c r="AP38" s="12">
        <v>1168640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0</v>
      </c>
      <c r="BG38" s="10">
        <v>380</v>
      </c>
      <c r="BH38" s="10">
        <v>654800</v>
      </c>
      <c r="BI38" s="7">
        <f t="shared" si="7"/>
        <v>380</v>
      </c>
      <c r="BJ38" s="7">
        <f t="shared" si="7"/>
        <v>654800</v>
      </c>
      <c r="BK38" s="7">
        <f t="shared" si="8"/>
        <v>5276</v>
      </c>
      <c r="BL38" s="7">
        <f t="shared" si="8"/>
        <v>6253100</v>
      </c>
    </row>
    <row r="39" spans="1:64" ht="20.25" x14ac:dyDescent="0.4">
      <c r="A39" s="14">
        <v>33</v>
      </c>
      <c r="B39" s="15" t="s">
        <v>75</v>
      </c>
      <c r="C39" s="8">
        <v>0</v>
      </c>
      <c r="D39" s="8">
        <v>0</v>
      </c>
      <c r="E39" s="8">
        <v>0</v>
      </c>
      <c r="F39" s="8">
        <v>0</v>
      </c>
      <c r="G39" s="19">
        <f t="shared" si="0"/>
        <v>0</v>
      </c>
      <c r="H39" s="19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7">
        <f t="shared" si="1"/>
        <v>0</v>
      </c>
      <c r="N39" s="7">
        <f t="shared" si="1"/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7">
        <f t="shared" si="2"/>
        <v>0</v>
      </c>
      <c r="Z39" s="7">
        <f t="shared" si="3"/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20">
        <f t="shared" si="4"/>
        <v>0</v>
      </c>
      <c r="AN39" s="20">
        <f t="shared" si="5"/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0</v>
      </c>
      <c r="BL39" s="7">
        <f t="shared" si="8"/>
        <v>0</v>
      </c>
    </row>
    <row r="40" spans="1:64" ht="20.25" x14ac:dyDescent="0.4">
      <c r="A40" s="14">
        <v>34</v>
      </c>
      <c r="B40" s="15" t="s">
        <v>76</v>
      </c>
      <c r="C40" s="8">
        <v>10568</v>
      </c>
      <c r="D40" s="8">
        <v>1592800</v>
      </c>
      <c r="E40" s="8">
        <v>11476</v>
      </c>
      <c r="F40" s="8">
        <v>807600</v>
      </c>
      <c r="G40" s="19">
        <f t="shared" si="0"/>
        <v>22044</v>
      </c>
      <c r="H40" s="19">
        <f t="shared" si="0"/>
        <v>2400400</v>
      </c>
      <c r="I40" s="8">
        <v>0</v>
      </c>
      <c r="J40" s="8">
        <v>0</v>
      </c>
      <c r="K40" s="8">
        <v>0</v>
      </c>
      <c r="L40" s="8">
        <v>0</v>
      </c>
      <c r="M40" s="7">
        <f t="shared" si="1"/>
        <v>22044</v>
      </c>
      <c r="N40" s="7">
        <f t="shared" si="1"/>
        <v>2400400</v>
      </c>
      <c r="O40" s="8">
        <v>0</v>
      </c>
      <c r="P40" s="8">
        <v>0</v>
      </c>
      <c r="Q40" s="8">
        <v>3560</v>
      </c>
      <c r="R40" s="8">
        <v>373200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7">
        <f t="shared" si="2"/>
        <v>3560</v>
      </c>
      <c r="Z40" s="7">
        <f t="shared" si="3"/>
        <v>373200</v>
      </c>
      <c r="AA40" s="12">
        <v>0</v>
      </c>
      <c r="AB40" s="12">
        <v>0</v>
      </c>
      <c r="AC40" s="12">
        <v>1232</v>
      </c>
      <c r="AD40" s="12">
        <v>98400</v>
      </c>
      <c r="AE40" s="12">
        <v>1296</v>
      </c>
      <c r="AF40" s="12">
        <v>89200</v>
      </c>
      <c r="AG40" s="12">
        <v>0</v>
      </c>
      <c r="AH40" s="12">
        <v>0</v>
      </c>
      <c r="AI40" s="12">
        <v>0</v>
      </c>
      <c r="AJ40" s="12">
        <v>0</v>
      </c>
      <c r="AK40" s="12">
        <v>3128</v>
      </c>
      <c r="AL40" s="12">
        <v>88000</v>
      </c>
      <c r="AM40" s="20">
        <f t="shared" si="4"/>
        <v>31260</v>
      </c>
      <c r="AN40" s="20">
        <f t="shared" si="5"/>
        <v>3049200</v>
      </c>
      <c r="AO40" s="12">
        <v>12681</v>
      </c>
      <c r="AP40" s="12">
        <v>637120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3628</v>
      </c>
      <c r="BH40" s="8">
        <v>358800</v>
      </c>
      <c r="BI40" s="7">
        <f t="shared" si="7"/>
        <v>3628</v>
      </c>
      <c r="BJ40" s="7">
        <f t="shared" si="7"/>
        <v>358800</v>
      </c>
      <c r="BK40" s="7">
        <f t="shared" si="8"/>
        <v>34888</v>
      </c>
      <c r="BL40" s="7">
        <f t="shared" si="8"/>
        <v>3408000</v>
      </c>
    </row>
    <row r="41" spans="1:64" ht="20.25" x14ac:dyDescent="0.4">
      <c r="A41" s="14">
        <v>35</v>
      </c>
      <c r="B41" s="15" t="s">
        <v>77</v>
      </c>
      <c r="C41" s="8">
        <v>0</v>
      </c>
      <c r="D41" s="8">
        <v>0</v>
      </c>
      <c r="E41" s="8">
        <v>0</v>
      </c>
      <c r="F41" s="8">
        <v>0</v>
      </c>
      <c r="G41" s="19">
        <f t="shared" si="0"/>
        <v>0</v>
      </c>
      <c r="H41" s="19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7">
        <f t="shared" si="1"/>
        <v>0</v>
      </c>
      <c r="N41" s="7">
        <f t="shared" si="1"/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5.5" customHeight="1" x14ac:dyDescent="0.4">
      <c r="A42" s="14">
        <v>36</v>
      </c>
      <c r="B42" s="15" t="s">
        <v>78</v>
      </c>
      <c r="C42" s="8">
        <v>540</v>
      </c>
      <c r="D42" s="8">
        <v>174400</v>
      </c>
      <c r="E42" s="8">
        <v>948</v>
      </c>
      <c r="F42" s="8">
        <v>81200</v>
      </c>
      <c r="G42" s="19">
        <f t="shared" si="0"/>
        <v>1488</v>
      </c>
      <c r="H42" s="19">
        <f t="shared" si="0"/>
        <v>255600</v>
      </c>
      <c r="I42" s="8">
        <v>0</v>
      </c>
      <c r="J42" s="8">
        <v>0</v>
      </c>
      <c r="K42" s="8">
        <v>0</v>
      </c>
      <c r="L42" s="8">
        <v>0</v>
      </c>
      <c r="M42" s="7">
        <f t="shared" si="1"/>
        <v>1488</v>
      </c>
      <c r="N42" s="7">
        <f t="shared" si="1"/>
        <v>255600</v>
      </c>
      <c r="O42" s="8">
        <v>0</v>
      </c>
      <c r="P42" s="8">
        <v>0</v>
      </c>
      <c r="Q42" s="8">
        <v>372</v>
      </c>
      <c r="R42" s="8">
        <v>40800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372</v>
      </c>
      <c r="Z42" s="7">
        <f t="shared" si="3"/>
        <v>40800</v>
      </c>
      <c r="AA42" s="12">
        <v>0</v>
      </c>
      <c r="AB42" s="12">
        <v>0</v>
      </c>
      <c r="AC42" s="12">
        <v>96</v>
      </c>
      <c r="AD42" s="12">
        <v>10800</v>
      </c>
      <c r="AE42" s="12">
        <v>96</v>
      </c>
      <c r="AF42" s="12">
        <v>14000</v>
      </c>
      <c r="AG42" s="12">
        <v>0</v>
      </c>
      <c r="AH42" s="12">
        <v>0</v>
      </c>
      <c r="AI42" s="12">
        <v>0</v>
      </c>
      <c r="AJ42" s="12">
        <v>0</v>
      </c>
      <c r="AK42" s="12">
        <v>60</v>
      </c>
      <c r="AL42" s="12">
        <v>6000</v>
      </c>
      <c r="AM42" s="20">
        <f t="shared" si="4"/>
        <v>2112</v>
      </c>
      <c r="AN42" s="20">
        <f t="shared" si="5"/>
        <v>327200</v>
      </c>
      <c r="AO42" s="12">
        <v>648</v>
      </c>
      <c r="AP42" s="12">
        <v>69760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136</v>
      </c>
      <c r="BH42" s="8">
        <v>38000</v>
      </c>
      <c r="BI42" s="7">
        <f t="shared" si="7"/>
        <v>136</v>
      </c>
      <c r="BJ42" s="7">
        <f t="shared" si="7"/>
        <v>38000</v>
      </c>
      <c r="BK42" s="7">
        <f t="shared" si="8"/>
        <v>2248</v>
      </c>
      <c r="BL42" s="7">
        <f t="shared" si="8"/>
        <v>365200</v>
      </c>
    </row>
    <row r="43" spans="1:64" ht="26.25" customHeight="1" x14ac:dyDescent="0.4">
      <c r="A43" s="14">
        <v>37</v>
      </c>
      <c r="B43" s="15" t="s">
        <v>79</v>
      </c>
      <c r="C43" s="8">
        <v>0</v>
      </c>
      <c r="D43" s="8">
        <v>0</v>
      </c>
      <c r="E43" s="8">
        <v>0</v>
      </c>
      <c r="F43" s="8">
        <v>0</v>
      </c>
      <c r="G43" s="19">
        <f t="shared" si="0"/>
        <v>0</v>
      </c>
      <c r="H43" s="19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7">
        <f t="shared" si="1"/>
        <v>0</v>
      </c>
      <c r="N43" s="7">
        <f t="shared" si="1"/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7">
        <f t="shared" si="2"/>
        <v>0</v>
      </c>
      <c r="Z43" s="7">
        <f t="shared" si="3"/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20">
        <f t="shared" si="4"/>
        <v>0</v>
      </c>
      <c r="AN43" s="20">
        <f t="shared" si="5"/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7">
        <f t="shared" si="7"/>
        <v>0</v>
      </c>
      <c r="BJ43" s="7">
        <f t="shared" si="7"/>
        <v>0</v>
      </c>
      <c r="BK43" s="7">
        <f t="shared" si="8"/>
        <v>0</v>
      </c>
      <c r="BL43" s="7">
        <f t="shared" si="8"/>
        <v>0</v>
      </c>
    </row>
    <row r="44" spans="1:64" ht="24" customHeight="1" x14ac:dyDescent="0.4">
      <c r="A44" s="14">
        <v>38</v>
      </c>
      <c r="B44" s="15" t="s">
        <v>80</v>
      </c>
      <c r="C44" s="11">
        <v>0</v>
      </c>
      <c r="D44" s="11">
        <v>0</v>
      </c>
      <c r="E44" s="11">
        <v>0</v>
      </c>
      <c r="F44" s="11">
        <v>0</v>
      </c>
      <c r="G44" s="19">
        <f t="shared" si="0"/>
        <v>0</v>
      </c>
      <c r="H44" s="19">
        <f t="shared" si="0"/>
        <v>0</v>
      </c>
      <c r="I44" s="11">
        <v>0</v>
      </c>
      <c r="J44" s="11">
        <v>0</v>
      </c>
      <c r="K44" s="11">
        <v>0</v>
      </c>
      <c r="L44" s="11">
        <v>0</v>
      </c>
      <c r="M44" s="7">
        <f t="shared" si="1"/>
        <v>0</v>
      </c>
      <c r="N44" s="7">
        <f t="shared" si="1"/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s="3" customFormat="1" ht="24" customHeight="1" x14ac:dyDescent="0.4">
      <c r="A45" s="14">
        <v>39</v>
      </c>
      <c r="B45" s="15" t="s">
        <v>81</v>
      </c>
      <c r="C45" s="11">
        <v>0</v>
      </c>
      <c r="D45" s="11">
        <v>0</v>
      </c>
      <c r="E45" s="11">
        <v>0</v>
      </c>
      <c r="F45" s="11">
        <v>0</v>
      </c>
      <c r="G45" s="19">
        <f t="shared" ref="G45:G49" si="9">SUM(C45,E45)</f>
        <v>0</v>
      </c>
      <c r="H45" s="19">
        <f t="shared" ref="H45:H49" si="10">SUM(D45,F45)</f>
        <v>0</v>
      </c>
      <c r="I45" s="11">
        <v>0</v>
      </c>
      <c r="J45" s="11">
        <v>0</v>
      </c>
      <c r="K45" s="11">
        <v>0</v>
      </c>
      <c r="L45" s="11">
        <v>0</v>
      </c>
      <c r="M45" s="7">
        <f t="shared" ref="M45:M49" si="11">SUM(G45,I45,K45)</f>
        <v>0</v>
      </c>
      <c r="N45" s="7">
        <f t="shared" ref="N45:N49" si="12">SUM(H45,J45,L45)</f>
        <v>0</v>
      </c>
      <c r="O45" s="8">
        <v>0</v>
      </c>
      <c r="P45" s="8">
        <v>0</v>
      </c>
      <c r="Q45" s="8">
        <v>48</v>
      </c>
      <c r="R45" s="8">
        <v>31738</v>
      </c>
      <c r="S45" s="8">
        <v>0</v>
      </c>
      <c r="T45" s="8">
        <v>0</v>
      </c>
      <c r="U45" s="11">
        <v>0</v>
      </c>
      <c r="V45" s="11">
        <v>0</v>
      </c>
      <c r="W45" s="11">
        <v>0</v>
      </c>
      <c r="X45" s="11">
        <v>0</v>
      </c>
      <c r="Y45" s="7">
        <f t="shared" ref="Y45:Y49" si="13">SUM(O45+Q45+S45+U45+W45)</f>
        <v>48</v>
      </c>
      <c r="Z45" s="7">
        <f t="shared" ref="Z45:Z49" si="14">SUM(P45+R45+T45+V45+X45)</f>
        <v>31738</v>
      </c>
      <c r="AA45" s="12">
        <v>0</v>
      </c>
      <c r="AB45" s="12">
        <v>0</v>
      </c>
      <c r="AC45" s="12">
        <v>0</v>
      </c>
      <c r="AD45" s="12">
        <v>0</v>
      </c>
      <c r="AE45" s="12">
        <v>24</v>
      </c>
      <c r="AF45" s="12">
        <v>7600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20">
        <f t="shared" ref="AM45:AM49" si="15">SUM(M45,Y45,AA45,AC45,AE45,AG45,AI45,AK45)</f>
        <v>72</v>
      </c>
      <c r="AN45" s="20">
        <f t="shared" ref="AN45:AN49" si="16">SUM(N45+Z45+AB45+AD45+AF45+AH45+AJ45+AL45)</f>
        <v>39338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ref="AY45:AY49" si="17">SUM(AS45+AU45+AW45)</f>
        <v>0</v>
      </c>
      <c r="AZ45" s="7">
        <f t="shared" ref="AZ45:AZ49" si="18">SUM(AT45+AV45+AX45)</f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48</v>
      </c>
      <c r="BH45" s="11">
        <v>11200</v>
      </c>
      <c r="BI45" s="7">
        <f t="shared" ref="BI45:BI49" si="19">SUM(AQ45,AY45,BA45,BC45,BE45,BG45)</f>
        <v>48</v>
      </c>
      <c r="BJ45" s="7">
        <f t="shared" ref="BJ45:BJ49" si="20">SUM(AR45,AZ45,BB45,BD45,BF45,BH45)</f>
        <v>11200</v>
      </c>
      <c r="BK45" s="7">
        <f t="shared" ref="BK45:BK49" si="21">SUM(AM45,BI45)</f>
        <v>120</v>
      </c>
      <c r="BL45" s="7">
        <f t="shared" ref="BL45:BL49" si="22">SUM(AN45,BJ45)</f>
        <v>50538</v>
      </c>
    </row>
    <row r="46" spans="1:64" s="3" customFormat="1" ht="24" customHeight="1" x14ac:dyDescent="0.4">
      <c r="A46" s="14">
        <v>40</v>
      </c>
      <c r="B46" s="15" t="s">
        <v>82</v>
      </c>
      <c r="C46" s="11">
        <v>0</v>
      </c>
      <c r="D46" s="11">
        <v>0</v>
      </c>
      <c r="E46" s="11">
        <v>0</v>
      </c>
      <c r="F46" s="11">
        <v>0</v>
      </c>
      <c r="G46" s="19">
        <f t="shared" si="9"/>
        <v>0</v>
      </c>
      <c r="H46" s="19">
        <f t="shared" si="10"/>
        <v>0</v>
      </c>
      <c r="I46" s="11">
        <v>0</v>
      </c>
      <c r="J46" s="11">
        <v>0</v>
      </c>
      <c r="K46" s="11">
        <v>0</v>
      </c>
      <c r="L46" s="11">
        <v>0</v>
      </c>
      <c r="M46" s="7">
        <f t="shared" si="11"/>
        <v>0</v>
      </c>
      <c r="N46" s="7">
        <f t="shared" si="12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11">
        <v>0</v>
      </c>
      <c r="V46" s="11">
        <v>0</v>
      </c>
      <c r="W46" s="11">
        <v>0</v>
      </c>
      <c r="X46" s="11">
        <v>0</v>
      </c>
      <c r="Y46" s="7">
        <f t="shared" si="13"/>
        <v>0</v>
      </c>
      <c r="Z46" s="7">
        <f t="shared" si="14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15"/>
        <v>0</v>
      </c>
      <c r="AN46" s="20">
        <f t="shared" si="16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17"/>
        <v>0</v>
      </c>
      <c r="AZ46" s="7">
        <f t="shared" si="18"/>
        <v>0</v>
      </c>
      <c r="BA46" s="11">
        <v>0</v>
      </c>
      <c r="BB46" s="11">
        <v>0</v>
      </c>
      <c r="BC46" s="11">
        <v>0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7">
        <f t="shared" si="19"/>
        <v>0</v>
      </c>
      <c r="BJ46" s="7">
        <f t="shared" si="20"/>
        <v>0</v>
      </c>
      <c r="BK46" s="7">
        <f t="shared" si="21"/>
        <v>0</v>
      </c>
      <c r="BL46" s="7">
        <f t="shared" si="22"/>
        <v>0</v>
      </c>
    </row>
    <row r="47" spans="1:64" s="3" customFormat="1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9"/>
        <v>0</v>
      </c>
      <c r="H47" s="19">
        <f t="shared" si="1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1"/>
        <v>0</v>
      </c>
      <c r="N47" s="7">
        <f t="shared" si="12"/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13"/>
        <v>0</v>
      </c>
      <c r="Z47" s="7">
        <f t="shared" si="14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15"/>
        <v>0</v>
      </c>
      <c r="AN47" s="20">
        <f t="shared" si="16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17"/>
        <v>0</v>
      </c>
      <c r="AZ47" s="7">
        <f t="shared" si="18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19"/>
        <v>0</v>
      </c>
      <c r="BJ47" s="7">
        <f t="shared" si="20"/>
        <v>0</v>
      </c>
      <c r="BK47" s="7">
        <f t="shared" si="21"/>
        <v>0</v>
      </c>
      <c r="BL47" s="7">
        <f t="shared" si="22"/>
        <v>0</v>
      </c>
    </row>
    <row r="48" spans="1:64" s="3" customFormat="1" ht="24" customHeight="1" x14ac:dyDescent="0.4">
      <c r="A48" s="14">
        <v>42</v>
      </c>
      <c r="B48" s="15" t="s">
        <v>84</v>
      </c>
      <c r="C48" s="11">
        <v>0</v>
      </c>
      <c r="D48" s="11">
        <v>0</v>
      </c>
      <c r="E48" s="11">
        <v>0</v>
      </c>
      <c r="F48" s="11">
        <v>0</v>
      </c>
      <c r="G48" s="19">
        <f t="shared" si="9"/>
        <v>0</v>
      </c>
      <c r="H48" s="19">
        <f t="shared" si="10"/>
        <v>0</v>
      </c>
      <c r="I48" s="11">
        <v>0</v>
      </c>
      <c r="J48" s="11">
        <v>0</v>
      </c>
      <c r="K48" s="11">
        <v>0</v>
      </c>
      <c r="L48" s="11">
        <v>0</v>
      </c>
      <c r="M48" s="7">
        <f t="shared" si="11"/>
        <v>0</v>
      </c>
      <c r="N48" s="7">
        <f t="shared" si="12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1">
        <v>0</v>
      </c>
      <c r="V48" s="11">
        <v>0</v>
      </c>
      <c r="W48" s="11">
        <v>0</v>
      </c>
      <c r="X48" s="11">
        <v>0</v>
      </c>
      <c r="Y48" s="7">
        <f t="shared" si="13"/>
        <v>0</v>
      </c>
      <c r="Z48" s="7">
        <f t="shared" si="14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15"/>
        <v>0</v>
      </c>
      <c r="AN48" s="20">
        <f t="shared" si="16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17"/>
        <v>0</v>
      </c>
      <c r="AZ48" s="7">
        <f t="shared" si="18"/>
        <v>0</v>
      </c>
      <c r="BA48" s="11">
        <v>0</v>
      </c>
      <c r="BB48" s="11">
        <v>0</v>
      </c>
      <c r="BC48" s="11">
        <v>0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7">
        <f t="shared" si="19"/>
        <v>0</v>
      </c>
      <c r="BJ48" s="7">
        <f t="shared" si="20"/>
        <v>0</v>
      </c>
      <c r="BK48" s="7">
        <f t="shared" si="21"/>
        <v>0</v>
      </c>
      <c r="BL48" s="7">
        <f t="shared" si="22"/>
        <v>0</v>
      </c>
    </row>
    <row r="49" spans="1:64" s="3" customFormat="1" ht="24" customHeight="1" x14ac:dyDescent="0.4">
      <c r="A49" s="14">
        <v>43</v>
      </c>
      <c r="B49" s="15" t="s">
        <v>85</v>
      </c>
      <c r="C49" s="11">
        <v>0</v>
      </c>
      <c r="D49" s="11">
        <v>0</v>
      </c>
      <c r="E49" s="11">
        <v>0</v>
      </c>
      <c r="F49" s="11">
        <v>0</v>
      </c>
      <c r="G49" s="19">
        <f t="shared" si="9"/>
        <v>0</v>
      </c>
      <c r="H49" s="19">
        <f t="shared" si="10"/>
        <v>0</v>
      </c>
      <c r="I49" s="11">
        <v>0</v>
      </c>
      <c r="J49" s="11">
        <v>0</v>
      </c>
      <c r="K49" s="11">
        <v>0</v>
      </c>
      <c r="L49" s="11">
        <v>0</v>
      </c>
      <c r="M49" s="7">
        <f t="shared" si="11"/>
        <v>0</v>
      </c>
      <c r="N49" s="7">
        <f t="shared" si="12"/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11">
        <v>0</v>
      </c>
      <c r="V49" s="11">
        <v>0</v>
      </c>
      <c r="W49" s="11">
        <v>0</v>
      </c>
      <c r="X49" s="11">
        <v>0</v>
      </c>
      <c r="Y49" s="7">
        <f t="shared" si="13"/>
        <v>0</v>
      </c>
      <c r="Z49" s="7">
        <f t="shared" si="14"/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si="15"/>
        <v>0</v>
      </c>
      <c r="AN49" s="20">
        <f t="shared" si="16"/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si="17"/>
        <v>0</v>
      </c>
      <c r="AZ49" s="7">
        <f t="shared" si="18"/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7">
        <f t="shared" si="19"/>
        <v>0</v>
      </c>
      <c r="BJ49" s="7">
        <f t="shared" si="20"/>
        <v>0</v>
      </c>
      <c r="BK49" s="7">
        <f t="shared" si="21"/>
        <v>0</v>
      </c>
      <c r="BL49" s="7">
        <f t="shared" si="22"/>
        <v>0</v>
      </c>
    </row>
    <row r="50" spans="1:64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0"/>
        <v>0</v>
      </c>
      <c r="H50" s="19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"/>
        <v>0</v>
      </c>
      <c r="N50" s="7">
        <f t="shared" si="1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2"/>
        <v>0</v>
      </c>
      <c r="Z50" s="7">
        <f t="shared" si="3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4"/>
        <v>0</v>
      </c>
      <c r="AN50" s="20">
        <f t="shared" si="5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6"/>
        <v>0</v>
      </c>
      <c r="AZ50" s="7">
        <f t="shared" si="6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7"/>
        <v>0</v>
      </c>
      <c r="BJ50" s="7">
        <f t="shared" si="7"/>
        <v>0</v>
      </c>
      <c r="BK50" s="7">
        <f t="shared" si="8"/>
        <v>0</v>
      </c>
      <c r="BL50" s="7">
        <f t="shared" si="8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>SUM(C51,E51)</f>
        <v>0</v>
      </c>
      <c r="H51" s="19">
        <f>SUM(D51,F51)</f>
        <v>0</v>
      </c>
      <c r="I51" s="8">
        <v>0</v>
      </c>
      <c r="J51" s="8">
        <v>0</v>
      </c>
      <c r="K51" s="8">
        <v>0</v>
      </c>
      <c r="L51" s="8">
        <v>0</v>
      </c>
      <c r="M51" s="7">
        <f>SUM(G51,I51,K51)</f>
        <v>0</v>
      </c>
      <c r="N51" s="7">
        <f>SUM(H51,J51,L51)</f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>SUM(O51+Q51+S51+U51+W51)</f>
        <v>0</v>
      </c>
      <c r="Z51" s="7">
        <f>SUM(P51+R51+T51+V51+X51)</f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>SUM(M51,Y51,AA51,AC51,AE51,AG51,AI51,AK51)</f>
        <v>0</v>
      </c>
      <c r="AN51" s="20">
        <f>SUM(N51+Z51+AB51+AD51+AF51+AH51+AJ51+AL51)</f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>SUM(AS51+AU51+AW51)</f>
        <v>0</v>
      </c>
      <c r="AZ51" s="7">
        <f>SUM(AT51+AV51+AX51)</f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>SUM(AQ51,AY51,BA51,BC51,BE51,BG51)</f>
        <v>0</v>
      </c>
      <c r="BJ51" s="7">
        <f>SUM(AR51,AZ51,BB51,BD51,BF51,BH51)</f>
        <v>0</v>
      </c>
      <c r="BK51" s="7">
        <f>SUM(AM51,BI51)</f>
        <v>0</v>
      </c>
      <c r="BL51" s="7">
        <f>SUM(AN51,BJ51)</f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>SUM(M52,Y52,AA52,AC52,AE52,AG52,AI52,AK52)</f>
        <v>0</v>
      </c>
      <c r="AN52" s="20">
        <f>SUM(N52+Z52+AB52+AD52+AF52+AH52+AJ52+AL52)</f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37350</v>
      </c>
      <c r="D53" s="13">
        <f>SUM(D7:D52)</f>
        <v>10020400</v>
      </c>
      <c r="E53" s="13">
        <f>SUM(E7:E52)</f>
        <v>39072</v>
      </c>
      <c r="F53" s="13">
        <f>SUM(F7:F52)</f>
        <v>5088600</v>
      </c>
      <c r="G53" s="19">
        <f t="shared" si="0"/>
        <v>76422</v>
      </c>
      <c r="H53" s="19">
        <f t="shared" si="0"/>
        <v>15109000</v>
      </c>
      <c r="I53" s="13">
        <f>SUM(I7:I52)</f>
        <v>0</v>
      </c>
      <c r="J53" s="13">
        <f>SUM(J7:J52)</f>
        <v>0</v>
      </c>
      <c r="K53" s="13">
        <f>SUM(K7:K52)</f>
        <v>0</v>
      </c>
      <c r="L53" s="13">
        <f>SUM(L7:L52)</f>
        <v>0</v>
      </c>
      <c r="M53" s="7">
        <f t="shared" si="1"/>
        <v>76422</v>
      </c>
      <c r="N53" s="7">
        <f t="shared" si="1"/>
        <v>15109000</v>
      </c>
      <c r="O53" s="13">
        <f t="shared" ref="O53:X53" si="23">SUM(O7:O52)</f>
        <v>0</v>
      </c>
      <c r="P53" s="13">
        <f t="shared" si="23"/>
        <v>0</v>
      </c>
      <c r="Q53" s="13">
        <f t="shared" si="23"/>
        <v>14596</v>
      </c>
      <c r="R53" s="13">
        <f t="shared" si="23"/>
        <v>4763654</v>
      </c>
      <c r="S53" s="13">
        <f t="shared" si="23"/>
        <v>0</v>
      </c>
      <c r="T53" s="13">
        <f t="shared" si="23"/>
        <v>0</v>
      </c>
      <c r="U53" s="13">
        <f t="shared" si="23"/>
        <v>0</v>
      </c>
      <c r="V53" s="13">
        <f t="shared" si="23"/>
        <v>0</v>
      </c>
      <c r="W53" s="13">
        <f t="shared" si="23"/>
        <v>0</v>
      </c>
      <c r="X53" s="13">
        <f t="shared" si="23"/>
        <v>0</v>
      </c>
      <c r="Y53" s="7">
        <f t="shared" si="2"/>
        <v>14596</v>
      </c>
      <c r="Z53" s="7">
        <f t="shared" si="3"/>
        <v>4763654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4028</v>
      </c>
      <c r="AD53" s="13">
        <f t="shared" si="24"/>
        <v>447200</v>
      </c>
      <c r="AE53" s="13">
        <f t="shared" si="24"/>
        <v>5092</v>
      </c>
      <c r="AF53" s="13">
        <f t="shared" si="24"/>
        <v>737000</v>
      </c>
      <c r="AG53" s="13">
        <f t="shared" si="24"/>
        <v>0</v>
      </c>
      <c r="AH53" s="13">
        <f t="shared" si="24"/>
        <v>0</v>
      </c>
      <c r="AI53" s="13">
        <f t="shared" si="24"/>
        <v>0</v>
      </c>
      <c r="AJ53" s="13">
        <f t="shared" si="24"/>
        <v>0</v>
      </c>
      <c r="AK53" s="13">
        <f t="shared" si="24"/>
        <v>7456</v>
      </c>
      <c r="AL53" s="13">
        <f t="shared" si="24"/>
        <v>534800</v>
      </c>
      <c r="AM53" s="20">
        <f t="shared" si="4"/>
        <v>107594</v>
      </c>
      <c r="AN53" s="20">
        <f t="shared" si="4"/>
        <v>21591654</v>
      </c>
      <c r="AO53" s="13">
        <f t="shared" ref="AO53:AX53" si="25">SUM(AO7:AO52)</f>
        <v>44829</v>
      </c>
      <c r="AP53" s="13">
        <f t="shared" si="25"/>
        <v>3998160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0</v>
      </c>
      <c r="BB53" s="13">
        <f t="shared" si="26"/>
        <v>0</v>
      </c>
      <c r="BC53" s="13">
        <f t="shared" si="26"/>
        <v>0</v>
      </c>
      <c r="BD53" s="13">
        <f t="shared" si="26"/>
        <v>0</v>
      </c>
      <c r="BE53" s="13">
        <f t="shared" si="26"/>
        <v>0</v>
      </c>
      <c r="BF53" s="13">
        <f t="shared" si="26"/>
        <v>0</v>
      </c>
      <c r="BG53" s="13">
        <f t="shared" si="26"/>
        <v>11452</v>
      </c>
      <c r="BH53" s="13">
        <f t="shared" si="26"/>
        <v>2250000</v>
      </c>
      <c r="BI53" s="7">
        <f t="shared" si="7"/>
        <v>11452</v>
      </c>
      <c r="BJ53" s="7">
        <f t="shared" si="7"/>
        <v>2250000</v>
      </c>
      <c r="BK53" s="7">
        <f t="shared" si="8"/>
        <v>119046</v>
      </c>
      <c r="BL53" s="7">
        <f t="shared" si="8"/>
        <v>23841654</v>
      </c>
    </row>
  </sheetData>
  <mergeCells count="66"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C4:F4"/>
    <mergeCell ref="G4:H5"/>
    <mergeCell ref="I4:J5"/>
    <mergeCell ref="K4:L5"/>
    <mergeCell ref="M4:N5"/>
    <mergeCell ref="Q3:R3"/>
    <mergeCell ref="S3:T3"/>
    <mergeCell ref="U3:V3"/>
    <mergeCell ref="W3:X3"/>
    <mergeCell ref="Y3:Z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3"/>
  <sheetViews>
    <sheetView topLeftCell="A46" workbookViewId="0">
      <selection activeCell="A52" sqref="A52:XFD57"/>
    </sheetView>
  </sheetViews>
  <sheetFormatPr defaultRowHeight="15" x14ac:dyDescent="0.25"/>
  <cols>
    <col min="1" max="1" width="7.140625" style="1" bestFit="1" customWidth="1"/>
    <col min="2" max="2" width="42" style="1" customWidth="1"/>
    <col min="3" max="3" width="10" style="1" customWidth="1"/>
    <col min="4" max="4" width="12.85546875" style="1" customWidth="1"/>
    <col min="5" max="8" width="10.140625" style="1" customWidth="1"/>
    <col min="9" max="9" width="9.42578125" style="1" customWidth="1"/>
    <col min="10" max="10" width="11.28515625" style="1" customWidth="1"/>
    <col min="11" max="11" width="10.28515625" style="1" customWidth="1"/>
    <col min="12" max="12" width="11.42578125" style="1" customWidth="1"/>
    <col min="13" max="13" width="10.28515625" style="1" customWidth="1"/>
    <col min="14" max="14" width="9.7109375" style="1" customWidth="1"/>
    <col min="15" max="15" width="14.28515625" style="3" customWidth="1"/>
    <col min="16" max="16" width="14.42578125" style="3" customWidth="1"/>
    <col min="17" max="17" width="14" style="3" customWidth="1"/>
    <col min="18" max="18" width="13.42578125" style="3" customWidth="1"/>
    <col min="19" max="19" width="13.7109375" style="3" customWidth="1"/>
    <col min="20" max="20" width="14.85546875" style="3" customWidth="1"/>
    <col min="21" max="23" width="9.140625" style="1" customWidth="1"/>
    <col min="24" max="24" width="14.85546875" style="1" customWidth="1"/>
    <col min="25" max="25" width="9.140625" style="1" customWidth="1"/>
    <col min="26" max="26" width="12.140625" style="1" customWidth="1"/>
    <col min="27" max="27" width="11" style="1" customWidth="1"/>
    <col min="28" max="28" width="8.5703125" style="1" customWidth="1"/>
    <col min="29" max="29" width="9.42578125" style="1" customWidth="1"/>
    <col min="30" max="30" width="13.28515625" style="1" customWidth="1"/>
    <col min="31" max="31" width="9.28515625" style="1" customWidth="1"/>
    <col min="32" max="32" width="14.85546875" style="1" customWidth="1"/>
    <col min="33" max="33" width="10" style="1" bestFit="1" customWidth="1"/>
    <col min="34" max="34" width="9.28515625" style="1" bestFit="1" customWidth="1"/>
    <col min="35" max="35" width="10" style="1" bestFit="1" customWidth="1"/>
    <col min="36" max="36" width="9.28515625" style="1" bestFit="1" customWidth="1"/>
    <col min="37" max="37" width="10" style="1" bestFit="1" customWidth="1"/>
    <col min="38" max="38" width="9.28515625" style="1" bestFit="1" customWidth="1"/>
    <col min="39" max="39" width="10" style="1" bestFit="1" customWidth="1"/>
    <col min="40" max="40" width="12.5703125" style="1" customWidth="1"/>
    <col min="41" max="41" width="10" style="1" bestFit="1" customWidth="1"/>
    <col min="42" max="42" width="9.28515625" style="1" bestFit="1" customWidth="1"/>
    <col min="43" max="44" width="9.28515625" style="1" customWidth="1"/>
    <col min="45" max="52" width="9.28515625" style="1" hidden="1" customWidth="1"/>
    <col min="53" max="54" width="9.140625" style="1" customWidth="1"/>
    <col min="55" max="55" width="10.42578125" style="1" customWidth="1"/>
    <col min="56" max="56" width="11.7109375" style="1" customWidth="1"/>
    <col min="57" max="57" width="8.42578125" style="1" customWidth="1"/>
    <col min="58" max="58" width="9.140625" style="1" customWidth="1"/>
    <col min="59" max="59" width="8.5703125" style="1" customWidth="1"/>
    <col min="60" max="60" width="13.42578125" style="1" customWidth="1"/>
    <col min="61" max="61" width="13.7109375" style="1" customWidth="1"/>
    <col min="62" max="62" width="13.140625" style="1" customWidth="1"/>
    <col min="63" max="64" width="9.140625" style="1" customWidth="1"/>
    <col min="65" max="16384" width="9.140625" style="1"/>
  </cols>
  <sheetData>
    <row r="1" spans="1:64" ht="18.75" x14ac:dyDescent="0.4">
      <c r="B1" s="1" t="s">
        <v>0</v>
      </c>
      <c r="D1" s="4" t="s">
        <v>1</v>
      </c>
      <c r="E1" s="4"/>
      <c r="F1" s="4"/>
      <c r="G1" s="4"/>
      <c r="H1" s="4"/>
      <c r="M1" s="51" t="s">
        <v>3</v>
      </c>
      <c r="N1" s="52"/>
      <c r="O1" s="52"/>
      <c r="P1" s="52"/>
      <c r="Q1" s="52"/>
    </row>
    <row r="2" spans="1:64" ht="18.75" customHeight="1" x14ac:dyDescent="0.4">
      <c r="A2" s="97" t="s">
        <v>4</v>
      </c>
      <c r="B2" s="100" t="s">
        <v>5</v>
      </c>
      <c r="C2" s="61" t="s">
        <v>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3"/>
      <c r="AQ2" s="61" t="s">
        <v>7</v>
      </c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3"/>
    </row>
    <row r="3" spans="1:64" ht="20.25" x14ac:dyDescent="0.4">
      <c r="A3" s="98"/>
      <c r="B3" s="101"/>
      <c r="C3" s="67">
        <v>1</v>
      </c>
      <c r="D3" s="113"/>
      <c r="E3" s="113"/>
      <c r="F3" s="113"/>
      <c r="G3" s="113"/>
      <c r="H3" s="68"/>
      <c r="I3" s="103">
        <v>2</v>
      </c>
      <c r="J3" s="103"/>
      <c r="K3" s="61">
        <v>3</v>
      </c>
      <c r="L3" s="107"/>
      <c r="M3" s="104">
        <v>4</v>
      </c>
      <c r="N3" s="104"/>
      <c r="O3" s="103">
        <v>5</v>
      </c>
      <c r="P3" s="103"/>
      <c r="Q3" s="67">
        <v>6</v>
      </c>
      <c r="R3" s="68"/>
      <c r="S3" s="67">
        <v>7</v>
      </c>
      <c r="T3" s="68"/>
      <c r="U3" s="103">
        <v>8</v>
      </c>
      <c r="V3" s="103"/>
      <c r="W3" s="67">
        <v>9</v>
      </c>
      <c r="X3" s="68"/>
      <c r="Y3" s="110">
        <v>10</v>
      </c>
      <c r="Z3" s="111"/>
      <c r="AA3" s="109">
        <v>11</v>
      </c>
      <c r="AB3" s="106"/>
      <c r="AC3" s="109">
        <v>12</v>
      </c>
      <c r="AD3" s="105"/>
      <c r="AE3" s="105">
        <v>13</v>
      </c>
      <c r="AF3" s="105"/>
      <c r="AG3" s="105">
        <v>14</v>
      </c>
      <c r="AH3" s="106"/>
      <c r="AI3" s="109">
        <v>15</v>
      </c>
      <c r="AJ3" s="105"/>
      <c r="AK3" s="105">
        <v>16</v>
      </c>
      <c r="AL3" s="105"/>
      <c r="AM3" s="105">
        <v>17</v>
      </c>
      <c r="AN3" s="105"/>
      <c r="AO3" s="105">
        <v>18</v>
      </c>
      <c r="AP3" s="63"/>
      <c r="AQ3" s="64">
        <v>19</v>
      </c>
      <c r="AR3" s="65"/>
      <c r="AS3" s="65">
        <v>20</v>
      </c>
      <c r="AT3" s="65"/>
      <c r="AU3" s="65">
        <v>21</v>
      </c>
      <c r="AV3" s="65"/>
      <c r="AW3" s="65">
        <v>22</v>
      </c>
      <c r="AX3" s="65"/>
      <c r="AY3" s="65">
        <v>23</v>
      </c>
      <c r="AZ3" s="66"/>
      <c r="BA3" s="67">
        <v>20</v>
      </c>
      <c r="BB3" s="68"/>
      <c r="BC3" s="67">
        <v>21</v>
      </c>
      <c r="BD3" s="68"/>
      <c r="BE3" s="67">
        <v>22</v>
      </c>
      <c r="BF3" s="68"/>
      <c r="BG3" s="67">
        <v>23</v>
      </c>
      <c r="BH3" s="68"/>
      <c r="BI3" s="104">
        <v>24</v>
      </c>
      <c r="BJ3" s="104"/>
      <c r="BK3" s="104">
        <v>25</v>
      </c>
      <c r="BL3" s="104"/>
    </row>
    <row r="4" spans="1:64" x14ac:dyDescent="0.25">
      <c r="A4" s="98" t="s">
        <v>8</v>
      </c>
      <c r="B4" s="101"/>
      <c r="C4" s="83" t="s">
        <v>9</v>
      </c>
      <c r="D4" s="112"/>
      <c r="E4" s="112"/>
      <c r="F4" s="84"/>
      <c r="G4" s="85" t="s">
        <v>10</v>
      </c>
      <c r="H4" s="86"/>
      <c r="I4" s="89" t="s">
        <v>11</v>
      </c>
      <c r="J4" s="90"/>
      <c r="K4" s="89" t="s">
        <v>12</v>
      </c>
      <c r="L4" s="90"/>
      <c r="M4" s="93" t="s">
        <v>13</v>
      </c>
      <c r="N4" s="94"/>
      <c r="O4" s="75" t="s">
        <v>14</v>
      </c>
      <c r="P4" s="76"/>
      <c r="Q4" s="75" t="s">
        <v>15</v>
      </c>
      <c r="R4" s="76"/>
      <c r="S4" s="75" t="s">
        <v>16</v>
      </c>
      <c r="T4" s="76"/>
      <c r="U4" s="75" t="s">
        <v>17</v>
      </c>
      <c r="V4" s="76"/>
      <c r="W4" s="75" t="s">
        <v>18</v>
      </c>
      <c r="X4" s="76"/>
      <c r="Y4" s="79" t="s">
        <v>19</v>
      </c>
      <c r="Z4" s="80"/>
      <c r="AA4" s="71" t="s">
        <v>20</v>
      </c>
      <c r="AB4" s="72"/>
      <c r="AC4" s="71" t="s">
        <v>21</v>
      </c>
      <c r="AD4" s="72"/>
      <c r="AE4" s="71" t="s">
        <v>22</v>
      </c>
      <c r="AF4" s="72"/>
      <c r="AG4" s="71" t="s">
        <v>23</v>
      </c>
      <c r="AH4" s="72"/>
      <c r="AI4" s="71" t="s">
        <v>24</v>
      </c>
      <c r="AJ4" s="72"/>
      <c r="AK4" s="71" t="s">
        <v>25</v>
      </c>
      <c r="AL4" s="72"/>
      <c r="AM4" s="79" t="s">
        <v>26</v>
      </c>
      <c r="AN4" s="80"/>
      <c r="AO4" s="114" t="s">
        <v>27</v>
      </c>
      <c r="AP4" s="115"/>
      <c r="AQ4" s="114" t="s">
        <v>28</v>
      </c>
      <c r="AR4" s="115"/>
      <c r="AS4" s="53" t="s">
        <v>29</v>
      </c>
      <c r="AT4" s="54"/>
      <c r="AU4" s="53" t="s">
        <v>30</v>
      </c>
      <c r="AV4" s="54"/>
      <c r="AW4" s="53" t="s">
        <v>31</v>
      </c>
      <c r="AX4" s="54"/>
      <c r="AY4" s="53" t="s">
        <v>32</v>
      </c>
      <c r="AZ4" s="54"/>
      <c r="BA4" s="57" t="s">
        <v>33</v>
      </c>
      <c r="BB4" s="58"/>
      <c r="BC4" s="57" t="s">
        <v>34</v>
      </c>
      <c r="BD4" s="58"/>
      <c r="BE4" s="57" t="s">
        <v>35</v>
      </c>
      <c r="BF4" s="58"/>
      <c r="BG4" s="118" t="s">
        <v>36</v>
      </c>
      <c r="BH4" s="119"/>
      <c r="BI4" s="69" t="s">
        <v>37</v>
      </c>
      <c r="BJ4" s="70"/>
      <c r="BK4" s="69" t="s">
        <v>38</v>
      </c>
      <c r="BL4" s="70"/>
    </row>
    <row r="5" spans="1:64" x14ac:dyDescent="0.25">
      <c r="A5" s="98"/>
      <c r="B5" s="101"/>
      <c r="C5" s="83" t="s">
        <v>39</v>
      </c>
      <c r="D5" s="84"/>
      <c r="E5" s="83" t="s">
        <v>40</v>
      </c>
      <c r="F5" s="84"/>
      <c r="G5" s="87"/>
      <c r="H5" s="88"/>
      <c r="I5" s="91"/>
      <c r="J5" s="92"/>
      <c r="K5" s="91"/>
      <c r="L5" s="92"/>
      <c r="M5" s="95"/>
      <c r="N5" s="96"/>
      <c r="O5" s="77"/>
      <c r="P5" s="78"/>
      <c r="Q5" s="77"/>
      <c r="R5" s="78"/>
      <c r="S5" s="77"/>
      <c r="T5" s="78"/>
      <c r="U5" s="77"/>
      <c r="V5" s="78"/>
      <c r="W5" s="77"/>
      <c r="X5" s="78"/>
      <c r="Y5" s="81"/>
      <c r="Z5" s="82"/>
      <c r="AA5" s="73"/>
      <c r="AB5" s="74"/>
      <c r="AC5" s="73"/>
      <c r="AD5" s="74"/>
      <c r="AE5" s="73"/>
      <c r="AF5" s="74"/>
      <c r="AG5" s="73"/>
      <c r="AH5" s="74"/>
      <c r="AI5" s="73"/>
      <c r="AJ5" s="74"/>
      <c r="AK5" s="73"/>
      <c r="AL5" s="74"/>
      <c r="AM5" s="81"/>
      <c r="AN5" s="82"/>
      <c r="AO5" s="116"/>
      <c r="AP5" s="117"/>
      <c r="AQ5" s="116"/>
      <c r="AR5" s="117"/>
      <c r="AS5" s="55"/>
      <c r="AT5" s="56"/>
      <c r="AU5" s="55"/>
      <c r="AV5" s="56"/>
      <c r="AW5" s="55"/>
      <c r="AX5" s="56"/>
      <c r="AY5" s="55"/>
      <c r="AZ5" s="56"/>
      <c r="BA5" s="59"/>
      <c r="BB5" s="60"/>
      <c r="BC5" s="59"/>
      <c r="BD5" s="60"/>
      <c r="BE5" s="59"/>
      <c r="BF5" s="60"/>
      <c r="BG5" s="120"/>
      <c r="BH5" s="121"/>
      <c r="BI5" s="23"/>
      <c r="BJ5" s="24"/>
      <c r="BK5" s="23"/>
      <c r="BL5" s="24"/>
    </row>
    <row r="6" spans="1:64" ht="19.5" customHeight="1" x14ac:dyDescent="0.3">
      <c r="A6" s="99"/>
      <c r="B6" s="102"/>
      <c r="C6" s="5" t="s">
        <v>41</v>
      </c>
      <c r="D6" s="5" t="s">
        <v>42</v>
      </c>
      <c r="E6" s="5" t="s">
        <v>41</v>
      </c>
      <c r="F6" s="5" t="s">
        <v>42</v>
      </c>
      <c r="G6" s="18" t="s">
        <v>41</v>
      </c>
      <c r="H6" s="18" t="s">
        <v>42</v>
      </c>
      <c r="I6" s="5" t="s">
        <v>41</v>
      </c>
      <c r="J6" s="5" t="s">
        <v>42</v>
      </c>
      <c r="K6" s="5" t="s">
        <v>41</v>
      </c>
      <c r="L6" s="5" t="s">
        <v>42</v>
      </c>
      <c r="M6" s="6" t="s">
        <v>41</v>
      </c>
      <c r="N6" s="6" t="s">
        <v>42</v>
      </c>
      <c r="O6" s="5" t="s">
        <v>41</v>
      </c>
      <c r="P6" s="5" t="s">
        <v>42</v>
      </c>
      <c r="Q6" s="5" t="s">
        <v>41</v>
      </c>
      <c r="R6" s="5" t="s">
        <v>42</v>
      </c>
      <c r="S6" s="5" t="s">
        <v>41</v>
      </c>
      <c r="T6" s="5" t="s">
        <v>42</v>
      </c>
      <c r="U6" s="5" t="s">
        <v>41</v>
      </c>
      <c r="V6" s="5" t="s">
        <v>42</v>
      </c>
      <c r="W6" s="5" t="s">
        <v>41</v>
      </c>
      <c r="X6" s="5" t="s">
        <v>42</v>
      </c>
      <c r="Y6" s="6" t="s">
        <v>41</v>
      </c>
      <c r="Z6" s="6" t="s">
        <v>42</v>
      </c>
      <c r="AA6" s="5" t="s">
        <v>41</v>
      </c>
      <c r="AB6" s="5" t="s">
        <v>42</v>
      </c>
      <c r="AC6" s="5" t="s">
        <v>41</v>
      </c>
      <c r="AD6" s="5" t="s">
        <v>42</v>
      </c>
      <c r="AE6" s="5" t="s">
        <v>41</v>
      </c>
      <c r="AF6" s="5" t="s">
        <v>42</v>
      </c>
      <c r="AG6" s="5" t="s">
        <v>41</v>
      </c>
      <c r="AH6" s="5" t="s">
        <v>42</v>
      </c>
      <c r="AI6" s="5" t="s">
        <v>41</v>
      </c>
      <c r="AJ6" s="5" t="s">
        <v>42</v>
      </c>
      <c r="AK6" s="5" t="s">
        <v>41</v>
      </c>
      <c r="AL6" s="5" t="s">
        <v>42</v>
      </c>
      <c r="AM6" s="5" t="s">
        <v>41</v>
      </c>
      <c r="AN6" s="5" t="s">
        <v>42</v>
      </c>
      <c r="AO6" s="5" t="s">
        <v>41</v>
      </c>
      <c r="AP6" s="5" t="s">
        <v>42</v>
      </c>
      <c r="AQ6" s="5" t="s">
        <v>41</v>
      </c>
      <c r="AR6" s="5" t="s">
        <v>42</v>
      </c>
      <c r="AS6" s="5" t="s">
        <v>41</v>
      </c>
      <c r="AT6" s="5" t="s">
        <v>42</v>
      </c>
      <c r="AU6" s="5" t="s">
        <v>41</v>
      </c>
      <c r="AV6" s="5" t="s">
        <v>42</v>
      </c>
      <c r="AW6" s="5" t="s">
        <v>41</v>
      </c>
      <c r="AX6" s="5" t="s">
        <v>42</v>
      </c>
      <c r="AY6" s="5" t="s">
        <v>41</v>
      </c>
      <c r="AZ6" s="5" t="s">
        <v>42</v>
      </c>
      <c r="BA6" s="5" t="s">
        <v>41</v>
      </c>
      <c r="BB6" s="5" t="s">
        <v>42</v>
      </c>
      <c r="BC6" s="5" t="s">
        <v>41</v>
      </c>
      <c r="BD6" s="5" t="s">
        <v>42</v>
      </c>
      <c r="BE6" s="5" t="s">
        <v>41</v>
      </c>
      <c r="BF6" s="5" t="s">
        <v>42</v>
      </c>
      <c r="BG6" s="5" t="s">
        <v>41</v>
      </c>
      <c r="BH6" s="5" t="s">
        <v>42</v>
      </c>
      <c r="BI6" s="6" t="s">
        <v>41</v>
      </c>
      <c r="BJ6" s="6" t="s">
        <v>42</v>
      </c>
      <c r="BK6" s="6" t="s">
        <v>41</v>
      </c>
      <c r="BL6" s="6" t="s">
        <v>42</v>
      </c>
    </row>
    <row r="7" spans="1:64" ht="21" customHeight="1" x14ac:dyDescent="0.4">
      <c r="A7" s="14">
        <v>1</v>
      </c>
      <c r="B7" s="15" t="s">
        <v>43</v>
      </c>
      <c r="C7" s="8">
        <v>22992</v>
      </c>
      <c r="D7" s="8">
        <v>8303700</v>
      </c>
      <c r="E7" s="8">
        <v>8583</v>
      </c>
      <c r="F7" s="8">
        <v>1993740</v>
      </c>
      <c r="G7" s="19">
        <f>SUM(C7,E7)</f>
        <v>31575</v>
      </c>
      <c r="H7" s="19">
        <f>SUM(D7,F7)</f>
        <v>10297440</v>
      </c>
      <c r="I7" s="8">
        <v>3679</v>
      </c>
      <c r="J7" s="8">
        <v>854460</v>
      </c>
      <c r="K7" s="8">
        <v>1124</v>
      </c>
      <c r="L7" s="8">
        <v>222300</v>
      </c>
      <c r="M7" s="7">
        <f>SUM(G7,I7,K7)</f>
        <v>36378</v>
      </c>
      <c r="N7" s="7">
        <f>SUM(H7,J7,L7)</f>
        <v>11374200</v>
      </c>
      <c r="O7" s="8">
        <v>2691</v>
      </c>
      <c r="P7" s="8">
        <v>2802681</v>
      </c>
      <c r="Q7" s="8">
        <v>0</v>
      </c>
      <c r="R7" s="8">
        <v>0</v>
      </c>
      <c r="S7" s="8">
        <v>0</v>
      </c>
      <c r="T7" s="8">
        <v>0</v>
      </c>
      <c r="U7" s="8">
        <v>169</v>
      </c>
      <c r="V7" s="8">
        <v>175168</v>
      </c>
      <c r="W7" s="8">
        <v>505</v>
      </c>
      <c r="X7" s="8">
        <v>525503</v>
      </c>
      <c r="Y7" s="7">
        <f>SUM(O7+Q7+S7+U7+W7)</f>
        <v>3365</v>
      </c>
      <c r="Z7" s="7">
        <f>SUM(P7+R7+T7+V7+X7)</f>
        <v>3503352</v>
      </c>
      <c r="AA7" s="12">
        <v>0</v>
      </c>
      <c r="AB7" s="12">
        <v>0</v>
      </c>
      <c r="AC7" s="12">
        <v>2456</v>
      </c>
      <c r="AD7" s="12">
        <v>692100</v>
      </c>
      <c r="AE7" s="12">
        <v>3224</v>
      </c>
      <c r="AF7" s="12">
        <v>2464000</v>
      </c>
      <c r="AG7" s="12">
        <v>0</v>
      </c>
      <c r="AH7" s="12">
        <v>0</v>
      </c>
      <c r="AI7" s="12">
        <v>780</v>
      </c>
      <c r="AJ7" s="12">
        <v>357400</v>
      </c>
      <c r="AK7" s="12">
        <v>3606</v>
      </c>
      <c r="AL7" s="12">
        <v>994000</v>
      </c>
      <c r="AM7" s="20">
        <f>SUM(M7,Y7,AA7,AC7,AE7,AG7,AI7,AK7)</f>
        <v>49809</v>
      </c>
      <c r="AN7" s="20">
        <f>SUM(N7,Z7,AB7,AD7,AF7,AH7,AJ7,AL7)</f>
        <v>19385052</v>
      </c>
      <c r="AO7" s="12">
        <v>6475</v>
      </c>
      <c r="AP7" s="12">
        <v>2165150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7">
        <f>SUM(AS7+AU7+AW7)</f>
        <v>0</v>
      </c>
      <c r="AZ7" s="7">
        <f>SUM(AT7+AV7+AX7)</f>
        <v>0</v>
      </c>
      <c r="BA7" s="8">
        <v>14</v>
      </c>
      <c r="BB7" s="8">
        <v>18700</v>
      </c>
      <c r="BC7" s="8">
        <v>20</v>
      </c>
      <c r="BD7" s="8">
        <v>103500</v>
      </c>
      <c r="BE7" s="8">
        <v>464</v>
      </c>
      <c r="BF7" s="8">
        <v>140832</v>
      </c>
      <c r="BG7" s="8">
        <v>2080</v>
      </c>
      <c r="BH7" s="8">
        <v>519368</v>
      </c>
      <c r="BI7" s="7">
        <f>SUM(AQ7,AY7,BA7,BC7,BE7,BG7)</f>
        <v>2578</v>
      </c>
      <c r="BJ7" s="7">
        <f>SUM(AR7,AZ7,BB7,BD7,BF7,BH7)</f>
        <v>782400</v>
      </c>
      <c r="BK7" s="7">
        <f>SUM(AM7,BI7)</f>
        <v>52387</v>
      </c>
      <c r="BL7" s="7">
        <f>SUM(AN7,BJ7)</f>
        <v>20167452</v>
      </c>
    </row>
    <row r="8" spans="1:64" ht="20.25" x14ac:dyDescent="0.4">
      <c r="A8" s="14">
        <v>2</v>
      </c>
      <c r="B8" s="15" t="s">
        <v>44</v>
      </c>
      <c r="C8" s="8">
        <v>7606</v>
      </c>
      <c r="D8" s="8">
        <v>2760100</v>
      </c>
      <c r="E8" s="8">
        <v>3269</v>
      </c>
      <c r="F8" s="8">
        <v>682360</v>
      </c>
      <c r="G8" s="19">
        <f t="shared" ref="G8:H53" si="0">SUM(C8,E8)</f>
        <v>10875</v>
      </c>
      <c r="H8" s="19">
        <f t="shared" si="0"/>
        <v>3442460</v>
      </c>
      <c r="I8" s="8">
        <v>1401</v>
      </c>
      <c r="J8" s="8">
        <v>292440</v>
      </c>
      <c r="K8" s="8">
        <v>520</v>
      </c>
      <c r="L8" s="8">
        <v>88200</v>
      </c>
      <c r="M8" s="7">
        <f t="shared" ref="M8:N53" si="1">SUM(G8,I8,K8)</f>
        <v>12796</v>
      </c>
      <c r="N8" s="7">
        <f t="shared" si="1"/>
        <v>3823100</v>
      </c>
      <c r="O8" s="8">
        <v>971</v>
      </c>
      <c r="P8" s="8">
        <v>896024</v>
      </c>
      <c r="Q8" s="8">
        <v>0</v>
      </c>
      <c r="R8" s="8">
        <v>0</v>
      </c>
      <c r="S8" s="8">
        <v>0</v>
      </c>
      <c r="T8" s="8">
        <v>0</v>
      </c>
      <c r="U8" s="8">
        <v>61</v>
      </c>
      <c r="V8" s="8">
        <v>56002</v>
      </c>
      <c r="W8" s="8">
        <v>182</v>
      </c>
      <c r="X8" s="8">
        <v>168005</v>
      </c>
      <c r="Y8" s="7">
        <f t="shared" ref="Y8:Y53" si="2">SUM(O8+Q8+S8+U8+W8)</f>
        <v>1214</v>
      </c>
      <c r="Z8" s="7">
        <f t="shared" ref="Z8:Z53" si="3">SUM(P8+R8+T8+V8+X8)</f>
        <v>1120031</v>
      </c>
      <c r="AA8" s="12">
        <v>0</v>
      </c>
      <c r="AB8" s="12">
        <v>0</v>
      </c>
      <c r="AC8" s="12">
        <v>1054</v>
      </c>
      <c r="AD8" s="12">
        <v>243500</v>
      </c>
      <c r="AE8" s="12">
        <v>1278</v>
      </c>
      <c r="AF8" s="12">
        <v>683300</v>
      </c>
      <c r="AG8" s="12">
        <v>0</v>
      </c>
      <c r="AH8" s="12">
        <v>0</v>
      </c>
      <c r="AI8" s="12">
        <v>240</v>
      </c>
      <c r="AJ8" s="12">
        <v>137700</v>
      </c>
      <c r="AK8" s="12">
        <v>1432</v>
      </c>
      <c r="AL8" s="12">
        <v>359100</v>
      </c>
      <c r="AM8" s="20">
        <f t="shared" ref="AM8:AN53" si="4">SUM(M8,Y8,AA8,AC8,AE8,AG8,AI8,AK8)</f>
        <v>18014</v>
      </c>
      <c r="AN8" s="20">
        <f t="shared" ref="AN8:AN52" si="5">SUM(N8+Z8+AB8+AD8+AF8+AH8+AJ8+AL8)</f>
        <v>6366731</v>
      </c>
      <c r="AO8" s="12">
        <v>2342</v>
      </c>
      <c r="AP8" s="12">
        <v>713830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7">
        <f t="shared" ref="AY8:AZ53" si="6">SUM(AS8+AU8+AW8)</f>
        <v>0</v>
      </c>
      <c r="AZ8" s="7">
        <f t="shared" si="6"/>
        <v>0</v>
      </c>
      <c r="BA8" s="8">
        <v>5</v>
      </c>
      <c r="BB8" s="8">
        <v>7100</v>
      </c>
      <c r="BC8" s="8">
        <v>5</v>
      </c>
      <c r="BD8" s="8">
        <v>28000</v>
      </c>
      <c r="BE8" s="8">
        <v>279</v>
      </c>
      <c r="BF8" s="8">
        <v>103518</v>
      </c>
      <c r="BG8" s="8">
        <v>1261</v>
      </c>
      <c r="BH8" s="8">
        <v>436482</v>
      </c>
      <c r="BI8" s="7">
        <f t="shared" ref="BI8:BJ53" si="7">SUM(AQ8,AY8,BA8,BC8,BE8,BG8)</f>
        <v>1550</v>
      </c>
      <c r="BJ8" s="7">
        <f t="shared" si="7"/>
        <v>575100</v>
      </c>
      <c r="BK8" s="7">
        <f t="shared" ref="BK8:BL53" si="8">SUM(AM8,BI8)</f>
        <v>19564</v>
      </c>
      <c r="BL8" s="7">
        <f t="shared" si="8"/>
        <v>6941831</v>
      </c>
    </row>
    <row r="9" spans="1:64" ht="20.25" x14ac:dyDescent="0.4">
      <c r="A9" s="14">
        <v>3</v>
      </c>
      <c r="B9" s="15" t="s">
        <v>45</v>
      </c>
      <c r="C9" s="8">
        <v>5554</v>
      </c>
      <c r="D9" s="8">
        <v>1609400</v>
      </c>
      <c r="E9" s="8">
        <v>2016</v>
      </c>
      <c r="F9" s="8">
        <v>386680</v>
      </c>
      <c r="G9" s="19">
        <f t="shared" si="0"/>
        <v>7570</v>
      </c>
      <c r="H9" s="19">
        <f t="shared" si="0"/>
        <v>1996080</v>
      </c>
      <c r="I9" s="8">
        <v>864</v>
      </c>
      <c r="J9" s="8">
        <v>165720</v>
      </c>
      <c r="K9" s="8">
        <v>264</v>
      </c>
      <c r="L9" s="8">
        <v>49200</v>
      </c>
      <c r="M9" s="7">
        <f t="shared" si="1"/>
        <v>8698</v>
      </c>
      <c r="N9" s="7">
        <f t="shared" si="1"/>
        <v>2211000</v>
      </c>
      <c r="O9" s="8">
        <v>661</v>
      </c>
      <c r="P9" s="8">
        <v>618380</v>
      </c>
      <c r="Q9" s="8">
        <v>0</v>
      </c>
      <c r="R9" s="8">
        <v>0</v>
      </c>
      <c r="S9" s="8">
        <v>0</v>
      </c>
      <c r="T9" s="8">
        <v>0</v>
      </c>
      <c r="U9" s="8">
        <v>41</v>
      </c>
      <c r="V9" s="8">
        <v>36212</v>
      </c>
      <c r="W9" s="8">
        <v>124</v>
      </c>
      <c r="X9" s="8">
        <v>109634</v>
      </c>
      <c r="Y9" s="7">
        <f t="shared" si="2"/>
        <v>826</v>
      </c>
      <c r="Z9" s="7">
        <f t="shared" si="3"/>
        <v>764226</v>
      </c>
      <c r="AA9" s="12">
        <v>0</v>
      </c>
      <c r="AB9" s="12">
        <v>0</v>
      </c>
      <c r="AC9" s="12">
        <v>544</v>
      </c>
      <c r="AD9" s="12">
        <v>133400</v>
      </c>
      <c r="AE9" s="12">
        <v>836</v>
      </c>
      <c r="AF9" s="12">
        <v>484500</v>
      </c>
      <c r="AG9" s="12">
        <v>0</v>
      </c>
      <c r="AH9" s="12">
        <v>0</v>
      </c>
      <c r="AI9" s="12">
        <v>180</v>
      </c>
      <c r="AJ9" s="12">
        <v>66000</v>
      </c>
      <c r="AK9" s="12">
        <v>1056</v>
      </c>
      <c r="AL9" s="12">
        <v>225900</v>
      </c>
      <c r="AM9" s="20">
        <f t="shared" si="4"/>
        <v>12140</v>
      </c>
      <c r="AN9" s="20">
        <f t="shared" si="5"/>
        <v>3885026</v>
      </c>
      <c r="AO9" s="12">
        <v>1578</v>
      </c>
      <c r="AP9" s="12">
        <v>425984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7">
        <f t="shared" si="6"/>
        <v>0</v>
      </c>
      <c r="AZ9" s="7">
        <f t="shared" si="6"/>
        <v>0</v>
      </c>
      <c r="BA9" s="8">
        <v>3</v>
      </c>
      <c r="BB9" s="8">
        <v>3900</v>
      </c>
      <c r="BC9" s="8">
        <v>4</v>
      </c>
      <c r="BD9" s="8">
        <v>20200</v>
      </c>
      <c r="BE9" s="8">
        <v>151</v>
      </c>
      <c r="BF9" s="8">
        <v>36774</v>
      </c>
      <c r="BG9" s="8">
        <v>684</v>
      </c>
      <c r="BH9" s="8">
        <v>143426</v>
      </c>
      <c r="BI9" s="7">
        <f t="shared" si="7"/>
        <v>842</v>
      </c>
      <c r="BJ9" s="7">
        <f t="shared" si="7"/>
        <v>204300</v>
      </c>
      <c r="BK9" s="7">
        <f t="shared" si="8"/>
        <v>12982</v>
      </c>
      <c r="BL9" s="7">
        <f t="shared" si="8"/>
        <v>4089326</v>
      </c>
    </row>
    <row r="10" spans="1:64" ht="20.25" x14ac:dyDescent="0.4">
      <c r="A10" s="14">
        <v>4</v>
      </c>
      <c r="B10" s="15" t="s">
        <v>46</v>
      </c>
      <c r="C10" s="9">
        <v>6524</v>
      </c>
      <c r="D10" s="9">
        <v>1687800</v>
      </c>
      <c r="E10" s="9">
        <v>2486</v>
      </c>
      <c r="F10" s="9">
        <v>425110</v>
      </c>
      <c r="G10" s="19">
        <f t="shared" si="0"/>
        <v>9010</v>
      </c>
      <c r="H10" s="19">
        <f t="shared" si="0"/>
        <v>2112910</v>
      </c>
      <c r="I10" s="9">
        <v>1066</v>
      </c>
      <c r="J10" s="9">
        <v>182190</v>
      </c>
      <c r="K10" s="9">
        <v>268</v>
      </c>
      <c r="L10" s="9">
        <v>43000</v>
      </c>
      <c r="M10" s="7">
        <f t="shared" si="1"/>
        <v>10344</v>
      </c>
      <c r="N10" s="7">
        <f t="shared" si="1"/>
        <v>2338100</v>
      </c>
      <c r="O10" s="9">
        <v>645</v>
      </c>
      <c r="P10" s="9">
        <v>558792</v>
      </c>
      <c r="Q10" s="9">
        <v>0</v>
      </c>
      <c r="R10" s="9">
        <v>0</v>
      </c>
      <c r="S10" s="9">
        <v>0</v>
      </c>
      <c r="T10" s="9">
        <v>0</v>
      </c>
      <c r="U10" s="9">
        <v>40</v>
      </c>
      <c r="V10" s="9">
        <v>34925</v>
      </c>
      <c r="W10" s="9">
        <v>121</v>
      </c>
      <c r="X10" s="9">
        <v>104774</v>
      </c>
      <c r="Y10" s="7">
        <f t="shared" si="2"/>
        <v>806</v>
      </c>
      <c r="Z10" s="7">
        <f t="shared" si="3"/>
        <v>698491</v>
      </c>
      <c r="AA10" s="12">
        <v>0</v>
      </c>
      <c r="AB10" s="12">
        <v>0</v>
      </c>
      <c r="AC10" s="12">
        <v>790</v>
      </c>
      <c r="AD10" s="12">
        <v>145300</v>
      </c>
      <c r="AE10" s="12">
        <v>990</v>
      </c>
      <c r="AF10" s="12">
        <v>465300</v>
      </c>
      <c r="AG10" s="12">
        <v>0</v>
      </c>
      <c r="AH10" s="12">
        <v>0</v>
      </c>
      <c r="AI10" s="12">
        <v>150</v>
      </c>
      <c r="AJ10" s="12">
        <v>33900</v>
      </c>
      <c r="AK10" s="12">
        <v>1120</v>
      </c>
      <c r="AL10" s="12">
        <v>226100</v>
      </c>
      <c r="AM10" s="20">
        <f t="shared" si="4"/>
        <v>14200</v>
      </c>
      <c r="AN10" s="20">
        <f t="shared" si="5"/>
        <v>3907191</v>
      </c>
      <c r="AO10" s="12">
        <v>1846</v>
      </c>
      <c r="AP10" s="12">
        <v>436540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7">
        <f t="shared" si="6"/>
        <v>0</v>
      </c>
      <c r="AZ10" s="7">
        <f t="shared" si="6"/>
        <v>0</v>
      </c>
      <c r="BA10" s="9">
        <v>3</v>
      </c>
      <c r="BB10" s="9">
        <v>3750</v>
      </c>
      <c r="BC10" s="9">
        <v>0</v>
      </c>
      <c r="BD10" s="9">
        <v>0</v>
      </c>
      <c r="BE10" s="9">
        <v>130</v>
      </c>
      <c r="BF10" s="9">
        <v>30618</v>
      </c>
      <c r="BG10" s="9">
        <v>591</v>
      </c>
      <c r="BH10" s="9">
        <v>135732</v>
      </c>
      <c r="BI10" s="7">
        <f t="shared" si="7"/>
        <v>724</v>
      </c>
      <c r="BJ10" s="7">
        <f t="shared" si="7"/>
        <v>170100</v>
      </c>
      <c r="BK10" s="7">
        <f t="shared" si="8"/>
        <v>14924</v>
      </c>
      <c r="BL10" s="7">
        <f t="shared" si="8"/>
        <v>4077291</v>
      </c>
    </row>
    <row r="11" spans="1:64" ht="20.25" x14ac:dyDescent="0.4">
      <c r="A11" s="14">
        <v>5</v>
      </c>
      <c r="B11" s="15" t="s">
        <v>47</v>
      </c>
      <c r="C11" s="8">
        <v>430</v>
      </c>
      <c r="D11" s="8">
        <v>114800</v>
      </c>
      <c r="E11" s="8">
        <v>196</v>
      </c>
      <c r="F11" s="8">
        <v>28980</v>
      </c>
      <c r="G11" s="19">
        <f t="shared" si="0"/>
        <v>626</v>
      </c>
      <c r="H11" s="19">
        <f t="shared" si="0"/>
        <v>143780</v>
      </c>
      <c r="I11" s="8">
        <v>84</v>
      </c>
      <c r="J11" s="8">
        <v>12420</v>
      </c>
      <c r="K11" s="8">
        <v>20</v>
      </c>
      <c r="L11" s="8">
        <v>3200</v>
      </c>
      <c r="M11" s="7">
        <f t="shared" si="1"/>
        <v>730</v>
      </c>
      <c r="N11" s="7">
        <f t="shared" si="1"/>
        <v>159400</v>
      </c>
      <c r="O11" s="8">
        <v>67</v>
      </c>
      <c r="P11" s="8">
        <v>83212</v>
      </c>
      <c r="Q11" s="8">
        <v>0</v>
      </c>
      <c r="R11" s="8">
        <v>0</v>
      </c>
      <c r="S11" s="8">
        <v>0</v>
      </c>
      <c r="T11" s="8">
        <v>0</v>
      </c>
      <c r="U11" s="8">
        <v>4</v>
      </c>
      <c r="V11" s="8">
        <v>951</v>
      </c>
      <c r="W11" s="8">
        <v>13</v>
      </c>
      <c r="X11" s="8">
        <v>14852</v>
      </c>
      <c r="Y11" s="7">
        <f t="shared" si="2"/>
        <v>84</v>
      </c>
      <c r="Z11" s="7">
        <f t="shared" si="3"/>
        <v>99015</v>
      </c>
      <c r="AA11" s="12">
        <v>0</v>
      </c>
      <c r="AB11" s="12">
        <v>0</v>
      </c>
      <c r="AC11" s="12">
        <v>92</v>
      </c>
      <c r="AD11" s="12">
        <v>12400</v>
      </c>
      <c r="AE11" s="12">
        <v>80</v>
      </c>
      <c r="AF11" s="12">
        <v>36000</v>
      </c>
      <c r="AG11" s="12">
        <v>0</v>
      </c>
      <c r="AH11" s="12">
        <v>0</v>
      </c>
      <c r="AI11" s="12">
        <v>0</v>
      </c>
      <c r="AJ11" s="12">
        <v>0</v>
      </c>
      <c r="AK11" s="12">
        <v>100</v>
      </c>
      <c r="AL11" s="12">
        <v>18000</v>
      </c>
      <c r="AM11" s="20">
        <f t="shared" si="4"/>
        <v>1086</v>
      </c>
      <c r="AN11" s="20">
        <f t="shared" si="5"/>
        <v>324815</v>
      </c>
      <c r="AO11" s="12">
        <v>141</v>
      </c>
      <c r="AP11" s="12">
        <v>31200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7">
        <f t="shared" si="6"/>
        <v>0</v>
      </c>
      <c r="AZ11" s="7">
        <f t="shared" si="6"/>
        <v>0</v>
      </c>
      <c r="BA11" s="8">
        <v>0</v>
      </c>
      <c r="BB11" s="8">
        <v>0</v>
      </c>
      <c r="BC11" s="8">
        <v>0</v>
      </c>
      <c r="BD11" s="8">
        <v>0</v>
      </c>
      <c r="BE11" s="8">
        <v>23</v>
      </c>
      <c r="BF11" s="8">
        <v>7380</v>
      </c>
      <c r="BG11" s="8">
        <v>105</v>
      </c>
      <c r="BH11" s="8">
        <v>33620</v>
      </c>
      <c r="BI11" s="7">
        <f t="shared" si="7"/>
        <v>128</v>
      </c>
      <c r="BJ11" s="7">
        <f t="shared" si="7"/>
        <v>41000</v>
      </c>
      <c r="BK11" s="7">
        <f t="shared" si="8"/>
        <v>1214</v>
      </c>
      <c r="BL11" s="7">
        <f t="shared" si="8"/>
        <v>365815</v>
      </c>
    </row>
    <row r="12" spans="1:64" ht="20.25" x14ac:dyDescent="0.4">
      <c r="A12" s="14">
        <v>6</v>
      </c>
      <c r="B12" s="15" t="s">
        <v>48</v>
      </c>
      <c r="C12" s="8">
        <v>0</v>
      </c>
      <c r="D12" s="8">
        <v>0</v>
      </c>
      <c r="E12" s="8">
        <v>0</v>
      </c>
      <c r="F12" s="8">
        <v>0</v>
      </c>
      <c r="G12" s="19">
        <f t="shared" si="0"/>
        <v>0</v>
      </c>
      <c r="H12" s="19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7">
        <f t="shared" si="1"/>
        <v>0</v>
      </c>
      <c r="N12" s="7">
        <f t="shared" si="1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7">
        <f t="shared" si="2"/>
        <v>0</v>
      </c>
      <c r="Z12" s="7">
        <f t="shared" si="3"/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20">
        <f t="shared" si="4"/>
        <v>0</v>
      </c>
      <c r="AN12" s="20">
        <f t="shared" si="5"/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7">
        <f t="shared" si="6"/>
        <v>0</v>
      </c>
      <c r="AZ12" s="7">
        <f t="shared" si="6"/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7">
        <f t="shared" si="7"/>
        <v>0</v>
      </c>
      <c r="BJ12" s="7">
        <f t="shared" si="7"/>
        <v>0</v>
      </c>
      <c r="BK12" s="7">
        <f t="shared" si="8"/>
        <v>0</v>
      </c>
      <c r="BL12" s="7">
        <f t="shared" si="8"/>
        <v>0</v>
      </c>
    </row>
    <row r="13" spans="1:64" ht="20.25" x14ac:dyDescent="0.4">
      <c r="A13" s="14">
        <v>7</v>
      </c>
      <c r="B13" s="15" t="s">
        <v>49</v>
      </c>
      <c r="C13" s="8">
        <v>240</v>
      </c>
      <c r="D13" s="8">
        <v>55500</v>
      </c>
      <c r="E13" s="8">
        <v>56</v>
      </c>
      <c r="F13" s="8">
        <v>10080</v>
      </c>
      <c r="G13" s="19">
        <f t="shared" si="0"/>
        <v>296</v>
      </c>
      <c r="H13" s="19">
        <f t="shared" si="0"/>
        <v>65580</v>
      </c>
      <c r="I13" s="8">
        <v>24</v>
      </c>
      <c r="J13" s="8">
        <v>4320</v>
      </c>
      <c r="K13" s="8">
        <v>12</v>
      </c>
      <c r="L13" s="8">
        <v>1600</v>
      </c>
      <c r="M13" s="7">
        <f t="shared" si="1"/>
        <v>332</v>
      </c>
      <c r="N13" s="7">
        <f t="shared" si="1"/>
        <v>71500</v>
      </c>
      <c r="O13" s="8">
        <v>19</v>
      </c>
      <c r="P13" s="8">
        <v>49939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621</v>
      </c>
      <c r="W13" s="8">
        <v>4</v>
      </c>
      <c r="X13" s="8">
        <v>1864</v>
      </c>
      <c r="Y13" s="7">
        <f t="shared" si="2"/>
        <v>24</v>
      </c>
      <c r="Z13" s="7">
        <f t="shared" si="3"/>
        <v>52424</v>
      </c>
      <c r="AA13" s="12">
        <v>0</v>
      </c>
      <c r="AB13" s="12">
        <v>0</v>
      </c>
      <c r="AC13" s="12">
        <v>40</v>
      </c>
      <c r="AD13" s="12">
        <v>5500</v>
      </c>
      <c r="AE13" s="12">
        <v>20</v>
      </c>
      <c r="AF13" s="12">
        <v>10000</v>
      </c>
      <c r="AG13" s="12">
        <v>0</v>
      </c>
      <c r="AH13" s="12">
        <v>0</v>
      </c>
      <c r="AI13" s="12">
        <v>0</v>
      </c>
      <c r="AJ13" s="12">
        <v>0</v>
      </c>
      <c r="AK13" s="12">
        <v>40</v>
      </c>
      <c r="AL13" s="12">
        <v>6000</v>
      </c>
      <c r="AM13" s="20">
        <f t="shared" si="4"/>
        <v>456</v>
      </c>
      <c r="AN13" s="20">
        <f t="shared" si="5"/>
        <v>145424</v>
      </c>
      <c r="AO13" s="12">
        <v>59</v>
      </c>
      <c r="AP13" s="12">
        <v>12571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7">
        <f t="shared" si="6"/>
        <v>0</v>
      </c>
      <c r="AZ13" s="7">
        <f t="shared" si="6"/>
        <v>0</v>
      </c>
      <c r="BA13" s="8">
        <v>0</v>
      </c>
      <c r="BB13" s="8">
        <v>0</v>
      </c>
      <c r="BC13" s="8">
        <v>0</v>
      </c>
      <c r="BD13" s="8">
        <v>0</v>
      </c>
      <c r="BE13" s="8">
        <v>1</v>
      </c>
      <c r="BF13" s="8">
        <v>216</v>
      </c>
      <c r="BG13" s="8">
        <v>7</v>
      </c>
      <c r="BH13" s="8">
        <v>984</v>
      </c>
      <c r="BI13" s="7">
        <f t="shared" si="7"/>
        <v>8</v>
      </c>
      <c r="BJ13" s="7">
        <f t="shared" si="7"/>
        <v>1200</v>
      </c>
      <c r="BK13" s="7">
        <f t="shared" si="8"/>
        <v>464</v>
      </c>
      <c r="BL13" s="7">
        <f t="shared" si="8"/>
        <v>146624</v>
      </c>
    </row>
    <row r="14" spans="1:64" ht="20.25" x14ac:dyDescent="0.4">
      <c r="A14" s="14">
        <v>8</v>
      </c>
      <c r="B14" s="15" t="s">
        <v>50</v>
      </c>
      <c r="C14" s="8">
        <v>500</v>
      </c>
      <c r="D14" s="8">
        <v>197600</v>
      </c>
      <c r="E14" s="8">
        <v>186</v>
      </c>
      <c r="F14" s="8">
        <v>37660</v>
      </c>
      <c r="G14" s="19">
        <f t="shared" si="0"/>
        <v>686</v>
      </c>
      <c r="H14" s="19">
        <f t="shared" si="0"/>
        <v>235260</v>
      </c>
      <c r="I14" s="8">
        <v>80</v>
      </c>
      <c r="J14" s="8">
        <v>16140</v>
      </c>
      <c r="K14" s="8">
        <v>44</v>
      </c>
      <c r="L14" s="8">
        <v>8600</v>
      </c>
      <c r="M14" s="7">
        <f t="shared" si="1"/>
        <v>810</v>
      </c>
      <c r="N14" s="7">
        <f t="shared" si="1"/>
        <v>260000</v>
      </c>
      <c r="O14" s="8">
        <v>90</v>
      </c>
      <c r="P14" s="8">
        <v>131021</v>
      </c>
      <c r="Q14" s="8">
        <v>0</v>
      </c>
      <c r="R14" s="8">
        <v>0</v>
      </c>
      <c r="S14" s="8">
        <v>0</v>
      </c>
      <c r="T14" s="8">
        <v>0</v>
      </c>
      <c r="U14" s="8">
        <v>6</v>
      </c>
      <c r="V14" s="8">
        <v>2439</v>
      </c>
      <c r="W14" s="8">
        <v>17</v>
      </c>
      <c r="X14" s="8">
        <v>15317</v>
      </c>
      <c r="Y14" s="7">
        <f t="shared" si="2"/>
        <v>113</v>
      </c>
      <c r="Z14" s="7">
        <f t="shared" si="3"/>
        <v>148777</v>
      </c>
      <c r="AA14" s="12">
        <v>0</v>
      </c>
      <c r="AB14" s="12">
        <v>0</v>
      </c>
      <c r="AC14" s="12">
        <v>70</v>
      </c>
      <c r="AD14" s="12">
        <v>16500</v>
      </c>
      <c r="AE14" s="12">
        <v>76</v>
      </c>
      <c r="AF14" s="12">
        <v>36000</v>
      </c>
      <c r="AG14" s="12">
        <v>0</v>
      </c>
      <c r="AH14" s="12">
        <v>0</v>
      </c>
      <c r="AI14" s="12">
        <v>32</v>
      </c>
      <c r="AJ14" s="12">
        <v>12500</v>
      </c>
      <c r="AK14" s="12">
        <v>100</v>
      </c>
      <c r="AL14" s="12">
        <v>24000</v>
      </c>
      <c r="AM14" s="20">
        <f t="shared" si="4"/>
        <v>1201</v>
      </c>
      <c r="AN14" s="20">
        <f t="shared" si="5"/>
        <v>497777</v>
      </c>
      <c r="AO14" s="12">
        <v>156</v>
      </c>
      <c r="AP14" s="12">
        <v>47619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7">
        <f t="shared" si="6"/>
        <v>0</v>
      </c>
      <c r="AZ14" s="7">
        <f t="shared" si="6"/>
        <v>0</v>
      </c>
      <c r="BA14" s="8">
        <v>0</v>
      </c>
      <c r="BB14" s="8">
        <v>0</v>
      </c>
      <c r="BC14" s="8">
        <v>0</v>
      </c>
      <c r="BD14" s="8">
        <v>0</v>
      </c>
      <c r="BE14" s="8">
        <v>9</v>
      </c>
      <c r="BF14" s="8">
        <v>2034</v>
      </c>
      <c r="BG14" s="8">
        <v>41</v>
      </c>
      <c r="BH14" s="8">
        <v>9266</v>
      </c>
      <c r="BI14" s="7">
        <f t="shared" si="7"/>
        <v>50</v>
      </c>
      <c r="BJ14" s="7">
        <f t="shared" si="7"/>
        <v>11300</v>
      </c>
      <c r="BK14" s="7">
        <f t="shared" si="8"/>
        <v>1251</v>
      </c>
      <c r="BL14" s="7">
        <f t="shared" si="8"/>
        <v>509077</v>
      </c>
    </row>
    <row r="15" spans="1:64" ht="20.25" x14ac:dyDescent="0.4">
      <c r="A15" s="14">
        <v>9</v>
      </c>
      <c r="B15" s="15" t="s">
        <v>51</v>
      </c>
      <c r="C15" s="8">
        <v>1270</v>
      </c>
      <c r="D15" s="8">
        <v>338800</v>
      </c>
      <c r="E15" s="8">
        <v>391</v>
      </c>
      <c r="F15" s="8">
        <v>63000</v>
      </c>
      <c r="G15" s="19">
        <f t="shared" si="0"/>
        <v>1661</v>
      </c>
      <c r="H15" s="19">
        <f t="shared" si="0"/>
        <v>401800</v>
      </c>
      <c r="I15" s="8">
        <v>167</v>
      </c>
      <c r="J15" s="8">
        <v>27000</v>
      </c>
      <c r="K15" s="8">
        <v>48</v>
      </c>
      <c r="L15" s="8">
        <v>7700</v>
      </c>
      <c r="M15" s="7">
        <f t="shared" si="1"/>
        <v>1876</v>
      </c>
      <c r="N15" s="7">
        <f t="shared" si="1"/>
        <v>436500</v>
      </c>
      <c r="O15" s="8">
        <v>122</v>
      </c>
      <c r="P15" s="8">
        <v>108321</v>
      </c>
      <c r="Q15" s="8">
        <v>0</v>
      </c>
      <c r="R15" s="8">
        <v>0</v>
      </c>
      <c r="S15" s="8">
        <v>0</v>
      </c>
      <c r="T15" s="8">
        <v>0</v>
      </c>
      <c r="U15" s="8">
        <v>8</v>
      </c>
      <c r="V15" s="8">
        <v>6770</v>
      </c>
      <c r="W15" s="8">
        <v>23</v>
      </c>
      <c r="X15" s="8">
        <v>20310</v>
      </c>
      <c r="Y15" s="7">
        <f t="shared" si="2"/>
        <v>153</v>
      </c>
      <c r="Z15" s="7">
        <f t="shared" si="3"/>
        <v>135401</v>
      </c>
      <c r="AA15" s="12">
        <v>0</v>
      </c>
      <c r="AB15" s="12">
        <v>0</v>
      </c>
      <c r="AC15" s="12">
        <v>132</v>
      </c>
      <c r="AD15" s="12">
        <v>23600</v>
      </c>
      <c r="AE15" s="12">
        <v>128</v>
      </c>
      <c r="AF15" s="12">
        <v>67000</v>
      </c>
      <c r="AG15" s="12">
        <v>0</v>
      </c>
      <c r="AH15" s="12">
        <v>0</v>
      </c>
      <c r="AI15" s="12">
        <v>0</v>
      </c>
      <c r="AJ15" s="12">
        <v>0</v>
      </c>
      <c r="AK15" s="12">
        <v>210</v>
      </c>
      <c r="AL15" s="12">
        <v>40500</v>
      </c>
      <c r="AM15" s="20">
        <f t="shared" si="4"/>
        <v>2499</v>
      </c>
      <c r="AN15" s="20">
        <f t="shared" si="5"/>
        <v>703001</v>
      </c>
      <c r="AO15" s="12">
        <v>325</v>
      </c>
      <c r="AP15" s="12">
        <v>76700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7">
        <f t="shared" si="6"/>
        <v>0</v>
      </c>
      <c r="AZ15" s="7">
        <f t="shared" si="6"/>
        <v>0</v>
      </c>
      <c r="BA15" s="8">
        <v>4</v>
      </c>
      <c r="BB15" s="8">
        <v>5000</v>
      </c>
      <c r="BC15" s="8">
        <v>3</v>
      </c>
      <c r="BD15" s="8">
        <v>18000</v>
      </c>
      <c r="BE15" s="8">
        <v>148</v>
      </c>
      <c r="BF15" s="8">
        <v>28296</v>
      </c>
      <c r="BG15" s="8">
        <v>665</v>
      </c>
      <c r="BH15" s="8">
        <v>105904</v>
      </c>
      <c r="BI15" s="7">
        <f t="shared" si="7"/>
        <v>820</v>
      </c>
      <c r="BJ15" s="7">
        <f t="shared" si="7"/>
        <v>157200</v>
      </c>
      <c r="BK15" s="7">
        <f t="shared" si="8"/>
        <v>3319</v>
      </c>
      <c r="BL15" s="7">
        <f t="shared" si="8"/>
        <v>860201</v>
      </c>
    </row>
    <row r="16" spans="1:64" ht="20.25" x14ac:dyDescent="0.4">
      <c r="A16" s="14">
        <v>10</v>
      </c>
      <c r="B16" s="15" t="s">
        <v>52</v>
      </c>
      <c r="C16" s="8">
        <v>200</v>
      </c>
      <c r="D16" s="8">
        <v>57400</v>
      </c>
      <c r="E16" s="8">
        <v>65</v>
      </c>
      <c r="F16" s="8">
        <v>10500</v>
      </c>
      <c r="G16" s="19">
        <f t="shared" si="0"/>
        <v>265</v>
      </c>
      <c r="H16" s="19">
        <f t="shared" si="0"/>
        <v>67900</v>
      </c>
      <c r="I16" s="8">
        <v>27</v>
      </c>
      <c r="J16" s="8">
        <v>4500</v>
      </c>
      <c r="K16" s="8">
        <v>12</v>
      </c>
      <c r="L16" s="8">
        <v>1700</v>
      </c>
      <c r="M16" s="7">
        <f t="shared" si="1"/>
        <v>304</v>
      </c>
      <c r="N16" s="7">
        <f t="shared" si="1"/>
        <v>74100</v>
      </c>
      <c r="O16" s="8">
        <v>22</v>
      </c>
      <c r="P16" s="8">
        <v>85900</v>
      </c>
      <c r="Q16" s="8">
        <v>0</v>
      </c>
      <c r="R16" s="8">
        <v>0</v>
      </c>
      <c r="S16" s="8">
        <v>0</v>
      </c>
      <c r="T16" s="8">
        <v>0</v>
      </c>
      <c r="U16" s="8">
        <v>2</v>
      </c>
      <c r="V16" s="8">
        <v>643</v>
      </c>
      <c r="W16" s="8">
        <v>4</v>
      </c>
      <c r="X16" s="8">
        <v>2331</v>
      </c>
      <c r="Y16" s="7">
        <f t="shared" si="2"/>
        <v>28</v>
      </c>
      <c r="Z16" s="7">
        <f t="shared" si="3"/>
        <v>88874</v>
      </c>
      <c r="AA16" s="12">
        <v>0</v>
      </c>
      <c r="AB16" s="12">
        <v>0</v>
      </c>
      <c r="AC16" s="12">
        <v>28</v>
      </c>
      <c r="AD16" s="12">
        <v>4600</v>
      </c>
      <c r="AE16" s="12">
        <v>28</v>
      </c>
      <c r="AF16" s="12">
        <v>12000</v>
      </c>
      <c r="AG16" s="12">
        <v>0</v>
      </c>
      <c r="AH16" s="12">
        <v>0</v>
      </c>
      <c r="AI16" s="12">
        <v>0</v>
      </c>
      <c r="AJ16" s="12">
        <v>0</v>
      </c>
      <c r="AK16" s="12">
        <v>28</v>
      </c>
      <c r="AL16" s="12">
        <v>5600</v>
      </c>
      <c r="AM16" s="20">
        <f t="shared" si="4"/>
        <v>416</v>
      </c>
      <c r="AN16" s="20">
        <f t="shared" si="5"/>
        <v>185174</v>
      </c>
      <c r="AO16" s="12">
        <v>54</v>
      </c>
      <c r="AP16" s="12">
        <v>13013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7">
        <f t="shared" si="6"/>
        <v>0</v>
      </c>
      <c r="AZ16" s="7">
        <f t="shared" si="6"/>
        <v>0</v>
      </c>
      <c r="BA16" s="8">
        <v>0</v>
      </c>
      <c r="BB16" s="8">
        <v>0</v>
      </c>
      <c r="BC16" s="8">
        <v>0</v>
      </c>
      <c r="BD16" s="8">
        <v>0</v>
      </c>
      <c r="BE16" s="8">
        <v>16</v>
      </c>
      <c r="BF16" s="8">
        <v>3906</v>
      </c>
      <c r="BG16" s="8">
        <v>76</v>
      </c>
      <c r="BH16" s="8">
        <v>17794</v>
      </c>
      <c r="BI16" s="7">
        <f t="shared" si="7"/>
        <v>92</v>
      </c>
      <c r="BJ16" s="7">
        <f t="shared" si="7"/>
        <v>21700</v>
      </c>
      <c r="BK16" s="7">
        <f t="shared" si="8"/>
        <v>508</v>
      </c>
      <c r="BL16" s="7">
        <f t="shared" si="8"/>
        <v>206874</v>
      </c>
    </row>
    <row r="17" spans="1:64" ht="20.25" x14ac:dyDescent="0.4">
      <c r="A17" s="14">
        <v>11</v>
      </c>
      <c r="B17" s="15" t="s">
        <v>53</v>
      </c>
      <c r="C17" s="8">
        <v>0</v>
      </c>
      <c r="D17" s="8">
        <v>0</v>
      </c>
      <c r="E17" s="8">
        <v>0</v>
      </c>
      <c r="F17" s="8">
        <v>0</v>
      </c>
      <c r="G17" s="19">
        <f t="shared" si="0"/>
        <v>0</v>
      </c>
      <c r="H17" s="19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7">
        <f t="shared" si="1"/>
        <v>0</v>
      </c>
      <c r="N17" s="7">
        <f t="shared" si="1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7">
        <f t="shared" si="2"/>
        <v>0</v>
      </c>
      <c r="Z17" s="7">
        <f t="shared" si="3"/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20">
        <f t="shared" si="4"/>
        <v>0</v>
      </c>
      <c r="AN17" s="20">
        <f t="shared" si="5"/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7">
        <f t="shared" si="6"/>
        <v>0</v>
      </c>
      <c r="AZ17" s="7">
        <f t="shared" si="6"/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7">
        <f t="shared" si="7"/>
        <v>0</v>
      </c>
      <c r="BJ17" s="7">
        <f t="shared" si="7"/>
        <v>0</v>
      </c>
      <c r="BK17" s="7">
        <f t="shared" si="8"/>
        <v>0</v>
      </c>
      <c r="BL17" s="7">
        <f t="shared" si="8"/>
        <v>0</v>
      </c>
    </row>
    <row r="18" spans="1:64" ht="20.25" x14ac:dyDescent="0.4">
      <c r="A18" s="14">
        <v>12</v>
      </c>
      <c r="B18" s="15" t="s">
        <v>54</v>
      </c>
      <c r="C18" s="8">
        <v>120</v>
      </c>
      <c r="D18" s="8">
        <v>27900</v>
      </c>
      <c r="E18" s="8">
        <v>56</v>
      </c>
      <c r="F18" s="8">
        <v>9800</v>
      </c>
      <c r="G18" s="19">
        <f t="shared" si="0"/>
        <v>176</v>
      </c>
      <c r="H18" s="19">
        <f t="shared" si="0"/>
        <v>37700</v>
      </c>
      <c r="I18" s="8">
        <v>24</v>
      </c>
      <c r="J18" s="8">
        <v>4200</v>
      </c>
      <c r="K18" s="8">
        <v>8</v>
      </c>
      <c r="L18" s="8">
        <v>1500</v>
      </c>
      <c r="M18" s="7">
        <f t="shared" si="1"/>
        <v>208</v>
      </c>
      <c r="N18" s="7">
        <f t="shared" si="1"/>
        <v>43400</v>
      </c>
      <c r="O18" s="8">
        <v>43</v>
      </c>
      <c r="P18" s="8">
        <v>66788</v>
      </c>
      <c r="Q18" s="8">
        <v>0</v>
      </c>
      <c r="R18" s="8">
        <v>0</v>
      </c>
      <c r="S18" s="8">
        <v>0</v>
      </c>
      <c r="T18" s="8">
        <v>0</v>
      </c>
      <c r="U18" s="8">
        <v>3</v>
      </c>
      <c r="V18" s="8">
        <v>4174</v>
      </c>
      <c r="W18" s="8">
        <v>8</v>
      </c>
      <c r="X18" s="8">
        <v>12523</v>
      </c>
      <c r="Y18" s="7">
        <f t="shared" si="2"/>
        <v>54</v>
      </c>
      <c r="Z18" s="7">
        <f t="shared" si="3"/>
        <v>83485</v>
      </c>
      <c r="AA18" s="12">
        <v>0</v>
      </c>
      <c r="AB18" s="12">
        <v>0</v>
      </c>
      <c r="AC18" s="12">
        <v>40</v>
      </c>
      <c r="AD18" s="12">
        <v>5600</v>
      </c>
      <c r="AE18" s="12">
        <v>40</v>
      </c>
      <c r="AF18" s="12">
        <v>20000</v>
      </c>
      <c r="AG18" s="12">
        <v>0</v>
      </c>
      <c r="AH18" s="12">
        <v>0</v>
      </c>
      <c r="AI18" s="12">
        <v>0</v>
      </c>
      <c r="AJ18" s="12">
        <v>0</v>
      </c>
      <c r="AK18" s="12">
        <v>60</v>
      </c>
      <c r="AL18" s="12">
        <v>10000</v>
      </c>
      <c r="AM18" s="20">
        <f t="shared" si="4"/>
        <v>402</v>
      </c>
      <c r="AN18" s="20">
        <f t="shared" si="5"/>
        <v>162485</v>
      </c>
      <c r="AO18" s="12">
        <v>52</v>
      </c>
      <c r="AP18" s="12">
        <v>11661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7">
        <f t="shared" si="6"/>
        <v>0</v>
      </c>
      <c r="AZ18" s="7">
        <f t="shared" si="6"/>
        <v>0</v>
      </c>
      <c r="BA18" s="8">
        <v>0</v>
      </c>
      <c r="BB18" s="8">
        <v>0</v>
      </c>
      <c r="BC18" s="8">
        <v>0</v>
      </c>
      <c r="BD18" s="8">
        <v>0</v>
      </c>
      <c r="BE18" s="8">
        <v>14</v>
      </c>
      <c r="BF18" s="8">
        <v>3600</v>
      </c>
      <c r="BG18" s="8">
        <v>66</v>
      </c>
      <c r="BH18" s="8">
        <v>16400</v>
      </c>
      <c r="BI18" s="7">
        <f t="shared" si="7"/>
        <v>80</v>
      </c>
      <c r="BJ18" s="7">
        <f t="shared" si="7"/>
        <v>20000</v>
      </c>
      <c r="BK18" s="7">
        <f t="shared" si="8"/>
        <v>482</v>
      </c>
      <c r="BL18" s="7">
        <f t="shared" si="8"/>
        <v>182485</v>
      </c>
    </row>
    <row r="19" spans="1:64" ht="20.25" x14ac:dyDescent="0.4">
      <c r="A19" s="14">
        <v>13</v>
      </c>
      <c r="B19" s="15" t="s">
        <v>55</v>
      </c>
      <c r="C19" s="8">
        <v>1100</v>
      </c>
      <c r="D19" s="8">
        <v>236600</v>
      </c>
      <c r="E19" s="8">
        <v>274</v>
      </c>
      <c r="F19" s="8">
        <v>44590</v>
      </c>
      <c r="G19" s="19">
        <f t="shared" si="0"/>
        <v>1374</v>
      </c>
      <c r="H19" s="19">
        <f t="shared" si="0"/>
        <v>281190</v>
      </c>
      <c r="I19" s="8">
        <v>118</v>
      </c>
      <c r="J19" s="8">
        <v>19110</v>
      </c>
      <c r="K19" s="8">
        <v>20</v>
      </c>
      <c r="L19" s="8">
        <v>4100</v>
      </c>
      <c r="M19" s="7">
        <f t="shared" si="1"/>
        <v>1512</v>
      </c>
      <c r="N19" s="7">
        <f t="shared" si="1"/>
        <v>304400</v>
      </c>
      <c r="O19" s="8">
        <v>70</v>
      </c>
      <c r="P19" s="8">
        <v>101377</v>
      </c>
      <c r="Q19" s="8">
        <v>0</v>
      </c>
      <c r="R19" s="8">
        <v>0</v>
      </c>
      <c r="S19" s="8">
        <v>0</v>
      </c>
      <c r="T19" s="8">
        <v>0</v>
      </c>
      <c r="U19" s="8">
        <v>4</v>
      </c>
      <c r="V19" s="8">
        <v>1461</v>
      </c>
      <c r="W19" s="8">
        <v>13</v>
      </c>
      <c r="X19" s="8">
        <v>6383</v>
      </c>
      <c r="Y19" s="7">
        <f t="shared" si="2"/>
        <v>87</v>
      </c>
      <c r="Z19" s="7">
        <f t="shared" si="3"/>
        <v>109221</v>
      </c>
      <c r="AA19" s="12">
        <v>0</v>
      </c>
      <c r="AB19" s="12">
        <v>0</v>
      </c>
      <c r="AC19" s="12">
        <v>80</v>
      </c>
      <c r="AD19" s="12">
        <v>12300</v>
      </c>
      <c r="AE19" s="12">
        <v>112</v>
      </c>
      <c r="AF19" s="12">
        <v>56000</v>
      </c>
      <c r="AG19" s="12">
        <v>0</v>
      </c>
      <c r="AH19" s="12">
        <v>0</v>
      </c>
      <c r="AI19" s="12">
        <v>0</v>
      </c>
      <c r="AJ19" s="12">
        <v>0</v>
      </c>
      <c r="AK19" s="12">
        <v>112</v>
      </c>
      <c r="AL19" s="12">
        <v>23400</v>
      </c>
      <c r="AM19" s="20">
        <f t="shared" si="4"/>
        <v>1903</v>
      </c>
      <c r="AN19" s="20">
        <f t="shared" si="5"/>
        <v>505321</v>
      </c>
      <c r="AO19" s="12">
        <v>248</v>
      </c>
      <c r="AP19" s="12">
        <v>53638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7">
        <f t="shared" si="6"/>
        <v>0</v>
      </c>
      <c r="AZ19" s="7">
        <f t="shared" si="6"/>
        <v>0</v>
      </c>
      <c r="BA19" s="8">
        <v>0</v>
      </c>
      <c r="BB19" s="8">
        <v>0</v>
      </c>
      <c r="BC19" s="8">
        <v>0</v>
      </c>
      <c r="BD19" s="8">
        <v>0</v>
      </c>
      <c r="BE19" s="8">
        <v>14</v>
      </c>
      <c r="BF19" s="8">
        <v>3402</v>
      </c>
      <c r="BG19" s="8">
        <v>66</v>
      </c>
      <c r="BH19" s="8">
        <v>15498</v>
      </c>
      <c r="BI19" s="7">
        <f t="shared" si="7"/>
        <v>80</v>
      </c>
      <c r="BJ19" s="7">
        <f t="shared" si="7"/>
        <v>18900</v>
      </c>
      <c r="BK19" s="7">
        <f t="shared" si="8"/>
        <v>1983</v>
      </c>
      <c r="BL19" s="7">
        <f t="shared" si="8"/>
        <v>524221</v>
      </c>
    </row>
    <row r="20" spans="1:64" ht="20.25" x14ac:dyDescent="0.4">
      <c r="A20" s="14">
        <v>14</v>
      </c>
      <c r="B20" s="15" t="s">
        <v>56</v>
      </c>
      <c r="C20" s="8">
        <v>5460</v>
      </c>
      <c r="D20" s="8">
        <v>1747200</v>
      </c>
      <c r="E20" s="8">
        <v>2933</v>
      </c>
      <c r="F20" s="8">
        <v>527590</v>
      </c>
      <c r="G20" s="19">
        <f t="shared" si="0"/>
        <v>8393</v>
      </c>
      <c r="H20" s="19">
        <f t="shared" si="0"/>
        <v>2274790</v>
      </c>
      <c r="I20" s="8">
        <v>1257</v>
      </c>
      <c r="J20" s="8">
        <v>226110</v>
      </c>
      <c r="K20" s="8">
        <v>458</v>
      </c>
      <c r="L20" s="8">
        <v>87700</v>
      </c>
      <c r="M20" s="7">
        <f t="shared" si="1"/>
        <v>10108</v>
      </c>
      <c r="N20" s="7">
        <f t="shared" si="1"/>
        <v>2588600</v>
      </c>
      <c r="O20" s="8">
        <v>954</v>
      </c>
      <c r="P20" s="8">
        <v>790595</v>
      </c>
      <c r="Q20" s="8">
        <v>0</v>
      </c>
      <c r="R20" s="8">
        <v>0</v>
      </c>
      <c r="S20" s="8">
        <v>0</v>
      </c>
      <c r="T20" s="8">
        <v>0</v>
      </c>
      <c r="U20" s="8">
        <v>60</v>
      </c>
      <c r="V20" s="8">
        <v>49412</v>
      </c>
      <c r="W20" s="8">
        <v>179</v>
      </c>
      <c r="X20" s="8">
        <v>148237</v>
      </c>
      <c r="Y20" s="7">
        <f t="shared" si="2"/>
        <v>1193</v>
      </c>
      <c r="Z20" s="7">
        <f t="shared" si="3"/>
        <v>988244</v>
      </c>
      <c r="AA20" s="12">
        <v>0</v>
      </c>
      <c r="AB20" s="12">
        <v>0</v>
      </c>
      <c r="AC20" s="12">
        <v>986</v>
      </c>
      <c r="AD20" s="12">
        <v>231000</v>
      </c>
      <c r="AE20" s="12">
        <v>1086</v>
      </c>
      <c r="AF20" s="12">
        <v>575200</v>
      </c>
      <c r="AG20" s="12">
        <v>0</v>
      </c>
      <c r="AH20" s="12">
        <v>0</v>
      </c>
      <c r="AI20" s="12">
        <v>100</v>
      </c>
      <c r="AJ20" s="12">
        <v>57200</v>
      </c>
      <c r="AK20" s="12">
        <v>1346</v>
      </c>
      <c r="AL20" s="12">
        <v>388400</v>
      </c>
      <c r="AM20" s="20">
        <f t="shared" si="4"/>
        <v>14819</v>
      </c>
      <c r="AN20" s="20">
        <f t="shared" si="5"/>
        <v>4828644</v>
      </c>
      <c r="AO20" s="12">
        <v>1926</v>
      </c>
      <c r="AP20" s="12">
        <v>527150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7">
        <f t="shared" si="6"/>
        <v>0</v>
      </c>
      <c r="AZ20" s="7">
        <f t="shared" si="6"/>
        <v>0</v>
      </c>
      <c r="BA20" s="8">
        <v>5</v>
      </c>
      <c r="BB20" s="8">
        <v>6800</v>
      </c>
      <c r="BC20" s="8">
        <v>6</v>
      </c>
      <c r="BD20" s="8">
        <v>32000</v>
      </c>
      <c r="BE20" s="8">
        <v>212</v>
      </c>
      <c r="BF20" s="8">
        <v>60354</v>
      </c>
      <c r="BG20" s="8">
        <v>955</v>
      </c>
      <c r="BH20" s="8">
        <v>236146</v>
      </c>
      <c r="BI20" s="7">
        <f t="shared" si="7"/>
        <v>1178</v>
      </c>
      <c r="BJ20" s="7">
        <f t="shared" si="7"/>
        <v>335300</v>
      </c>
      <c r="BK20" s="7">
        <f t="shared" si="8"/>
        <v>15997</v>
      </c>
      <c r="BL20" s="7">
        <f t="shared" si="8"/>
        <v>5163944</v>
      </c>
    </row>
    <row r="21" spans="1:64" ht="20.25" x14ac:dyDescent="0.4">
      <c r="A21" s="14">
        <v>15</v>
      </c>
      <c r="B21" s="15" t="s">
        <v>57</v>
      </c>
      <c r="C21" s="8">
        <v>120</v>
      </c>
      <c r="D21" s="8">
        <v>35100</v>
      </c>
      <c r="E21" s="8">
        <v>45</v>
      </c>
      <c r="F21" s="8">
        <v>6090</v>
      </c>
      <c r="G21" s="19">
        <f t="shared" si="0"/>
        <v>165</v>
      </c>
      <c r="H21" s="19">
        <f t="shared" si="0"/>
        <v>41190</v>
      </c>
      <c r="I21" s="8">
        <v>19</v>
      </c>
      <c r="J21" s="8">
        <v>2610</v>
      </c>
      <c r="K21" s="8">
        <v>8</v>
      </c>
      <c r="L21" s="8">
        <v>900</v>
      </c>
      <c r="M21" s="7">
        <f t="shared" si="1"/>
        <v>192</v>
      </c>
      <c r="N21" s="7">
        <f t="shared" si="1"/>
        <v>44700</v>
      </c>
      <c r="O21" s="8">
        <v>19</v>
      </c>
      <c r="P21" s="8">
        <v>47099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444</v>
      </c>
      <c r="W21" s="8">
        <v>4</v>
      </c>
      <c r="X21" s="8">
        <v>1331</v>
      </c>
      <c r="Y21" s="7">
        <f t="shared" si="2"/>
        <v>24</v>
      </c>
      <c r="Z21" s="7">
        <f t="shared" si="3"/>
        <v>48874</v>
      </c>
      <c r="AA21" s="12">
        <v>0</v>
      </c>
      <c r="AB21" s="12">
        <v>0</v>
      </c>
      <c r="AC21" s="12">
        <v>12</v>
      </c>
      <c r="AD21" s="12">
        <v>2000</v>
      </c>
      <c r="AE21" s="12">
        <v>12</v>
      </c>
      <c r="AF21" s="12">
        <v>6000</v>
      </c>
      <c r="AG21" s="12">
        <v>0</v>
      </c>
      <c r="AH21" s="12">
        <v>0</v>
      </c>
      <c r="AI21" s="12">
        <v>0</v>
      </c>
      <c r="AJ21" s="12">
        <v>0</v>
      </c>
      <c r="AK21" s="12">
        <v>12</v>
      </c>
      <c r="AL21" s="12">
        <v>2700</v>
      </c>
      <c r="AM21" s="20">
        <f t="shared" si="4"/>
        <v>252</v>
      </c>
      <c r="AN21" s="20">
        <f t="shared" si="5"/>
        <v>104274</v>
      </c>
      <c r="AO21" s="12">
        <v>33</v>
      </c>
      <c r="AP21" s="12">
        <v>7579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7">
        <f t="shared" si="6"/>
        <v>0</v>
      </c>
      <c r="AZ21" s="7">
        <f t="shared" si="6"/>
        <v>0</v>
      </c>
      <c r="BA21" s="8">
        <v>0</v>
      </c>
      <c r="BB21" s="8">
        <v>0</v>
      </c>
      <c r="BC21" s="8">
        <v>0</v>
      </c>
      <c r="BD21" s="8">
        <v>0</v>
      </c>
      <c r="BE21" s="8">
        <v>3</v>
      </c>
      <c r="BF21" s="8">
        <v>342</v>
      </c>
      <c r="BG21" s="8">
        <v>13</v>
      </c>
      <c r="BH21" s="8">
        <v>1558</v>
      </c>
      <c r="BI21" s="7">
        <f t="shared" si="7"/>
        <v>16</v>
      </c>
      <c r="BJ21" s="7">
        <f t="shared" si="7"/>
        <v>1900</v>
      </c>
      <c r="BK21" s="7">
        <f t="shared" si="8"/>
        <v>268</v>
      </c>
      <c r="BL21" s="7">
        <f t="shared" si="8"/>
        <v>106174</v>
      </c>
    </row>
    <row r="22" spans="1:64" ht="20.25" x14ac:dyDescent="0.4">
      <c r="A22" s="14">
        <v>16</v>
      </c>
      <c r="B22" s="15" t="s">
        <v>58</v>
      </c>
      <c r="C22" s="8">
        <v>0</v>
      </c>
      <c r="D22" s="8">
        <v>0</v>
      </c>
      <c r="E22" s="8">
        <v>0</v>
      </c>
      <c r="F22" s="8">
        <v>0</v>
      </c>
      <c r="G22" s="19">
        <f t="shared" si="0"/>
        <v>0</v>
      </c>
      <c r="H22" s="19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7">
        <f t="shared" si="1"/>
        <v>0</v>
      </c>
      <c r="N22" s="7">
        <f t="shared" si="1"/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7">
        <f t="shared" si="2"/>
        <v>0</v>
      </c>
      <c r="Z22" s="7">
        <f t="shared" si="3"/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20">
        <f t="shared" si="4"/>
        <v>0</v>
      </c>
      <c r="AN22" s="20">
        <f t="shared" si="5"/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7">
        <f t="shared" si="6"/>
        <v>0</v>
      </c>
      <c r="AZ22" s="7">
        <f t="shared" si="6"/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7">
        <f t="shared" si="7"/>
        <v>0</v>
      </c>
      <c r="BJ22" s="7">
        <f t="shared" si="7"/>
        <v>0</v>
      </c>
      <c r="BK22" s="7">
        <f t="shared" si="8"/>
        <v>0</v>
      </c>
      <c r="BL22" s="7">
        <f t="shared" si="8"/>
        <v>0</v>
      </c>
    </row>
    <row r="23" spans="1:64" ht="20.25" x14ac:dyDescent="0.4">
      <c r="A23" s="14">
        <v>17</v>
      </c>
      <c r="B23" s="15" t="s">
        <v>59</v>
      </c>
      <c r="C23" s="8">
        <v>0</v>
      </c>
      <c r="D23" s="8">
        <v>0</v>
      </c>
      <c r="E23" s="8">
        <v>0</v>
      </c>
      <c r="F23" s="8">
        <v>0</v>
      </c>
      <c r="G23" s="19">
        <f t="shared" si="0"/>
        <v>0</v>
      </c>
      <c r="H23" s="19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7">
        <f t="shared" si="1"/>
        <v>0</v>
      </c>
      <c r="N23" s="7">
        <f t="shared" si="1"/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7">
        <f t="shared" si="2"/>
        <v>0</v>
      </c>
      <c r="Z23" s="7">
        <f t="shared" si="3"/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20">
        <f t="shared" si="4"/>
        <v>0</v>
      </c>
      <c r="AN23" s="20">
        <f t="shared" si="5"/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7">
        <f t="shared" si="6"/>
        <v>0</v>
      </c>
      <c r="AZ23" s="7">
        <f t="shared" si="6"/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7">
        <f t="shared" si="7"/>
        <v>0</v>
      </c>
      <c r="BJ23" s="7">
        <f t="shared" si="7"/>
        <v>0</v>
      </c>
      <c r="BK23" s="7">
        <f t="shared" si="8"/>
        <v>0</v>
      </c>
      <c r="BL23" s="7">
        <f t="shared" si="8"/>
        <v>0</v>
      </c>
    </row>
    <row r="24" spans="1:64" ht="20.25" x14ac:dyDescent="0.4">
      <c r="A24" s="14">
        <v>18</v>
      </c>
      <c r="B24" s="15" t="s">
        <v>60</v>
      </c>
      <c r="C24" s="8">
        <v>0</v>
      </c>
      <c r="D24" s="8">
        <v>0</v>
      </c>
      <c r="E24" s="8">
        <v>0</v>
      </c>
      <c r="F24" s="8">
        <v>0</v>
      </c>
      <c r="G24" s="19">
        <f t="shared" si="0"/>
        <v>0</v>
      </c>
      <c r="H24" s="19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7">
        <f t="shared" si="1"/>
        <v>0</v>
      </c>
      <c r="N24" s="7">
        <f t="shared" si="1"/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7">
        <f t="shared" si="2"/>
        <v>0</v>
      </c>
      <c r="Z24" s="7">
        <f t="shared" si="3"/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20">
        <f t="shared" si="4"/>
        <v>0</v>
      </c>
      <c r="AN24" s="20">
        <f t="shared" si="5"/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7">
        <f t="shared" si="6"/>
        <v>0</v>
      </c>
      <c r="AZ24" s="7">
        <f t="shared" si="6"/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7">
        <f t="shared" si="7"/>
        <v>0</v>
      </c>
      <c r="BJ24" s="7">
        <f t="shared" si="7"/>
        <v>0</v>
      </c>
      <c r="BK24" s="7">
        <f t="shared" si="8"/>
        <v>0</v>
      </c>
      <c r="BL24" s="7">
        <f t="shared" si="8"/>
        <v>0</v>
      </c>
    </row>
    <row r="25" spans="1:64" ht="20.25" x14ac:dyDescent="0.4">
      <c r="A25" s="14">
        <v>19</v>
      </c>
      <c r="B25" s="15" t="s">
        <v>61</v>
      </c>
      <c r="C25" s="8">
        <v>450</v>
      </c>
      <c r="D25" s="8">
        <v>168300</v>
      </c>
      <c r="E25" s="8">
        <v>190</v>
      </c>
      <c r="F25" s="8">
        <v>30870</v>
      </c>
      <c r="G25" s="19">
        <f t="shared" si="0"/>
        <v>640</v>
      </c>
      <c r="H25" s="19">
        <f t="shared" si="0"/>
        <v>199170</v>
      </c>
      <c r="I25" s="8">
        <v>82</v>
      </c>
      <c r="J25" s="8">
        <v>13230</v>
      </c>
      <c r="K25" s="8">
        <v>44</v>
      </c>
      <c r="L25" s="8">
        <v>4800</v>
      </c>
      <c r="M25" s="7">
        <f t="shared" si="1"/>
        <v>766</v>
      </c>
      <c r="N25" s="7">
        <f t="shared" si="1"/>
        <v>217200</v>
      </c>
      <c r="O25" s="8">
        <v>66</v>
      </c>
      <c r="P25" s="8">
        <v>68918</v>
      </c>
      <c r="Q25" s="8">
        <v>0</v>
      </c>
      <c r="R25" s="8">
        <v>0</v>
      </c>
      <c r="S25" s="8">
        <v>0</v>
      </c>
      <c r="T25" s="8">
        <v>0</v>
      </c>
      <c r="U25" s="8">
        <v>4</v>
      </c>
      <c r="V25" s="8">
        <v>4307</v>
      </c>
      <c r="W25" s="8">
        <v>12</v>
      </c>
      <c r="X25" s="8">
        <v>12922</v>
      </c>
      <c r="Y25" s="7">
        <f t="shared" si="2"/>
        <v>82</v>
      </c>
      <c r="Z25" s="7">
        <f t="shared" si="3"/>
        <v>86147</v>
      </c>
      <c r="AA25" s="12">
        <v>0</v>
      </c>
      <c r="AB25" s="12">
        <v>0</v>
      </c>
      <c r="AC25" s="12">
        <v>52</v>
      </c>
      <c r="AD25" s="12">
        <v>9400</v>
      </c>
      <c r="AE25" s="12">
        <v>70</v>
      </c>
      <c r="AF25" s="12">
        <v>30500</v>
      </c>
      <c r="AG25" s="12">
        <v>0</v>
      </c>
      <c r="AH25" s="12">
        <v>0</v>
      </c>
      <c r="AI25" s="12">
        <v>30</v>
      </c>
      <c r="AJ25" s="12">
        <v>8000</v>
      </c>
      <c r="AK25" s="12">
        <v>70</v>
      </c>
      <c r="AL25" s="12">
        <v>17000</v>
      </c>
      <c r="AM25" s="20">
        <f t="shared" si="4"/>
        <v>1070</v>
      </c>
      <c r="AN25" s="20">
        <f t="shared" si="5"/>
        <v>368247</v>
      </c>
      <c r="AO25" s="12">
        <v>139</v>
      </c>
      <c r="AP25" s="12">
        <v>38142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7">
        <f t="shared" si="6"/>
        <v>0</v>
      </c>
      <c r="AZ25" s="7">
        <f t="shared" si="6"/>
        <v>0</v>
      </c>
      <c r="BA25" s="8">
        <v>0</v>
      </c>
      <c r="BB25" s="8">
        <v>0</v>
      </c>
      <c r="BC25" s="8">
        <v>0</v>
      </c>
      <c r="BD25" s="8">
        <v>0</v>
      </c>
      <c r="BE25" s="8">
        <v>11</v>
      </c>
      <c r="BF25" s="8">
        <v>1350</v>
      </c>
      <c r="BG25" s="8">
        <v>49</v>
      </c>
      <c r="BH25" s="8">
        <v>6150</v>
      </c>
      <c r="BI25" s="7">
        <f t="shared" si="7"/>
        <v>60</v>
      </c>
      <c r="BJ25" s="7">
        <f t="shared" si="7"/>
        <v>7500</v>
      </c>
      <c r="BK25" s="7">
        <f t="shared" si="8"/>
        <v>1130</v>
      </c>
      <c r="BL25" s="7">
        <f t="shared" si="8"/>
        <v>375747</v>
      </c>
    </row>
    <row r="26" spans="1:64" ht="20.25" x14ac:dyDescent="0.4">
      <c r="A26" s="14">
        <v>20</v>
      </c>
      <c r="B26" s="15" t="s">
        <v>62</v>
      </c>
      <c r="C26" s="8">
        <v>0</v>
      </c>
      <c r="D26" s="8">
        <v>0</v>
      </c>
      <c r="E26" s="8">
        <v>0</v>
      </c>
      <c r="F26" s="8">
        <v>0</v>
      </c>
      <c r="G26" s="19">
        <f t="shared" si="0"/>
        <v>0</v>
      </c>
      <c r="H26" s="19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7">
        <f t="shared" si="1"/>
        <v>0</v>
      </c>
      <c r="N26" s="7">
        <f t="shared" si="1"/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7">
        <f t="shared" si="2"/>
        <v>0</v>
      </c>
      <c r="Z26" s="7">
        <f t="shared" si="3"/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20">
        <f t="shared" si="4"/>
        <v>0</v>
      </c>
      <c r="AN26" s="20">
        <f t="shared" si="5"/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7">
        <f t="shared" si="6"/>
        <v>0</v>
      </c>
      <c r="AZ26" s="7">
        <f t="shared" si="6"/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7">
        <f t="shared" si="7"/>
        <v>0</v>
      </c>
      <c r="BJ26" s="7">
        <f t="shared" si="7"/>
        <v>0</v>
      </c>
      <c r="BK26" s="7">
        <f t="shared" si="8"/>
        <v>0</v>
      </c>
      <c r="BL26" s="7">
        <f t="shared" si="8"/>
        <v>0</v>
      </c>
    </row>
    <row r="27" spans="1:64" ht="20.25" x14ac:dyDescent="0.4">
      <c r="A27" s="14">
        <v>21</v>
      </c>
      <c r="B27" s="15" t="s">
        <v>63</v>
      </c>
      <c r="C27" s="8">
        <v>0</v>
      </c>
      <c r="D27" s="8">
        <v>0</v>
      </c>
      <c r="E27" s="8">
        <v>0</v>
      </c>
      <c r="F27" s="8">
        <v>0</v>
      </c>
      <c r="G27" s="19">
        <f t="shared" si="0"/>
        <v>0</v>
      </c>
      <c r="H27" s="19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7">
        <f t="shared" si="1"/>
        <v>0</v>
      </c>
      <c r="N27" s="7">
        <f t="shared" si="1"/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7">
        <f t="shared" si="2"/>
        <v>0</v>
      </c>
      <c r="Z27" s="7">
        <f t="shared" si="3"/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20">
        <f t="shared" si="4"/>
        <v>0</v>
      </c>
      <c r="AN27" s="20">
        <f t="shared" si="5"/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7">
        <f t="shared" si="6"/>
        <v>0</v>
      </c>
      <c r="AZ27" s="7">
        <f t="shared" si="6"/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7">
        <f t="shared" si="7"/>
        <v>0</v>
      </c>
      <c r="BJ27" s="7">
        <f t="shared" si="7"/>
        <v>0</v>
      </c>
      <c r="BK27" s="7">
        <f t="shared" si="8"/>
        <v>0</v>
      </c>
      <c r="BL27" s="7">
        <f t="shared" si="8"/>
        <v>0</v>
      </c>
    </row>
    <row r="28" spans="1:64" ht="20.25" x14ac:dyDescent="0.4">
      <c r="A28" s="14">
        <v>22</v>
      </c>
      <c r="B28" s="15" t="s">
        <v>64</v>
      </c>
      <c r="C28" s="8">
        <v>0</v>
      </c>
      <c r="D28" s="8">
        <v>0</v>
      </c>
      <c r="E28" s="8">
        <v>0</v>
      </c>
      <c r="F28" s="8">
        <v>0</v>
      </c>
      <c r="G28" s="19">
        <f t="shared" si="0"/>
        <v>0</v>
      </c>
      <c r="H28" s="19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7">
        <f t="shared" si="1"/>
        <v>0</v>
      </c>
      <c r="N28" s="7">
        <f t="shared" si="1"/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7">
        <f t="shared" si="2"/>
        <v>0</v>
      </c>
      <c r="Z28" s="7">
        <f t="shared" si="3"/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20">
        <f t="shared" si="4"/>
        <v>0</v>
      </c>
      <c r="AN28" s="20">
        <f t="shared" si="5"/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7">
        <f t="shared" si="6"/>
        <v>0</v>
      </c>
      <c r="AZ28" s="7">
        <f t="shared" si="6"/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7">
        <f t="shared" si="7"/>
        <v>0</v>
      </c>
      <c r="BJ28" s="7">
        <f t="shared" si="7"/>
        <v>0</v>
      </c>
      <c r="BK28" s="7">
        <f t="shared" si="8"/>
        <v>0</v>
      </c>
      <c r="BL28" s="7">
        <f t="shared" si="8"/>
        <v>0</v>
      </c>
    </row>
    <row r="29" spans="1:64" ht="20.25" x14ac:dyDescent="0.4">
      <c r="A29" s="14">
        <v>23</v>
      </c>
      <c r="B29" s="15" t="s">
        <v>65</v>
      </c>
      <c r="C29" s="8">
        <v>0</v>
      </c>
      <c r="D29" s="8">
        <v>0</v>
      </c>
      <c r="E29" s="8">
        <v>0</v>
      </c>
      <c r="F29" s="8">
        <v>0</v>
      </c>
      <c r="G29" s="19">
        <f t="shared" si="0"/>
        <v>0</v>
      </c>
      <c r="H29" s="19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7">
        <f t="shared" si="1"/>
        <v>0</v>
      </c>
      <c r="N29" s="7">
        <f t="shared" si="1"/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7">
        <f t="shared" si="2"/>
        <v>0</v>
      </c>
      <c r="Z29" s="7">
        <f t="shared" si="3"/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20">
        <f t="shared" si="4"/>
        <v>0</v>
      </c>
      <c r="AN29" s="20">
        <f t="shared" si="5"/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7">
        <f t="shared" si="6"/>
        <v>0</v>
      </c>
      <c r="AZ29" s="7">
        <f t="shared" si="6"/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7">
        <f t="shared" si="7"/>
        <v>0</v>
      </c>
      <c r="BJ29" s="7">
        <f t="shared" si="7"/>
        <v>0</v>
      </c>
      <c r="BK29" s="7">
        <f t="shared" si="8"/>
        <v>0</v>
      </c>
      <c r="BL29" s="7">
        <f t="shared" si="8"/>
        <v>0</v>
      </c>
    </row>
    <row r="30" spans="1:64" ht="24.75" customHeight="1" x14ac:dyDescent="0.4">
      <c r="A30" s="14">
        <v>24</v>
      </c>
      <c r="B30" s="15" t="s">
        <v>66</v>
      </c>
      <c r="C30" s="8">
        <v>0</v>
      </c>
      <c r="D30" s="8">
        <v>0</v>
      </c>
      <c r="E30" s="8">
        <v>0</v>
      </c>
      <c r="F30" s="8">
        <v>0</v>
      </c>
      <c r="G30" s="19">
        <f t="shared" si="0"/>
        <v>0</v>
      </c>
      <c r="H30" s="19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7">
        <f t="shared" si="1"/>
        <v>0</v>
      </c>
      <c r="N30" s="7">
        <f t="shared" si="1"/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7">
        <f t="shared" si="2"/>
        <v>0</v>
      </c>
      <c r="Z30" s="7">
        <f t="shared" si="3"/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20">
        <f t="shared" si="4"/>
        <v>0</v>
      </c>
      <c r="AN30" s="20">
        <f t="shared" si="5"/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7">
        <f t="shared" si="6"/>
        <v>0</v>
      </c>
      <c r="AZ30" s="7">
        <f t="shared" si="6"/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7">
        <f t="shared" si="7"/>
        <v>0</v>
      </c>
      <c r="BJ30" s="7">
        <f t="shared" si="7"/>
        <v>0</v>
      </c>
      <c r="BK30" s="7">
        <f t="shared" si="8"/>
        <v>0</v>
      </c>
      <c r="BL30" s="7">
        <f t="shared" si="8"/>
        <v>0</v>
      </c>
    </row>
    <row r="31" spans="1:64" ht="20.25" x14ac:dyDescent="0.4">
      <c r="A31" s="14">
        <v>25</v>
      </c>
      <c r="B31" s="15" t="s">
        <v>67</v>
      </c>
      <c r="C31" s="8">
        <v>0</v>
      </c>
      <c r="D31" s="8">
        <v>0</v>
      </c>
      <c r="E31" s="8">
        <v>0</v>
      </c>
      <c r="F31" s="8">
        <v>0</v>
      </c>
      <c r="G31" s="19">
        <f t="shared" si="0"/>
        <v>0</v>
      </c>
      <c r="H31" s="19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7">
        <f t="shared" si="1"/>
        <v>0</v>
      </c>
      <c r="N31" s="7">
        <f t="shared" si="1"/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7">
        <f t="shared" si="2"/>
        <v>0</v>
      </c>
      <c r="Z31" s="7">
        <f t="shared" si="3"/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20">
        <f t="shared" si="4"/>
        <v>0</v>
      </c>
      <c r="AN31" s="20">
        <f t="shared" si="5"/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7">
        <f t="shared" si="6"/>
        <v>0</v>
      </c>
      <c r="AZ31" s="7">
        <f t="shared" si="6"/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7">
        <f t="shared" si="7"/>
        <v>0</v>
      </c>
      <c r="BJ31" s="7">
        <f t="shared" si="7"/>
        <v>0</v>
      </c>
      <c r="BK31" s="7">
        <f t="shared" si="8"/>
        <v>0</v>
      </c>
      <c r="BL31" s="7">
        <f t="shared" si="8"/>
        <v>0</v>
      </c>
    </row>
    <row r="32" spans="1:64" ht="20.25" x14ac:dyDescent="0.4">
      <c r="A32" s="14">
        <v>26</v>
      </c>
      <c r="B32" s="15" t="s">
        <v>68</v>
      </c>
      <c r="C32" s="8">
        <v>80</v>
      </c>
      <c r="D32" s="8">
        <v>48700</v>
      </c>
      <c r="E32" s="8">
        <v>55</v>
      </c>
      <c r="F32" s="8">
        <v>8820</v>
      </c>
      <c r="G32" s="19">
        <f t="shared" si="0"/>
        <v>135</v>
      </c>
      <c r="H32" s="19">
        <f t="shared" si="0"/>
        <v>57520</v>
      </c>
      <c r="I32" s="8">
        <v>23</v>
      </c>
      <c r="J32" s="8">
        <v>3780</v>
      </c>
      <c r="K32" s="8">
        <v>8</v>
      </c>
      <c r="L32" s="8">
        <v>1400</v>
      </c>
      <c r="M32" s="7">
        <f t="shared" si="1"/>
        <v>166</v>
      </c>
      <c r="N32" s="7">
        <f t="shared" si="1"/>
        <v>62700</v>
      </c>
      <c r="O32" s="8">
        <v>19</v>
      </c>
      <c r="P32" s="8">
        <v>48164</v>
      </c>
      <c r="Q32" s="8">
        <v>0</v>
      </c>
      <c r="R32" s="8">
        <v>0</v>
      </c>
      <c r="S32" s="8">
        <v>0</v>
      </c>
      <c r="T32" s="8">
        <v>0</v>
      </c>
      <c r="U32" s="8">
        <v>1</v>
      </c>
      <c r="V32" s="8">
        <v>510</v>
      </c>
      <c r="W32" s="8">
        <v>4</v>
      </c>
      <c r="X32" s="8">
        <v>1531</v>
      </c>
      <c r="Y32" s="7">
        <f t="shared" si="2"/>
        <v>24</v>
      </c>
      <c r="Z32" s="7">
        <f t="shared" si="3"/>
        <v>50205</v>
      </c>
      <c r="AA32" s="12">
        <v>0</v>
      </c>
      <c r="AB32" s="12">
        <v>0</v>
      </c>
      <c r="AC32" s="12">
        <v>20</v>
      </c>
      <c r="AD32" s="12">
        <v>3900</v>
      </c>
      <c r="AE32" s="12">
        <v>20</v>
      </c>
      <c r="AF32" s="12">
        <v>10000</v>
      </c>
      <c r="AG32" s="12">
        <v>0</v>
      </c>
      <c r="AH32" s="12">
        <v>0</v>
      </c>
      <c r="AI32" s="12">
        <v>0</v>
      </c>
      <c r="AJ32" s="12">
        <v>0</v>
      </c>
      <c r="AK32" s="12">
        <v>20</v>
      </c>
      <c r="AL32" s="12">
        <v>5000</v>
      </c>
      <c r="AM32" s="20">
        <f t="shared" si="4"/>
        <v>250</v>
      </c>
      <c r="AN32" s="20">
        <f t="shared" si="5"/>
        <v>131805</v>
      </c>
      <c r="AO32" s="12">
        <v>33</v>
      </c>
      <c r="AP32" s="12">
        <v>11024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7">
        <f t="shared" si="6"/>
        <v>0</v>
      </c>
      <c r="AZ32" s="7">
        <f t="shared" si="6"/>
        <v>0</v>
      </c>
      <c r="BA32" s="8">
        <v>0</v>
      </c>
      <c r="BB32" s="8">
        <v>0</v>
      </c>
      <c r="BC32" s="8">
        <v>0</v>
      </c>
      <c r="BD32" s="8">
        <v>0</v>
      </c>
      <c r="BE32" s="8">
        <v>9</v>
      </c>
      <c r="BF32" s="8">
        <v>1800</v>
      </c>
      <c r="BG32" s="8">
        <v>39</v>
      </c>
      <c r="BH32" s="8">
        <v>8200</v>
      </c>
      <c r="BI32" s="7">
        <f t="shared" si="7"/>
        <v>48</v>
      </c>
      <c r="BJ32" s="7">
        <f t="shared" si="7"/>
        <v>10000</v>
      </c>
      <c r="BK32" s="7">
        <f t="shared" si="8"/>
        <v>298</v>
      </c>
      <c r="BL32" s="7">
        <f t="shared" si="8"/>
        <v>141805</v>
      </c>
    </row>
    <row r="33" spans="1:64" ht="20.25" x14ac:dyDescent="0.4">
      <c r="A33" s="14">
        <v>27</v>
      </c>
      <c r="B33" s="15" t="s">
        <v>69</v>
      </c>
      <c r="C33" s="8">
        <v>420</v>
      </c>
      <c r="D33" s="8">
        <v>126400</v>
      </c>
      <c r="E33" s="8">
        <v>137</v>
      </c>
      <c r="F33" s="8">
        <v>23310</v>
      </c>
      <c r="G33" s="19">
        <f t="shared" si="0"/>
        <v>557</v>
      </c>
      <c r="H33" s="19">
        <f t="shared" si="0"/>
        <v>149710</v>
      </c>
      <c r="I33" s="8">
        <v>29</v>
      </c>
      <c r="J33" s="8">
        <v>9990</v>
      </c>
      <c r="K33" s="8">
        <v>24</v>
      </c>
      <c r="L33" s="8">
        <v>2900</v>
      </c>
      <c r="M33" s="7">
        <f t="shared" si="1"/>
        <v>610</v>
      </c>
      <c r="N33" s="7">
        <f t="shared" si="1"/>
        <v>162600</v>
      </c>
      <c r="O33" s="8">
        <v>45</v>
      </c>
      <c r="P33" s="8">
        <v>61818</v>
      </c>
      <c r="Q33" s="8">
        <v>0</v>
      </c>
      <c r="R33" s="8">
        <v>0</v>
      </c>
      <c r="S33" s="8">
        <v>0</v>
      </c>
      <c r="T33" s="8">
        <v>0</v>
      </c>
      <c r="U33" s="8">
        <v>3</v>
      </c>
      <c r="V33" s="8">
        <v>3864</v>
      </c>
      <c r="W33" s="8">
        <v>8</v>
      </c>
      <c r="X33" s="8">
        <v>11591</v>
      </c>
      <c r="Y33" s="7">
        <f t="shared" si="2"/>
        <v>56</v>
      </c>
      <c r="Z33" s="7">
        <f t="shared" si="3"/>
        <v>77273</v>
      </c>
      <c r="AA33" s="12">
        <v>0</v>
      </c>
      <c r="AB33" s="12">
        <v>0</v>
      </c>
      <c r="AC33" s="12">
        <v>36</v>
      </c>
      <c r="AD33" s="12">
        <v>4600</v>
      </c>
      <c r="AE33" s="12">
        <v>64</v>
      </c>
      <c r="AF33" s="12">
        <v>29300</v>
      </c>
      <c r="AG33" s="12">
        <v>0</v>
      </c>
      <c r="AH33" s="12">
        <v>0</v>
      </c>
      <c r="AI33" s="12">
        <v>0</v>
      </c>
      <c r="AJ33" s="12">
        <v>0</v>
      </c>
      <c r="AK33" s="12">
        <v>92</v>
      </c>
      <c r="AL33" s="12">
        <v>15000</v>
      </c>
      <c r="AM33" s="20">
        <f t="shared" si="4"/>
        <v>858</v>
      </c>
      <c r="AN33" s="20">
        <f t="shared" si="5"/>
        <v>288773</v>
      </c>
      <c r="AO33" s="12">
        <v>115</v>
      </c>
      <c r="AP33" s="12">
        <v>28704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7">
        <f t="shared" si="6"/>
        <v>0</v>
      </c>
      <c r="AZ33" s="7">
        <f t="shared" si="6"/>
        <v>0</v>
      </c>
      <c r="BA33" s="8">
        <v>2</v>
      </c>
      <c r="BB33" s="8">
        <v>2500</v>
      </c>
      <c r="BC33" s="8">
        <v>4</v>
      </c>
      <c r="BD33" s="8">
        <v>24000</v>
      </c>
      <c r="BE33" s="8">
        <v>61</v>
      </c>
      <c r="BF33" s="8">
        <v>15228</v>
      </c>
      <c r="BG33" s="8">
        <v>273</v>
      </c>
      <c r="BH33" s="8">
        <v>42872</v>
      </c>
      <c r="BI33" s="7">
        <f t="shared" si="7"/>
        <v>340</v>
      </c>
      <c r="BJ33" s="7">
        <f t="shared" si="7"/>
        <v>84600</v>
      </c>
      <c r="BK33" s="7">
        <f t="shared" si="8"/>
        <v>1198</v>
      </c>
      <c r="BL33" s="7">
        <f t="shared" si="8"/>
        <v>373373</v>
      </c>
    </row>
    <row r="34" spans="1:64" ht="20.25" x14ac:dyDescent="0.4">
      <c r="A34" s="14">
        <v>28</v>
      </c>
      <c r="B34" s="15" t="s">
        <v>70</v>
      </c>
      <c r="C34" s="8">
        <v>660</v>
      </c>
      <c r="D34" s="8">
        <v>190200</v>
      </c>
      <c r="E34" s="8">
        <v>279</v>
      </c>
      <c r="F34" s="8">
        <v>36960</v>
      </c>
      <c r="G34" s="19">
        <f t="shared" si="0"/>
        <v>939</v>
      </c>
      <c r="H34" s="19">
        <f t="shared" si="0"/>
        <v>227160</v>
      </c>
      <c r="I34" s="8">
        <v>119</v>
      </c>
      <c r="J34" s="8">
        <v>15840</v>
      </c>
      <c r="K34" s="8">
        <v>48</v>
      </c>
      <c r="L34" s="8">
        <v>2300</v>
      </c>
      <c r="M34" s="7">
        <f t="shared" si="1"/>
        <v>1106</v>
      </c>
      <c r="N34" s="7">
        <f t="shared" si="1"/>
        <v>245300</v>
      </c>
      <c r="O34" s="8">
        <v>80</v>
      </c>
      <c r="P34" s="8">
        <v>73887</v>
      </c>
      <c r="Q34" s="8">
        <v>0</v>
      </c>
      <c r="R34" s="8">
        <v>0</v>
      </c>
      <c r="S34" s="8">
        <v>0</v>
      </c>
      <c r="T34" s="8">
        <v>0</v>
      </c>
      <c r="U34" s="8">
        <v>5</v>
      </c>
      <c r="V34" s="8">
        <v>4618</v>
      </c>
      <c r="W34" s="8">
        <v>15</v>
      </c>
      <c r="X34" s="8">
        <v>13854</v>
      </c>
      <c r="Y34" s="7">
        <f t="shared" si="2"/>
        <v>100</v>
      </c>
      <c r="Z34" s="7">
        <f t="shared" si="3"/>
        <v>92359</v>
      </c>
      <c r="AA34" s="12">
        <v>0</v>
      </c>
      <c r="AB34" s="12">
        <v>0</v>
      </c>
      <c r="AC34" s="12">
        <v>56</v>
      </c>
      <c r="AD34" s="12">
        <v>8600</v>
      </c>
      <c r="AE34" s="12">
        <v>80</v>
      </c>
      <c r="AF34" s="12">
        <v>37000</v>
      </c>
      <c r="AG34" s="12">
        <v>0</v>
      </c>
      <c r="AH34" s="12">
        <v>0</v>
      </c>
      <c r="AI34" s="12">
        <v>40</v>
      </c>
      <c r="AJ34" s="12">
        <v>11000</v>
      </c>
      <c r="AK34" s="12">
        <v>80</v>
      </c>
      <c r="AL34" s="12">
        <v>17000</v>
      </c>
      <c r="AM34" s="20">
        <f t="shared" si="4"/>
        <v>1462</v>
      </c>
      <c r="AN34" s="20">
        <f t="shared" si="5"/>
        <v>411259</v>
      </c>
      <c r="AO34" s="12">
        <v>190</v>
      </c>
      <c r="AP34" s="12">
        <v>43108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7">
        <f t="shared" si="6"/>
        <v>0</v>
      </c>
      <c r="AZ34" s="7">
        <f t="shared" si="6"/>
        <v>0</v>
      </c>
      <c r="BA34" s="8">
        <v>2</v>
      </c>
      <c r="BB34" s="8">
        <v>2400</v>
      </c>
      <c r="BC34" s="8">
        <v>4</v>
      </c>
      <c r="BD34" s="8">
        <v>19000</v>
      </c>
      <c r="BE34" s="8">
        <v>58</v>
      </c>
      <c r="BF34" s="8">
        <v>15300</v>
      </c>
      <c r="BG34" s="8">
        <v>256</v>
      </c>
      <c r="BH34" s="8">
        <v>48300</v>
      </c>
      <c r="BI34" s="7">
        <f t="shared" si="7"/>
        <v>320</v>
      </c>
      <c r="BJ34" s="7">
        <f t="shared" si="7"/>
        <v>85000</v>
      </c>
      <c r="BK34" s="7">
        <f t="shared" si="8"/>
        <v>1782</v>
      </c>
      <c r="BL34" s="7">
        <f t="shared" si="8"/>
        <v>496259</v>
      </c>
    </row>
    <row r="35" spans="1:64" ht="20.25" x14ac:dyDescent="0.4">
      <c r="A35" s="14">
        <v>29</v>
      </c>
      <c r="B35" s="15" t="s">
        <v>71</v>
      </c>
      <c r="C35" s="8">
        <v>1160</v>
      </c>
      <c r="D35" s="8">
        <v>328000</v>
      </c>
      <c r="E35" s="8">
        <v>385</v>
      </c>
      <c r="F35" s="8">
        <v>60690</v>
      </c>
      <c r="G35" s="19">
        <f t="shared" si="0"/>
        <v>1545</v>
      </c>
      <c r="H35" s="19">
        <f t="shared" si="0"/>
        <v>388690</v>
      </c>
      <c r="I35" s="8">
        <v>165</v>
      </c>
      <c r="J35" s="8">
        <v>26010</v>
      </c>
      <c r="K35" s="8">
        <v>52</v>
      </c>
      <c r="L35" s="8">
        <v>8900</v>
      </c>
      <c r="M35" s="7">
        <f t="shared" si="1"/>
        <v>1762</v>
      </c>
      <c r="N35" s="7">
        <f t="shared" si="1"/>
        <v>423600</v>
      </c>
      <c r="O35" s="8">
        <v>147</v>
      </c>
      <c r="P35" s="8">
        <v>110095</v>
      </c>
      <c r="Q35" s="8">
        <v>0</v>
      </c>
      <c r="R35" s="8">
        <v>0</v>
      </c>
      <c r="S35" s="8">
        <v>0</v>
      </c>
      <c r="T35" s="8">
        <v>0</v>
      </c>
      <c r="U35" s="8">
        <v>9</v>
      </c>
      <c r="V35" s="8">
        <v>6881</v>
      </c>
      <c r="W35" s="8">
        <v>28</v>
      </c>
      <c r="X35" s="8">
        <v>20643</v>
      </c>
      <c r="Y35" s="7">
        <f t="shared" si="2"/>
        <v>184</v>
      </c>
      <c r="Z35" s="7">
        <f t="shared" si="3"/>
        <v>137619</v>
      </c>
      <c r="AA35" s="12">
        <v>0</v>
      </c>
      <c r="AB35" s="12">
        <v>0</v>
      </c>
      <c r="AC35" s="12">
        <v>184</v>
      </c>
      <c r="AD35" s="12">
        <v>26100</v>
      </c>
      <c r="AE35" s="12">
        <v>156</v>
      </c>
      <c r="AF35" s="12">
        <v>69000</v>
      </c>
      <c r="AG35" s="12">
        <v>0</v>
      </c>
      <c r="AH35" s="12">
        <v>0</v>
      </c>
      <c r="AI35" s="12">
        <v>0</v>
      </c>
      <c r="AJ35" s="12">
        <v>0</v>
      </c>
      <c r="AK35" s="12">
        <v>188</v>
      </c>
      <c r="AL35" s="12">
        <v>32000</v>
      </c>
      <c r="AM35" s="20">
        <f t="shared" si="4"/>
        <v>2474</v>
      </c>
      <c r="AN35" s="20">
        <f t="shared" si="5"/>
        <v>688319</v>
      </c>
      <c r="AO35" s="12">
        <v>322</v>
      </c>
      <c r="AP35" s="12">
        <v>74568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7">
        <f t="shared" si="6"/>
        <v>0</v>
      </c>
      <c r="AZ35" s="7">
        <f t="shared" si="6"/>
        <v>0</v>
      </c>
      <c r="BA35" s="8">
        <v>1</v>
      </c>
      <c r="BB35" s="8">
        <v>13</v>
      </c>
      <c r="BC35" s="8">
        <v>4</v>
      </c>
      <c r="BD35" s="8">
        <v>23500</v>
      </c>
      <c r="BE35" s="8">
        <v>42</v>
      </c>
      <c r="BF35" s="8">
        <v>12708</v>
      </c>
      <c r="BG35" s="8">
        <v>185</v>
      </c>
      <c r="BH35" s="8">
        <v>34379</v>
      </c>
      <c r="BI35" s="7">
        <f t="shared" si="7"/>
        <v>232</v>
      </c>
      <c r="BJ35" s="7">
        <f t="shared" si="7"/>
        <v>70600</v>
      </c>
      <c r="BK35" s="7">
        <f t="shared" si="8"/>
        <v>2706</v>
      </c>
      <c r="BL35" s="7">
        <f t="shared" si="8"/>
        <v>758919</v>
      </c>
    </row>
    <row r="36" spans="1:64" ht="20.25" x14ac:dyDescent="0.4">
      <c r="A36" s="14">
        <v>30</v>
      </c>
      <c r="B36" s="15" t="s">
        <v>72</v>
      </c>
      <c r="C36" s="8">
        <v>80</v>
      </c>
      <c r="D36" s="8">
        <v>18200</v>
      </c>
      <c r="E36" s="8">
        <v>20</v>
      </c>
      <c r="F36" s="8">
        <v>3290</v>
      </c>
      <c r="G36" s="19">
        <f t="shared" si="0"/>
        <v>100</v>
      </c>
      <c r="H36" s="19">
        <f t="shared" si="0"/>
        <v>21490</v>
      </c>
      <c r="I36" s="8">
        <v>8</v>
      </c>
      <c r="J36" s="8">
        <v>1410</v>
      </c>
      <c r="K36" s="8">
        <v>4</v>
      </c>
      <c r="L36" s="8">
        <v>500</v>
      </c>
      <c r="M36" s="7">
        <f t="shared" si="1"/>
        <v>112</v>
      </c>
      <c r="N36" s="7">
        <f t="shared" si="1"/>
        <v>23400</v>
      </c>
      <c r="O36" s="8">
        <v>6</v>
      </c>
      <c r="P36" s="8">
        <v>40765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367</v>
      </c>
      <c r="W36" s="8">
        <v>1</v>
      </c>
      <c r="X36" s="8">
        <v>200</v>
      </c>
      <c r="Y36" s="7">
        <f t="shared" si="2"/>
        <v>8</v>
      </c>
      <c r="Z36" s="7">
        <f t="shared" si="3"/>
        <v>41332</v>
      </c>
      <c r="AA36" s="12">
        <v>0</v>
      </c>
      <c r="AB36" s="12">
        <v>0</v>
      </c>
      <c r="AC36" s="12">
        <v>8</v>
      </c>
      <c r="AD36" s="12">
        <v>1000</v>
      </c>
      <c r="AE36" s="12">
        <v>8</v>
      </c>
      <c r="AF36" s="12">
        <v>4000</v>
      </c>
      <c r="AG36" s="12">
        <v>0</v>
      </c>
      <c r="AH36" s="12">
        <v>0</v>
      </c>
      <c r="AI36" s="12">
        <v>0</v>
      </c>
      <c r="AJ36" s="12">
        <v>0</v>
      </c>
      <c r="AK36" s="12">
        <v>12</v>
      </c>
      <c r="AL36" s="12">
        <v>2000</v>
      </c>
      <c r="AM36" s="20">
        <f t="shared" si="4"/>
        <v>148</v>
      </c>
      <c r="AN36" s="20">
        <f t="shared" si="5"/>
        <v>71732</v>
      </c>
      <c r="AO36" s="12">
        <v>19</v>
      </c>
      <c r="AP36" s="12">
        <v>4108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7">
        <f t="shared" si="6"/>
        <v>0</v>
      </c>
      <c r="AZ36" s="7">
        <f t="shared" si="6"/>
        <v>0</v>
      </c>
      <c r="BA36" s="8">
        <v>0</v>
      </c>
      <c r="BB36" s="8">
        <v>0</v>
      </c>
      <c r="BC36" s="8">
        <v>0</v>
      </c>
      <c r="BD36" s="8">
        <v>0</v>
      </c>
      <c r="BE36" s="8">
        <v>9</v>
      </c>
      <c r="BF36" s="8">
        <v>2520</v>
      </c>
      <c r="BG36" s="8">
        <v>39</v>
      </c>
      <c r="BH36" s="8">
        <v>11480</v>
      </c>
      <c r="BI36" s="7">
        <f t="shared" si="7"/>
        <v>48</v>
      </c>
      <c r="BJ36" s="7">
        <f t="shared" si="7"/>
        <v>14000</v>
      </c>
      <c r="BK36" s="7">
        <f t="shared" si="8"/>
        <v>196</v>
      </c>
      <c r="BL36" s="7">
        <f t="shared" si="8"/>
        <v>85732</v>
      </c>
    </row>
    <row r="37" spans="1:64" ht="20.25" x14ac:dyDescent="0.4">
      <c r="A37" s="14">
        <v>31</v>
      </c>
      <c r="B37" s="15" t="s">
        <v>73</v>
      </c>
      <c r="C37" s="8">
        <v>0</v>
      </c>
      <c r="D37" s="8">
        <v>0</v>
      </c>
      <c r="E37" s="8">
        <v>0</v>
      </c>
      <c r="F37" s="8">
        <v>0</v>
      </c>
      <c r="G37" s="19">
        <f t="shared" si="0"/>
        <v>0</v>
      </c>
      <c r="H37" s="19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7">
        <f t="shared" si="1"/>
        <v>0</v>
      </c>
      <c r="N37" s="7">
        <f t="shared" si="1"/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7">
        <f t="shared" si="2"/>
        <v>0</v>
      </c>
      <c r="Z37" s="7">
        <f t="shared" si="3"/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20">
        <f t="shared" si="4"/>
        <v>0</v>
      </c>
      <c r="AN37" s="20">
        <f t="shared" si="5"/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7">
        <f t="shared" si="6"/>
        <v>0</v>
      </c>
      <c r="AZ37" s="7">
        <f t="shared" si="6"/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7">
        <f t="shared" si="7"/>
        <v>0</v>
      </c>
      <c r="BJ37" s="7">
        <f t="shared" si="7"/>
        <v>0</v>
      </c>
      <c r="BK37" s="7">
        <f t="shared" si="8"/>
        <v>0</v>
      </c>
      <c r="BL37" s="7">
        <f t="shared" si="8"/>
        <v>0</v>
      </c>
    </row>
    <row r="38" spans="1:64" ht="20.25" x14ac:dyDescent="0.4">
      <c r="A38" s="14">
        <v>32</v>
      </c>
      <c r="B38" s="15" t="s">
        <v>74</v>
      </c>
      <c r="C38" s="8">
        <v>0</v>
      </c>
      <c r="D38" s="8">
        <v>0</v>
      </c>
      <c r="E38" s="8">
        <v>0</v>
      </c>
      <c r="F38" s="8">
        <v>0</v>
      </c>
      <c r="G38" s="19">
        <f t="shared" si="0"/>
        <v>0</v>
      </c>
      <c r="H38" s="19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7">
        <f t="shared" si="1"/>
        <v>0</v>
      </c>
      <c r="N38" s="7">
        <f t="shared" si="1"/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7">
        <f t="shared" si="2"/>
        <v>0</v>
      </c>
      <c r="Z38" s="7">
        <f t="shared" si="3"/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20">
        <f t="shared" si="4"/>
        <v>0</v>
      </c>
      <c r="AN38" s="20">
        <f t="shared" si="5"/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7">
        <f t="shared" si="6"/>
        <v>0</v>
      </c>
      <c r="AZ38" s="7">
        <f t="shared" si="6"/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7">
        <f t="shared" si="7"/>
        <v>0</v>
      </c>
      <c r="BJ38" s="7">
        <f t="shared" si="7"/>
        <v>0</v>
      </c>
      <c r="BK38" s="7">
        <f t="shared" si="8"/>
        <v>0</v>
      </c>
      <c r="BL38" s="7">
        <f t="shared" si="8"/>
        <v>0</v>
      </c>
    </row>
    <row r="39" spans="1:64" ht="20.25" x14ac:dyDescent="0.4">
      <c r="A39" s="14">
        <v>33</v>
      </c>
      <c r="B39" s="15" t="s">
        <v>75</v>
      </c>
      <c r="C39" s="8">
        <v>180</v>
      </c>
      <c r="D39" s="8">
        <v>53200</v>
      </c>
      <c r="E39" s="8">
        <v>62</v>
      </c>
      <c r="F39" s="8">
        <v>9940</v>
      </c>
      <c r="G39" s="19">
        <f t="shared" si="0"/>
        <v>242</v>
      </c>
      <c r="H39" s="19">
        <f t="shared" si="0"/>
        <v>63140</v>
      </c>
      <c r="I39" s="8">
        <v>26</v>
      </c>
      <c r="J39" s="8">
        <v>4260</v>
      </c>
      <c r="K39" s="8">
        <v>4</v>
      </c>
      <c r="L39" s="8">
        <v>800</v>
      </c>
      <c r="M39" s="7">
        <f t="shared" si="1"/>
        <v>272</v>
      </c>
      <c r="N39" s="7">
        <f t="shared" si="1"/>
        <v>68200</v>
      </c>
      <c r="O39" s="8">
        <v>29</v>
      </c>
      <c r="P39" s="8">
        <v>44412</v>
      </c>
      <c r="Q39" s="8">
        <v>0</v>
      </c>
      <c r="R39" s="8">
        <v>0</v>
      </c>
      <c r="S39" s="8">
        <v>0</v>
      </c>
      <c r="T39" s="8">
        <v>0</v>
      </c>
      <c r="U39" s="8">
        <v>2</v>
      </c>
      <c r="V39" s="8">
        <v>2774</v>
      </c>
      <c r="W39" s="8">
        <v>5</v>
      </c>
      <c r="X39" s="8">
        <v>8324</v>
      </c>
      <c r="Y39" s="7">
        <f t="shared" si="2"/>
        <v>36</v>
      </c>
      <c r="Z39" s="7">
        <f t="shared" si="3"/>
        <v>55510</v>
      </c>
      <c r="AA39" s="12">
        <v>0</v>
      </c>
      <c r="AB39" s="12">
        <v>0</v>
      </c>
      <c r="AC39" s="12">
        <v>36</v>
      </c>
      <c r="AD39" s="12">
        <v>4600</v>
      </c>
      <c r="AE39" s="12">
        <v>24</v>
      </c>
      <c r="AF39" s="12">
        <v>12000</v>
      </c>
      <c r="AG39" s="12">
        <v>0</v>
      </c>
      <c r="AH39" s="12">
        <v>0</v>
      </c>
      <c r="AI39" s="12">
        <v>0</v>
      </c>
      <c r="AJ39" s="12">
        <v>0</v>
      </c>
      <c r="AK39" s="12">
        <v>24</v>
      </c>
      <c r="AL39" s="12">
        <v>4000</v>
      </c>
      <c r="AM39" s="20">
        <f t="shared" si="4"/>
        <v>392</v>
      </c>
      <c r="AN39" s="20">
        <f t="shared" si="5"/>
        <v>144310</v>
      </c>
      <c r="AO39" s="12">
        <v>51</v>
      </c>
      <c r="AP39" s="12">
        <v>12116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7">
        <f t="shared" si="6"/>
        <v>0</v>
      </c>
      <c r="AZ39" s="7">
        <f t="shared" si="6"/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7">
        <f t="shared" si="7"/>
        <v>0</v>
      </c>
      <c r="BJ39" s="7">
        <f t="shared" si="7"/>
        <v>0</v>
      </c>
      <c r="BK39" s="7">
        <f t="shared" si="8"/>
        <v>392</v>
      </c>
      <c r="BL39" s="7">
        <f t="shared" si="8"/>
        <v>144310</v>
      </c>
    </row>
    <row r="40" spans="1:64" ht="20.25" x14ac:dyDescent="0.4">
      <c r="A40" s="14">
        <v>34</v>
      </c>
      <c r="B40" s="15" t="s">
        <v>76</v>
      </c>
      <c r="C40" s="8">
        <v>8652</v>
      </c>
      <c r="D40" s="8">
        <v>2475600</v>
      </c>
      <c r="E40" s="8">
        <v>4490</v>
      </c>
      <c r="F40" s="8">
        <v>777980</v>
      </c>
      <c r="G40" s="19">
        <f t="shared" si="0"/>
        <v>13142</v>
      </c>
      <c r="H40" s="19">
        <f t="shared" si="0"/>
        <v>3253580</v>
      </c>
      <c r="I40" s="8">
        <v>1924</v>
      </c>
      <c r="J40" s="8">
        <v>333420</v>
      </c>
      <c r="K40" s="8">
        <v>896</v>
      </c>
      <c r="L40" s="8">
        <v>129500</v>
      </c>
      <c r="M40" s="7">
        <f t="shared" si="1"/>
        <v>15962</v>
      </c>
      <c r="N40" s="7">
        <f t="shared" si="1"/>
        <v>3716500</v>
      </c>
      <c r="O40" s="8">
        <v>706</v>
      </c>
      <c r="P40" s="8">
        <v>75920</v>
      </c>
      <c r="Q40" s="8">
        <v>0</v>
      </c>
      <c r="R40" s="8">
        <v>0</v>
      </c>
      <c r="S40" s="8">
        <v>0</v>
      </c>
      <c r="T40" s="8">
        <v>0</v>
      </c>
      <c r="U40" s="8">
        <v>44</v>
      </c>
      <c r="V40" s="8">
        <v>4745</v>
      </c>
      <c r="W40" s="8">
        <v>132</v>
      </c>
      <c r="X40" s="8">
        <v>14235</v>
      </c>
      <c r="Y40" s="7">
        <f t="shared" si="2"/>
        <v>882</v>
      </c>
      <c r="Z40" s="7">
        <f t="shared" si="3"/>
        <v>94900</v>
      </c>
      <c r="AA40" s="12">
        <v>0</v>
      </c>
      <c r="AB40" s="12">
        <v>0</v>
      </c>
      <c r="AC40" s="12">
        <v>538</v>
      </c>
      <c r="AD40" s="12">
        <v>79900</v>
      </c>
      <c r="AE40" s="12">
        <v>624</v>
      </c>
      <c r="AF40" s="12">
        <v>226500</v>
      </c>
      <c r="AG40" s="12">
        <v>0</v>
      </c>
      <c r="AH40" s="12">
        <v>0</v>
      </c>
      <c r="AI40" s="12">
        <v>130</v>
      </c>
      <c r="AJ40" s="12">
        <v>16800</v>
      </c>
      <c r="AK40" s="12">
        <v>770</v>
      </c>
      <c r="AL40" s="12">
        <v>137900</v>
      </c>
      <c r="AM40" s="20">
        <f t="shared" si="4"/>
        <v>18906</v>
      </c>
      <c r="AN40" s="20">
        <f t="shared" si="5"/>
        <v>4272500</v>
      </c>
      <c r="AO40" s="12">
        <v>2458</v>
      </c>
      <c r="AP40" s="12">
        <v>555425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7">
        <f t="shared" si="6"/>
        <v>0</v>
      </c>
      <c r="AZ40" s="7">
        <f t="shared" si="6"/>
        <v>0</v>
      </c>
      <c r="BA40" s="8">
        <v>6</v>
      </c>
      <c r="BB40" s="8">
        <v>8100</v>
      </c>
      <c r="BC40" s="8">
        <v>6</v>
      </c>
      <c r="BD40" s="8">
        <v>31000</v>
      </c>
      <c r="BE40" s="8">
        <v>260</v>
      </c>
      <c r="BF40" s="8">
        <v>61884</v>
      </c>
      <c r="BG40" s="8">
        <v>1174</v>
      </c>
      <c r="BH40" s="8">
        <v>242816</v>
      </c>
      <c r="BI40" s="7">
        <f t="shared" si="7"/>
        <v>1446</v>
      </c>
      <c r="BJ40" s="7">
        <f t="shared" si="7"/>
        <v>343800</v>
      </c>
      <c r="BK40" s="7">
        <f t="shared" si="8"/>
        <v>20352</v>
      </c>
      <c r="BL40" s="7">
        <f t="shared" si="8"/>
        <v>4616300</v>
      </c>
    </row>
    <row r="41" spans="1:64" ht="20.25" x14ac:dyDescent="0.4">
      <c r="A41" s="14">
        <v>35</v>
      </c>
      <c r="B41" s="15" t="s">
        <v>77</v>
      </c>
      <c r="C41" s="10">
        <v>0</v>
      </c>
      <c r="D41" s="10">
        <v>0</v>
      </c>
      <c r="E41" s="10">
        <v>0</v>
      </c>
      <c r="F41" s="10">
        <v>0</v>
      </c>
      <c r="G41" s="19">
        <f t="shared" si="0"/>
        <v>0</v>
      </c>
      <c r="H41" s="19">
        <f t="shared" si="0"/>
        <v>0</v>
      </c>
      <c r="I41" s="10">
        <v>0</v>
      </c>
      <c r="J41" s="10">
        <v>0</v>
      </c>
      <c r="K41" s="10">
        <v>0</v>
      </c>
      <c r="L41" s="10">
        <v>0</v>
      </c>
      <c r="M41" s="7">
        <f t="shared" si="1"/>
        <v>0</v>
      </c>
      <c r="N41" s="7">
        <f t="shared" si="1"/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7">
        <f t="shared" si="2"/>
        <v>0</v>
      </c>
      <c r="Z41" s="7">
        <f t="shared" si="3"/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20">
        <f t="shared" si="4"/>
        <v>0</v>
      </c>
      <c r="AN41" s="20">
        <f t="shared" si="5"/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7">
        <f t="shared" si="6"/>
        <v>0</v>
      </c>
      <c r="AZ41" s="7">
        <f t="shared" si="6"/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0</v>
      </c>
      <c r="BI41" s="7">
        <f t="shared" si="7"/>
        <v>0</v>
      </c>
      <c r="BJ41" s="7">
        <f t="shared" si="7"/>
        <v>0</v>
      </c>
      <c r="BK41" s="7">
        <f t="shared" si="8"/>
        <v>0</v>
      </c>
      <c r="BL41" s="7">
        <f t="shared" si="8"/>
        <v>0</v>
      </c>
    </row>
    <row r="42" spans="1:64" ht="20.25" x14ac:dyDescent="0.4">
      <c r="A42" s="14">
        <v>36</v>
      </c>
      <c r="B42" s="15" t="s">
        <v>78</v>
      </c>
      <c r="C42" s="8">
        <v>0</v>
      </c>
      <c r="D42" s="8">
        <v>0</v>
      </c>
      <c r="E42" s="8">
        <v>571</v>
      </c>
      <c r="F42" s="8">
        <v>139020</v>
      </c>
      <c r="G42" s="19">
        <f t="shared" si="0"/>
        <v>571</v>
      </c>
      <c r="H42" s="19">
        <f t="shared" si="0"/>
        <v>139020</v>
      </c>
      <c r="I42" s="8">
        <v>245</v>
      </c>
      <c r="J42" s="8">
        <v>59580</v>
      </c>
      <c r="K42" s="8">
        <v>0</v>
      </c>
      <c r="L42" s="8">
        <v>0</v>
      </c>
      <c r="M42" s="7">
        <f t="shared" si="1"/>
        <v>816</v>
      </c>
      <c r="N42" s="7">
        <f t="shared" si="1"/>
        <v>198600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7">
        <f t="shared" si="2"/>
        <v>0</v>
      </c>
      <c r="Z42" s="7">
        <f t="shared" si="3"/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20">
        <f t="shared" si="4"/>
        <v>816</v>
      </c>
      <c r="AN42" s="20">
        <f t="shared" si="5"/>
        <v>198600</v>
      </c>
      <c r="AO42" s="12">
        <v>106</v>
      </c>
      <c r="AP42" s="12">
        <v>25818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7">
        <f t="shared" si="6"/>
        <v>0</v>
      </c>
      <c r="AZ42" s="7">
        <f t="shared" si="6"/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7">
        <f t="shared" si="7"/>
        <v>0</v>
      </c>
      <c r="BJ42" s="7">
        <f t="shared" si="7"/>
        <v>0</v>
      </c>
      <c r="BK42" s="7">
        <f t="shared" si="8"/>
        <v>816</v>
      </c>
      <c r="BL42" s="7">
        <f t="shared" si="8"/>
        <v>198600</v>
      </c>
    </row>
    <row r="43" spans="1:64" ht="20.25" x14ac:dyDescent="0.4">
      <c r="A43" s="14">
        <v>37</v>
      </c>
      <c r="B43" s="15" t="s">
        <v>79</v>
      </c>
      <c r="C43" s="8">
        <v>11770</v>
      </c>
      <c r="D43" s="8">
        <v>4554700</v>
      </c>
      <c r="E43" s="8">
        <v>3854</v>
      </c>
      <c r="F43" s="8">
        <v>901250</v>
      </c>
      <c r="G43" s="19">
        <f t="shared" si="0"/>
        <v>15624</v>
      </c>
      <c r="H43" s="19">
        <f t="shared" si="0"/>
        <v>5455950</v>
      </c>
      <c r="I43" s="8">
        <v>1652</v>
      </c>
      <c r="J43" s="8">
        <v>386250</v>
      </c>
      <c r="K43" s="8">
        <v>696</v>
      </c>
      <c r="L43" s="8">
        <v>162700</v>
      </c>
      <c r="M43" s="7">
        <f t="shared" si="1"/>
        <v>17972</v>
      </c>
      <c r="N43" s="7">
        <f t="shared" si="1"/>
        <v>6004900</v>
      </c>
      <c r="O43" s="8">
        <v>650</v>
      </c>
      <c r="P43" s="8">
        <v>113920</v>
      </c>
      <c r="Q43" s="8">
        <v>0</v>
      </c>
      <c r="R43" s="8">
        <v>0</v>
      </c>
      <c r="S43" s="8">
        <v>0</v>
      </c>
      <c r="T43" s="8">
        <v>0</v>
      </c>
      <c r="U43" s="8">
        <v>41</v>
      </c>
      <c r="V43" s="8">
        <v>7120</v>
      </c>
      <c r="W43" s="8">
        <v>122</v>
      </c>
      <c r="X43" s="8">
        <v>21360</v>
      </c>
      <c r="Y43" s="7">
        <f t="shared" si="2"/>
        <v>813</v>
      </c>
      <c r="Z43" s="7">
        <f t="shared" si="3"/>
        <v>142400</v>
      </c>
      <c r="AA43" s="12">
        <v>0</v>
      </c>
      <c r="AB43" s="12">
        <v>0</v>
      </c>
      <c r="AC43" s="12">
        <v>572</v>
      </c>
      <c r="AD43" s="12">
        <v>119300</v>
      </c>
      <c r="AE43" s="12">
        <v>564</v>
      </c>
      <c r="AF43" s="12">
        <v>292300</v>
      </c>
      <c r="AG43" s="12">
        <v>0</v>
      </c>
      <c r="AH43" s="12">
        <v>0</v>
      </c>
      <c r="AI43" s="12">
        <v>70</v>
      </c>
      <c r="AJ43" s="12">
        <v>47000</v>
      </c>
      <c r="AK43" s="12">
        <v>884</v>
      </c>
      <c r="AL43" s="12">
        <v>231800</v>
      </c>
      <c r="AM43" s="20">
        <f t="shared" si="4"/>
        <v>20875</v>
      </c>
      <c r="AN43" s="20">
        <f t="shared" si="5"/>
        <v>6837700</v>
      </c>
      <c r="AO43" s="12">
        <v>2714</v>
      </c>
      <c r="AP43" s="12">
        <v>888901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7">
        <f t="shared" si="6"/>
        <v>0</v>
      </c>
      <c r="AZ43" s="7">
        <f t="shared" si="6"/>
        <v>0</v>
      </c>
      <c r="BA43" s="8">
        <v>5</v>
      </c>
      <c r="BB43" s="8">
        <v>6200</v>
      </c>
      <c r="BC43" s="8">
        <v>5</v>
      </c>
      <c r="BD43" s="8">
        <v>19500</v>
      </c>
      <c r="BE43" s="8">
        <v>336</v>
      </c>
      <c r="BF43" s="8">
        <v>126666</v>
      </c>
      <c r="BG43" s="8">
        <v>1518</v>
      </c>
      <c r="BH43" s="8">
        <v>551334</v>
      </c>
      <c r="BI43" s="7">
        <f t="shared" si="7"/>
        <v>1864</v>
      </c>
      <c r="BJ43" s="7">
        <f t="shared" si="7"/>
        <v>703700</v>
      </c>
      <c r="BK43" s="7">
        <f t="shared" si="8"/>
        <v>22739</v>
      </c>
      <c r="BL43" s="7">
        <f t="shared" si="8"/>
        <v>7541400</v>
      </c>
    </row>
    <row r="44" spans="1:64" ht="20.25" x14ac:dyDescent="0.4">
      <c r="A44" s="14">
        <v>38</v>
      </c>
      <c r="B44" s="15" t="s">
        <v>80</v>
      </c>
      <c r="C44" s="8">
        <v>0</v>
      </c>
      <c r="D44" s="8">
        <v>0</v>
      </c>
      <c r="E44" s="8">
        <v>0</v>
      </c>
      <c r="F44" s="8">
        <v>0</v>
      </c>
      <c r="G44" s="19">
        <f t="shared" si="0"/>
        <v>0</v>
      </c>
      <c r="H44" s="19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7">
        <f t="shared" si="1"/>
        <v>0</v>
      </c>
      <c r="N44" s="7">
        <f t="shared" si="1"/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7">
        <f t="shared" si="2"/>
        <v>0</v>
      </c>
      <c r="Z44" s="7">
        <f t="shared" si="3"/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20">
        <f t="shared" si="4"/>
        <v>0</v>
      </c>
      <c r="AN44" s="20">
        <f t="shared" si="5"/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7">
        <f t="shared" si="6"/>
        <v>0</v>
      </c>
      <c r="AZ44" s="7">
        <f t="shared" si="6"/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7">
        <f t="shared" si="7"/>
        <v>0</v>
      </c>
      <c r="BJ44" s="7">
        <f t="shared" si="7"/>
        <v>0</v>
      </c>
      <c r="BK44" s="7">
        <f t="shared" si="8"/>
        <v>0</v>
      </c>
      <c r="BL44" s="7">
        <f t="shared" si="8"/>
        <v>0</v>
      </c>
    </row>
    <row r="45" spans="1:64" ht="25.5" customHeight="1" x14ac:dyDescent="0.4">
      <c r="A45" s="14">
        <v>39</v>
      </c>
      <c r="B45" s="15" t="s">
        <v>81</v>
      </c>
      <c r="C45" s="8">
        <v>0</v>
      </c>
      <c r="D45" s="8">
        <v>0</v>
      </c>
      <c r="E45" s="8">
        <v>0</v>
      </c>
      <c r="F45" s="8">
        <v>0</v>
      </c>
      <c r="G45" s="19">
        <f t="shared" si="0"/>
        <v>0</v>
      </c>
      <c r="H45" s="19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7">
        <f t="shared" si="1"/>
        <v>0</v>
      </c>
      <c r="N45" s="7">
        <f t="shared" si="1"/>
        <v>0</v>
      </c>
      <c r="O45" s="8">
        <v>32</v>
      </c>
      <c r="P45" s="8">
        <v>11280</v>
      </c>
      <c r="Q45" s="8">
        <v>0</v>
      </c>
      <c r="R45" s="8">
        <v>0</v>
      </c>
      <c r="S45" s="8">
        <v>0</v>
      </c>
      <c r="T45" s="8">
        <v>0</v>
      </c>
      <c r="U45" s="8">
        <v>2</v>
      </c>
      <c r="V45" s="8">
        <v>705</v>
      </c>
      <c r="W45" s="8">
        <v>6</v>
      </c>
      <c r="X45" s="8">
        <v>2115</v>
      </c>
      <c r="Y45" s="7">
        <f t="shared" si="2"/>
        <v>40</v>
      </c>
      <c r="Z45" s="7">
        <f t="shared" si="3"/>
        <v>14100</v>
      </c>
      <c r="AA45" s="12">
        <v>0</v>
      </c>
      <c r="AB45" s="12">
        <v>0</v>
      </c>
      <c r="AC45" s="12">
        <v>20</v>
      </c>
      <c r="AD45" s="12">
        <v>3900</v>
      </c>
      <c r="AE45" s="12">
        <v>16</v>
      </c>
      <c r="AF45" s="12">
        <v>7000</v>
      </c>
      <c r="AG45" s="12">
        <v>0</v>
      </c>
      <c r="AH45" s="12">
        <v>0</v>
      </c>
      <c r="AI45" s="12">
        <v>0</v>
      </c>
      <c r="AJ45" s="12">
        <v>0</v>
      </c>
      <c r="AK45" s="12">
        <v>20</v>
      </c>
      <c r="AL45" s="12">
        <v>4000</v>
      </c>
      <c r="AM45" s="20">
        <f t="shared" si="4"/>
        <v>96</v>
      </c>
      <c r="AN45" s="20">
        <f t="shared" si="5"/>
        <v>29000</v>
      </c>
      <c r="AO45" s="12">
        <v>12</v>
      </c>
      <c r="AP45" s="12">
        <v>3770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7">
        <f t="shared" si="6"/>
        <v>0</v>
      </c>
      <c r="AZ45" s="7">
        <f t="shared" si="6"/>
        <v>0</v>
      </c>
      <c r="BA45" s="8">
        <v>0</v>
      </c>
      <c r="BB45" s="8">
        <v>0</v>
      </c>
      <c r="BC45" s="8">
        <v>0</v>
      </c>
      <c r="BD45" s="8">
        <v>0</v>
      </c>
      <c r="BE45" s="8">
        <v>9</v>
      </c>
      <c r="BF45" s="8">
        <v>1800</v>
      </c>
      <c r="BG45" s="8">
        <v>39</v>
      </c>
      <c r="BH45" s="8">
        <v>8200</v>
      </c>
      <c r="BI45" s="7">
        <f t="shared" si="7"/>
        <v>48</v>
      </c>
      <c r="BJ45" s="7">
        <f t="shared" si="7"/>
        <v>10000</v>
      </c>
      <c r="BK45" s="7">
        <f t="shared" si="8"/>
        <v>144</v>
      </c>
      <c r="BL45" s="7">
        <f t="shared" si="8"/>
        <v>39000</v>
      </c>
    </row>
    <row r="46" spans="1:64" ht="26.25" customHeight="1" x14ac:dyDescent="0.4">
      <c r="A46" s="14">
        <v>40</v>
      </c>
      <c r="B46" s="15" t="s">
        <v>82</v>
      </c>
      <c r="C46" s="8">
        <v>0</v>
      </c>
      <c r="D46" s="8">
        <v>0</v>
      </c>
      <c r="E46" s="8">
        <v>0</v>
      </c>
      <c r="F46" s="8">
        <v>0</v>
      </c>
      <c r="G46" s="19">
        <f t="shared" si="0"/>
        <v>0</v>
      </c>
      <c r="H46" s="19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7">
        <f t="shared" si="1"/>
        <v>0</v>
      </c>
      <c r="N46" s="7">
        <f t="shared" si="1"/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7">
        <f t="shared" si="2"/>
        <v>0</v>
      </c>
      <c r="Z46" s="7">
        <f t="shared" si="3"/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20">
        <f t="shared" si="4"/>
        <v>0</v>
      </c>
      <c r="AN46" s="20">
        <f t="shared" si="5"/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7">
        <f t="shared" si="6"/>
        <v>0</v>
      </c>
      <c r="AZ46" s="7">
        <f t="shared" si="6"/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7">
        <f t="shared" si="7"/>
        <v>0</v>
      </c>
      <c r="BJ46" s="7">
        <f t="shared" si="7"/>
        <v>0</v>
      </c>
      <c r="BK46" s="7">
        <f t="shared" si="8"/>
        <v>0</v>
      </c>
      <c r="BL46" s="7">
        <f t="shared" si="8"/>
        <v>0</v>
      </c>
    </row>
    <row r="47" spans="1:64" ht="24" customHeight="1" x14ac:dyDescent="0.4">
      <c r="A47" s="14">
        <v>41</v>
      </c>
      <c r="B47" s="15" t="s">
        <v>83</v>
      </c>
      <c r="C47" s="11">
        <v>0</v>
      </c>
      <c r="D47" s="11">
        <v>0</v>
      </c>
      <c r="E47" s="11">
        <v>0</v>
      </c>
      <c r="F47" s="11">
        <v>0</v>
      </c>
      <c r="G47" s="19">
        <f t="shared" si="0"/>
        <v>0</v>
      </c>
      <c r="H47" s="19">
        <f t="shared" si="0"/>
        <v>0</v>
      </c>
      <c r="I47" s="11">
        <v>0</v>
      </c>
      <c r="J47" s="11">
        <v>0</v>
      </c>
      <c r="K47" s="11">
        <v>0</v>
      </c>
      <c r="L47" s="11">
        <v>0</v>
      </c>
      <c r="M47" s="7">
        <f t="shared" si="1"/>
        <v>0</v>
      </c>
      <c r="N47" s="7">
        <f t="shared" si="1"/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7">
        <f t="shared" si="2"/>
        <v>0</v>
      </c>
      <c r="Z47" s="7">
        <f t="shared" si="3"/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20">
        <f t="shared" si="4"/>
        <v>0</v>
      </c>
      <c r="AN47" s="20">
        <f t="shared" si="5"/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7">
        <f t="shared" si="6"/>
        <v>0</v>
      </c>
      <c r="AZ47" s="7">
        <f t="shared" si="6"/>
        <v>0</v>
      </c>
      <c r="BA47" s="11">
        <v>0</v>
      </c>
      <c r="BB47" s="11">
        <v>0</v>
      </c>
      <c r="BC47" s="11">
        <v>0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7">
        <f t="shared" si="7"/>
        <v>0</v>
      </c>
      <c r="BJ47" s="7">
        <f t="shared" si="7"/>
        <v>0</v>
      </c>
      <c r="BK47" s="7">
        <f t="shared" si="8"/>
        <v>0</v>
      </c>
      <c r="BL47" s="7">
        <f t="shared" si="8"/>
        <v>0</v>
      </c>
    </row>
    <row r="48" spans="1:64" ht="20.25" x14ac:dyDescent="0.4">
      <c r="A48" s="14">
        <v>42</v>
      </c>
      <c r="B48" s="15" t="s">
        <v>84</v>
      </c>
      <c r="C48" s="8">
        <v>0</v>
      </c>
      <c r="D48" s="8">
        <v>0</v>
      </c>
      <c r="E48" s="8">
        <v>0</v>
      </c>
      <c r="F48" s="8">
        <v>0</v>
      </c>
      <c r="G48" s="19">
        <f t="shared" si="0"/>
        <v>0</v>
      </c>
      <c r="H48" s="19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7">
        <f t="shared" si="1"/>
        <v>0</v>
      </c>
      <c r="N48" s="7">
        <f t="shared" si="1"/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7">
        <f t="shared" si="2"/>
        <v>0</v>
      </c>
      <c r="Z48" s="7">
        <f t="shared" si="3"/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20">
        <f t="shared" si="4"/>
        <v>0</v>
      </c>
      <c r="AN48" s="20">
        <f t="shared" si="5"/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7">
        <f t="shared" si="6"/>
        <v>0</v>
      </c>
      <c r="AZ48" s="7">
        <f t="shared" si="6"/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7">
        <f t="shared" si="7"/>
        <v>0</v>
      </c>
      <c r="BJ48" s="7">
        <f t="shared" si="7"/>
        <v>0</v>
      </c>
      <c r="BK48" s="7">
        <f t="shared" si="8"/>
        <v>0</v>
      </c>
      <c r="BL48" s="7">
        <f t="shared" si="8"/>
        <v>0</v>
      </c>
    </row>
    <row r="49" spans="1:64" s="3" customFormat="1" ht="20.25" x14ac:dyDescent="0.4">
      <c r="A49" s="14">
        <v>43</v>
      </c>
      <c r="B49" s="15" t="s">
        <v>85</v>
      </c>
      <c r="C49" s="8">
        <v>0</v>
      </c>
      <c r="D49" s="8">
        <v>0</v>
      </c>
      <c r="E49" s="8">
        <v>0</v>
      </c>
      <c r="F49" s="8">
        <v>0</v>
      </c>
      <c r="G49" s="19">
        <f t="shared" ref="G49:G50" si="9">SUM(C49,E49)</f>
        <v>0</v>
      </c>
      <c r="H49" s="19">
        <f t="shared" ref="H49:H50" si="10">SUM(D49,F49)</f>
        <v>0</v>
      </c>
      <c r="I49" s="8">
        <v>0</v>
      </c>
      <c r="J49" s="8">
        <v>0</v>
      </c>
      <c r="K49" s="8">
        <v>0</v>
      </c>
      <c r="L49" s="8">
        <v>0</v>
      </c>
      <c r="M49" s="7">
        <f t="shared" ref="M49:M50" si="11">SUM(G49,I49,K49)</f>
        <v>0</v>
      </c>
      <c r="N49" s="7">
        <f t="shared" ref="N49:N50" si="12">SUM(H49,J49,L49)</f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7">
        <f t="shared" ref="Y49:Y50" si="13">SUM(O49+Q49+S49+U49+W49)</f>
        <v>0</v>
      </c>
      <c r="Z49" s="7">
        <f t="shared" ref="Z49:Z50" si="14">SUM(P49+R49+T49+V49+X49)</f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20">
        <f t="shared" ref="AM49:AM50" si="15">SUM(M49,Y49,AA49,AC49,AE49,AG49,AI49,AK49)</f>
        <v>0</v>
      </c>
      <c r="AN49" s="20">
        <f t="shared" ref="AN49:AN50" si="16">SUM(N49+Z49+AB49+AD49+AF49+AH49+AJ49+AL49)</f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7">
        <f t="shared" ref="AY49:AY50" si="17">SUM(AS49+AU49+AW49)</f>
        <v>0</v>
      </c>
      <c r="AZ49" s="7">
        <f t="shared" ref="AZ49:AZ50" si="18">SUM(AT49+AV49+AX49)</f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7">
        <f t="shared" ref="BI49:BI50" si="19">SUM(AQ49,AY49,BA49,BC49,BE49,BG49)</f>
        <v>0</v>
      </c>
      <c r="BJ49" s="7">
        <f t="shared" ref="BJ49:BJ50" si="20">SUM(AR49,AZ49,BB49,BD49,BF49,BH49)</f>
        <v>0</v>
      </c>
      <c r="BK49" s="7">
        <f t="shared" ref="BK49:BK50" si="21">SUM(AM49,BI49)</f>
        <v>0</v>
      </c>
      <c r="BL49" s="7">
        <f t="shared" ref="BL49:BL50" si="22">SUM(AN49,BJ49)</f>
        <v>0</v>
      </c>
    </row>
    <row r="50" spans="1:64" s="3" customFormat="1" ht="20.25" x14ac:dyDescent="0.4">
      <c r="A50" s="14">
        <v>44</v>
      </c>
      <c r="B50" s="15" t="s">
        <v>86</v>
      </c>
      <c r="C50" s="8">
        <v>0</v>
      </c>
      <c r="D50" s="8">
        <v>0</v>
      </c>
      <c r="E50" s="8">
        <v>0</v>
      </c>
      <c r="F50" s="8">
        <v>0</v>
      </c>
      <c r="G50" s="19">
        <f t="shared" si="9"/>
        <v>0</v>
      </c>
      <c r="H50" s="19">
        <f t="shared" si="10"/>
        <v>0</v>
      </c>
      <c r="I50" s="8">
        <v>0</v>
      </c>
      <c r="J50" s="8">
        <v>0</v>
      </c>
      <c r="K50" s="8">
        <v>0</v>
      </c>
      <c r="L50" s="8">
        <v>0</v>
      </c>
      <c r="M50" s="7">
        <f t="shared" si="11"/>
        <v>0</v>
      </c>
      <c r="N50" s="7">
        <f t="shared" si="12"/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7">
        <f t="shared" si="13"/>
        <v>0</v>
      </c>
      <c r="Z50" s="7">
        <f t="shared" si="14"/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20">
        <f t="shared" si="15"/>
        <v>0</v>
      </c>
      <c r="AN50" s="20">
        <f t="shared" si="16"/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7">
        <f t="shared" si="17"/>
        <v>0</v>
      </c>
      <c r="AZ50" s="7">
        <f t="shared" si="18"/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7">
        <f t="shared" si="19"/>
        <v>0</v>
      </c>
      <c r="BJ50" s="7">
        <f t="shared" si="20"/>
        <v>0</v>
      </c>
      <c r="BK50" s="7">
        <f t="shared" si="21"/>
        <v>0</v>
      </c>
      <c r="BL50" s="7">
        <f t="shared" si="22"/>
        <v>0</v>
      </c>
    </row>
    <row r="51" spans="1:64" s="3" customFormat="1" ht="20.25" x14ac:dyDescent="0.4">
      <c r="A51" s="14">
        <v>45</v>
      </c>
      <c r="B51" s="15" t="s">
        <v>87</v>
      </c>
      <c r="C51" s="8">
        <v>0</v>
      </c>
      <c r="D51" s="8">
        <v>0</v>
      </c>
      <c r="E51" s="8">
        <v>0</v>
      </c>
      <c r="F51" s="8">
        <v>0</v>
      </c>
      <c r="G51" s="19">
        <f>SUM(C51,E51)</f>
        <v>0</v>
      </c>
      <c r="H51" s="19">
        <f>SUM(D51,F51)</f>
        <v>0</v>
      </c>
      <c r="I51" s="8">
        <v>0</v>
      </c>
      <c r="J51" s="8">
        <v>0</v>
      </c>
      <c r="K51" s="8">
        <v>0</v>
      </c>
      <c r="L51" s="8">
        <v>0</v>
      </c>
      <c r="M51" s="7">
        <f>SUM(G51,I51,K51)</f>
        <v>0</v>
      </c>
      <c r="N51" s="7">
        <f>SUM(H51,J51,L51)</f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7">
        <f>SUM(O51+Q51+S51+U51+W51)</f>
        <v>0</v>
      </c>
      <c r="Z51" s="7">
        <f>SUM(P51+R51+T51+V51+X51)</f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20">
        <f>SUM(M51,Y51,AA51,AC51,AE51,AG51,AI51,AK51)</f>
        <v>0</v>
      </c>
      <c r="AN51" s="20">
        <f>SUM(N51+Z51+AB51+AD51+AF51+AH51+AJ51+AL51)</f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7">
        <f>SUM(AS51+AU51+AW51)</f>
        <v>0</v>
      </c>
      <c r="AZ51" s="7">
        <f>SUM(AT51+AV51+AX51)</f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7">
        <f>SUM(AQ51,AY51,BA51,BC51,BE51,BG51)</f>
        <v>0</v>
      </c>
      <c r="BJ51" s="7">
        <f>SUM(AR51,AZ51,BB51,BD51,BF51,BH51)</f>
        <v>0</v>
      </c>
      <c r="BK51" s="7">
        <f>SUM(AM51,BI51)</f>
        <v>0</v>
      </c>
      <c r="BL51" s="7">
        <f>SUM(AN51,BJ51)</f>
        <v>0</v>
      </c>
    </row>
    <row r="52" spans="1:64" ht="20.25" hidden="1" x14ac:dyDescent="0.4">
      <c r="A52" s="14">
        <v>52</v>
      </c>
      <c r="B52" s="15"/>
      <c r="C52" s="8"/>
      <c r="D52" s="8"/>
      <c r="E52" s="8"/>
      <c r="F52" s="8"/>
      <c r="G52" s="19">
        <f t="shared" si="0"/>
        <v>0</v>
      </c>
      <c r="H52" s="19">
        <f t="shared" si="0"/>
        <v>0</v>
      </c>
      <c r="I52" s="8"/>
      <c r="J52" s="8"/>
      <c r="K52" s="8"/>
      <c r="L52" s="8"/>
      <c r="M52" s="7">
        <f t="shared" si="1"/>
        <v>0</v>
      </c>
      <c r="N52" s="7">
        <f t="shared" si="1"/>
        <v>0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7">
        <f t="shared" si="2"/>
        <v>0</v>
      </c>
      <c r="Z52" s="7">
        <f t="shared" si="3"/>
        <v>0</v>
      </c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20">
        <f t="shared" si="4"/>
        <v>0</v>
      </c>
      <c r="AN52" s="20">
        <f t="shared" si="5"/>
        <v>0</v>
      </c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>
        <f t="shared" si="6"/>
        <v>0</v>
      </c>
      <c r="AZ52" s="7">
        <f t="shared" si="6"/>
        <v>0</v>
      </c>
      <c r="BA52" s="8"/>
      <c r="BB52" s="8"/>
      <c r="BC52" s="8"/>
      <c r="BD52" s="8"/>
      <c r="BE52" s="8"/>
      <c r="BF52" s="8"/>
      <c r="BG52" s="8"/>
      <c r="BH52" s="8"/>
      <c r="BI52" s="7">
        <f t="shared" si="7"/>
        <v>0</v>
      </c>
      <c r="BJ52" s="7">
        <f t="shared" si="7"/>
        <v>0</v>
      </c>
      <c r="BK52" s="7">
        <f t="shared" si="8"/>
        <v>0</v>
      </c>
      <c r="BL52" s="7">
        <f t="shared" si="8"/>
        <v>0</v>
      </c>
    </row>
    <row r="53" spans="1:64" ht="22.5" x14ac:dyDescent="0.45">
      <c r="A53" s="13"/>
      <c r="B53" s="30" t="s">
        <v>88</v>
      </c>
      <c r="C53" s="13">
        <f>SUM(C7:C52)</f>
        <v>75568</v>
      </c>
      <c r="D53" s="13">
        <f>SUM(D7:D52)</f>
        <v>25135200</v>
      </c>
      <c r="E53" s="13">
        <f>SUM(E7:E52)</f>
        <v>30599</v>
      </c>
      <c r="F53" s="13">
        <f>SUM(F7:F52)</f>
        <v>6218310</v>
      </c>
      <c r="G53" s="19">
        <f t="shared" si="0"/>
        <v>106167</v>
      </c>
      <c r="H53" s="19">
        <f t="shared" si="0"/>
        <v>31353510</v>
      </c>
      <c r="I53" s="13">
        <f>SUM(I7:I52)</f>
        <v>13083</v>
      </c>
      <c r="J53" s="13">
        <f>SUM(J7:J52)</f>
        <v>2664990</v>
      </c>
      <c r="K53" s="13">
        <f>SUM(K7:K52)</f>
        <v>4582</v>
      </c>
      <c r="L53" s="13">
        <f>SUM(L7:L52)</f>
        <v>833500</v>
      </c>
      <c r="M53" s="7">
        <f t="shared" si="1"/>
        <v>123832</v>
      </c>
      <c r="N53" s="7">
        <f t="shared" si="1"/>
        <v>34852000</v>
      </c>
      <c r="O53" s="13">
        <f t="shared" ref="O53:X53" si="23">SUM(O7:O52)</f>
        <v>8154</v>
      </c>
      <c r="P53" s="13">
        <f t="shared" si="23"/>
        <v>6989308</v>
      </c>
      <c r="Q53" s="13">
        <f t="shared" si="23"/>
        <v>0</v>
      </c>
      <c r="R53" s="13">
        <f t="shared" si="23"/>
        <v>0</v>
      </c>
      <c r="S53" s="13">
        <f t="shared" si="23"/>
        <v>0</v>
      </c>
      <c r="T53" s="13">
        <f t="shared" si="23"/>
        <v>0</v>
      </c>
      <c r="U53" s="13">
        <f t="shared" si="23"/>
        <v>512</v>
      </c>
      <c r="V53" s="13">
        <f t="shared" si="23"/>
        <v>405113</v>
      </c>
      <c r="W53" s="13">
        <f t="shared" si="23"/>
        <v>1530</v>
      </c>
      <c r="X53" s="13">
        <f t="shared" si="23"/>
        <v>1237839</v>
      </c>
      <c r="Y53" s="7">
        <f t="shared" si="2"/>
        <v>10196</v>
      </c>
      <c r="Z53" s="7">
        <f t="shared" si="3"/>
        <v>8632260</v>
      </c>
      <c r="AA53" s="13">
        <f t="shared" ref="AA53:AL53" si="24">SUM(AA7:AA52)</f>
        <v>0</v>
      </c>
      <c r="AB53" s="13">
        <f t="shared" si="24"/>
        <v>0</v>
      </c>
      <c r="AC53" s="13">
        <f t="shared" si="24"/>
        <v>7846</v>
      </c>
      <c r="AD53" s="13">
        <f t="shared" si="24"/>
        <v>1789100</v>
      </c>
      <c r="AE53" s="13">
        <f t="shared" si="24"/>
        <v>9536</v>
      </c>
      <c r="AF53" s="13">
        <f t="shared" si="24"/>
        <v>5632900</v>
      </c>
      <c r="AG53" s="13">
        <f t="shared" si="24"/>
        <v>0</v>
      </c>
      <c r="AH53" s="13">
        <f t="shared" si="24"/>
        <v>0</v>
      </c>
      <c r="AI53" s="13">
        <f t="shared" si="24"/>
        <v>1752</v>
      </c>
      <c r="AJ53" s="13">
        <f t="shared" si="24"/>
        <v>747500</v>
      </c>
      <c r="AK53" s="13">
        <f t="shared" si="24"/>
        <v>11382</v>
      </c>
      <c r="AL53" s="13">
        <f t="shared" si="24"/>
        <v>2789400</v>
      </c>
      <c r="AM53" s="20">
        <f t="shared" si="4"/>
        <v>164544</v>
      </c>
      <c r="AN53" s="20">
        <f t="shared" si="4"/>
        <v>54443160</v>
      </c>
      <c r="AO53" s="13">
        <f t="shared" ref="AO53:AX53" si="25">SUM(AO7:AO52)</f>
        <v>21394</v>
      </c>
      <c r="AP53" s="13">
        <f t="shared" si="25"/>
        <v>6208319</v>
      </c>
      <c r="AQ53" s="13">
        <f t="shared" si="25"/>
        <v>0</v>
      </c>
      <c r="AR53" s="13">
        <f t="shared" si="25"/>
        <v>0</v>
      </c>
      <c r="AS53" s="13">
        <f t="shared" si="25"/>
        <v>0</v>
      </c>
      <c r="AT53" s="13">
        <f t="shared" si="25"/>
        <v>0</v>
      </c>
      <c r="AU53" s="13">
        <f t="shared" si="25"/>
        <v>0</v>
      </c>
      <c r="AV53" s="13">
        <f t="shared" si="25"/>
        <v>0</v>
      </c>
      <c r="AW53" s="13">
        <f t="shared" si="25"/>
        <v>0</v>
      </c>
      <c r="AX53" s="13">
        <f t="shared" si="25"/>
        <v>0</v>
      </c>
      <c r="AY53" s="7">
        <f t="shared" si="6"/>
        <v>0</v>
      </c>
      <c r="AZ53" s="7">
        <f t="shared" si="6"/>
        <v>0</v>
      </c>
      <c r="BA53" s="13">
        <f t="shared" ref="BA53:BH53" si="26">SUM(BA7:BA52)</f>
        <v>50</v>
      </c>
      <c r="BB53" s="13">
        <f t="shared" si="26"/>
        <v>64463</v>
      </c>
      <c r="BC53" s="13">
        <f t="shared" si="26"/>
        <v>61</v>
      </c>
      <c r="BD53" s="13">
        <f t="shared" si="26"/>
        <v>318700</v>
      </c>
      <c r="BE53" s="13">
        <f t="shared" si="26"/>
        <v>2259</v>
      </c>
      <c r="BF53" s="13">
        <f t="shared" si="26"/>
        <v>660528</v>
      </c>
      <c r="BG53" s="13">
        <f t="shared" si="26"/>
        <v>10182</v>
      </c>
      <c r="BH53" s="13">
        <f t="shared" si="26"/>
        <v>2625909</v>
      </c>
      <c r="BI53" s="7">
        <f t="shared" si="7"/>
        <v>12552</v>
      </c>
      <c r="BJ53" s="7">
        <f t="shared" si="7"/>
        <v>3669600</v>
      </c>
      <c r="BK53" s="7">
        <f t="shared" si="8"/>
        <v>177096</v>
      </c>
      <c r="BL53" s="7">
        <f t="shared" si="8"/>
        <v>58112760</v>
      </c>
    </row>
  </sheetData>
  <mergeCells count="66">
    <mergeCell ref="AQ2:BL2"/>
    <mergeCell ref="C3:H3"/>
    <mergeCell ref="I3:J3"/>
    <mergeCell ref="K3:L3"/>
    <mergeCell ref="M3:N3"/>
    <mergeCell ref="O3:P3"/>
    <mergeCell ref="AA3:AB3"/>
    <mergeCell ref="BG3:BH3"/>
    <mergeCell ref="BI3:BJ3"/>
    <mergeCell ref="BK3:BL3"/>
    <mergeCell ref="AC3:AD3"/>
    <mergeCell ref="AE3:AF3"/>
    <mergeCell ref="AG3:AH3"/>
    <mergeCell ref="AI3:AJ3"/>
    <mergeCell ref="AK3:AL3"/>
    <mergeCell ref="AM3:AN3"/>
    <mergeCell ref="M1:Q1"/>
    <mergeCell ref="A2:A6"/>
    <mergeCell ref="B2:B6"/>
    <mergeCell ref="C2:AP2"/>
    <mergeCell ref="BE3:BF3"/>
    <mergeCell ref="AO3:AP3"/>
    <mergeCell ref="AQ3:AR3"/>
    <mergeCell ref="AS3:AT3"/>
    <mergeCell ref="AU3:AV3"/>
    <mergeCell ref="AW3:AX3"/>
    <mergeCell ref="AY3:AZ3"/>
    <mergeCell ref="O4:P5"/>
    <mergeCell ref="C5:D5"/>
    <mergeCell ref="E5:F5"/>
    <mergeCell ref="BA3:BB3"/>
    <mergeCell ref="BC3:BD3"/>
    <mergeCell ref="Q3:R3"/>
    <mergeCell ref="S3:T3"/>
    <mergeCell ref="U3:V3"/>
    <mergeCell ref="W3:X3"/>
    <mergeCell ref="Y3:Z3"/>
    <mergeCell ref="C4:F4"/>
    <mergeCell ref="G4:H5"/>
    <mergeCell ref="I4:J5"/>
    <mergeCell ref="K4:L5"/>
    <mergeCell ref="M4:N5"/>
    <mergeCell ref="AM4:AN5"/>
    <mergeCell ref="Q4:R5"/>
    <mergeCell ref="S4:T5"/>
    <mergeCell ref="U4:V5"/>
    <mergeCell ref="W4:X5"/>
    <mergeCell ref="Y4:Z5"/>
    <mergeCell ref="AA4:AB5"/>
    <mergeCell ref="AC4:AD5"/>
    <mergeCell ref="AE4:AF5"/>
    <mergeCell ref="AG4:AH5"/>
    <mergeCell ref="AI4:AJ5"/>
    <mergeCell ref="AK4:AL5"/>
    <mergeCell ref="BK4:BL4"/>
    <mergeCell ref="AO4:AP5"/>
    <mergeCell ref="AQ4:AR5"/>
    <mergeCell ref="AS4:AT5"/>
    <mergeCell ref="AU4:AV5"/>
    <mergeCell ref="AW4:AX5"/>
    <mergeCell ref="AY4:AZ5"/>
    <mergeCell ref="BA4:BB5"/>
    <mergeCell ref="BC4:BD5"/>
    <mergeCell ref="BE4:BF5"/>
    <mergeCell ref="BG4:BH5"/>
    <mergeCell ref="BI4:B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BAGALKOTE </vt:lpstr>
      <vt:lpstr>BALLARI</vt:lpstr>
      <vt:lpstr>BELAGAVI</vt:lpstr>
      <vt:lpstr>BENGALURU (Rural)</vt:lpstr>
      <vt:lpstr>BENGALURU  (Urban + Metro)</vt:lpstr>
      <vt:lpstr>BIDAR </vt:lpstr>
      <vt:lpstr>Chamarajnagar</vt:lpstr>
      <vt:lpstr>CHICKBALLAPUR</vt:lpstr>
      <vt:lpstr>CHICKKMAGALURU </vt:lpstr>
      <vt:lpstr>CHITRADURGA </vt:lpstr>
      <vt:lpstr>DAKSHINA KANNADA</vt:lpstr>
      <vt:lpstr>DAVANAGERE </vt:lpstr>
      <vt:lpstr>DHARWAD</vt:lpstr>
      <vt:lpstr>GADAG </vt:lpstr>
      <vt:lpstr>HASSAN </vt:lpstr>
      <vt:lpstr>HAVERI </vt:lpstr>
      <vt:lpstr>KALBURGI</vt:lpstr>
      <vt:lpstr>KODAGU</vt:lpstr>
      <vt:lpstr>KOLAR </vt:lpstr>
      <vt:lpstr>KOPPAL </vt:lpstr>
      <vt:lpstr>MANDYA </vt:lpstr>
      <vt:lpstr>MYSURU </vt:lpstr>
      <vt:lpstr>RAICHUR </vt:lpstr>
      <vt:lpstr>RAMANAGAR</vt:lpstr>
      <vt:lpstr>SHIVAMOGGA </vt:lpstr>
      <vt:lpstr>TUMAKURU </vt:lpstr>
      <vt:lpstr>UDUPI </vt:lpstr>
      <vt:lpstr>Uttarakannada</vt:lpstr>
      <vt:lpstr>VIJAYAPURA </vt:lpstr>
      <vt:lpstr>YADGIR</vt:lpstr>
      <vt:lpstr>BankWise</vt:lpstr>
      <vt:lpstr>District Wise</vt:lpstr>
      <vt:lpstr>Sheet1</vt:lpstr>
      <vt:lpstr>BankWise!Print_Titles</vt:lpstr>
      <vt:lpstr>'District Wise'!Print_Titles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2020-09-11T11:05:39Z</dcterms:modified>
</cp:coreProperties>
</file>